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Vé\01 MOJE PROJEKTY\2024\24-15 Bělá, LMG Melkov\návrh\rozpočet\"/>
    </mc:Choice>
  </mc:AlternateContent>
  <bookViews>
    <workbookView xWindow="0" yWindow="0" windowWidth="0" windowHeight="0"/>
  </bookViews>
  <sheets>
    <sheet name="Rekapitulace stavby" sheetId="1" r:id="rId1"/>
    <sheet name="00 - SO 00 VRN - vedlejší..." sheetId="2" r:id="rId2"/>
    <sheet name="01 - SO 01 - Bělá, LMG Me..." sheetId="3" r:id="rId3"/>
    <sheet name="Pokyny pro vyplnění" sheetId="4" r:id="rId4"/>
  </sheets>
  <definedNames>
    <definedName name="_xlnm.Print_Area" localSheetId="0">'Rekapitulace stavby'!$D$4:$AO$36,'Rekapitulace stavby'!$C$42:$AQ$57</definedName>
    <definedName name="_xlnm.Print_Titles" localSheetId="0">'Rekapitulace stavby'!$52:$52</definedName>
    <definedName name="_xlnm._FilterDatabase" localSheetId="1" hidden="1">'00 - SO 00 VRN - vedlejší...'!$C$79:$K$112</definedName>
    <definedName name="_xlnm.Print_Area" localSheetId="1">'00 - SO 00 VRN - vedlejší...'!$C$4:$J$39,'00 - SO 00 VRN - vedlejší...'!$C$45:$J$61,'00 - SO 00 VRN - vedlejší...'!$C$67:$J$112</definedName>
    <definedName name="_xlnm.Print_Titles" localSheetId="1">'00 - SO 00 VRN - vedlejší...'!$79:$79</definedName>
    <definedName name="_xlnm._FilterDatabase" localSheetId="2" hidden="1">'01 - SO 01 - Bělá, LMG Me...'!$C$85:$K$347</definedName>
    <definedName name="_xlnm.Print_Area" localSheetId="2">'01 - SO 01 - Bělá, LMG Me...'!$C$4:$J$39,'01 - SO 01 - Bělá, LMG Me...'!$C$45:$J$67,'01 - SO 01 - Bělá, LMG Me...'!$C$73:$J$347</definedName>
    <definedName name="_xlnm.Print_Titles" localSheetId="2">'01 - SO 01 - Bělá, LMG Me...'!$85:$85</definedName>
    <definedName name="_xlnm.Print_Area" localSheetId="3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3" l="1" r="J37"/>
  <c r="J36"/>
  <c i="1" r="AY56"/>
  <c i="3" r="J35"/>
  <c i="1" r="AX56"/>
  <c i="3" r="BI345"/>
  <c r="BH345"/>
  <c r="BG345"/>
  <c r="BF345"/>
  <c r="T345"/>
  <c r="T344"/>
  <c r="R345"/>
  <c r="R344"/>
  <c r="P345"/>
  <c r="P344"/>
  <c r="BI341"/>
  <c r="BH341"/>
  <c r="BG341"/>
  <c r="BF341"/>
  <c r="T341"/>
  <c r="R341"/>
  <c r="P341"/>
  <c r="BI337"/>
  <c r="BH337"/>
  <c r="BG337"/>
  <c r="BF337"/>
  <c r="T337"/>
  <c r="R337"/>
  <c r="P337"/>
  <c r="BI334"/>
  <c r="BH334"/>
  <c r="BG334"/>
  <c r="BF334"/>
  <c r="T334"/>
  <c r="R334"/>
  <c r="P334"/>
  <c r="BI328"/>
  <c r="BH328"/>
  <c r="BG328"/>
  <c r="BF328"/>
  <c r="T328"/>
  <c r="R328"/>
  <c r="P328"/>
  <c r="BI325"/>
  <c r="BH325"/>
  <c r="BG325"/>
  <c r="BF325"/>
  <c r="T325"/>
  <c r="R325"/>
  <c r="P325"/>
  <c r="BI320"/>
  <c r="BH320"/>
  <c r="BG320"/>
  <c r="BF320"/>
  <c r="T320"/>
  <c r="R320"/>
  <c r="P320"/>
  <c r="BI315"/>
  <c r="BH315"/>
  <c r="BG315"/>
  <c r="BF315"/>
  <c r="T315"/>
  <c r="R315"/>
  <c r="P315"/>
  <c r="BI308"/>
  <c r="BH308"/>
  <c r="BG308"/>
  <c r="BF308"/>
  <c r="T308"/>
  <c r="R308"/>
  <c r="P308"/>
  <c r="BI303"/>
  <c r="BH303"/>
  <c r="BG303"/>
  <c r="BF303"/>
  <c r="T303"/>
  <c r="R303"/>
  <c r="P303"/>
  <c r="BI297"/>
  <c r="BH297"/>
  <c r="BG297"/>
  <c r="BF297"/>
  <c r="T297"/>
  <c r="R297"/>
  <c r="P297"/>
  <c r="BI292"/>
  <c r="BH292"/>
  <c r="BG292"/>
  <c r="BF292"/>
  <c r="T292"/>
  <c r="R292"/>
  <c r="P292"/>
  <c r="BI286"/>
  <c r="BH286"/>
  <c r="BG286"/>
  <c r="BF286"/>
  <c r="T286"/>
  <c r="R286"/>
  <c r="P286"/>
  <c r="BI281"/>
  <c r="BH281"/>
  <c r="BG281"/>
  <c r="BF281"/>
  <c r="T281"/>
  <c r="R281"/>
  <c r="P281"/>
  <c r="BI270"/>
  <c r="BH270"/>
  <c r="BG270"/>
  <c r="BF270"/>
  <c r="T270"/>
  <c r="R270"/>
  <c r="P270"/>
  <c r="BI264"/>
  <c r="BH264"/>
  <c r="BG264"/>
  <c r="BF264"/>
  <c r="T264"/>
  <c r="R264"/>
  <c r="P264"/>
  <c r="BI259"/>
  <c r="BH259"/>
  <c r="BG259"/>
  <c r="BF259"/>
  <c r="T259"/>
  <c r="R259"/>
  <c r="P259"/>
  <c r="BI253"/>
  <c r="BH253"/>
  <c r="BG253"/>
  <c r="BF253"/>
  <c r="T253"/>
  <c r="R253"/>
  <c r="P253"/>
  <c r="BI247"/>
  <c r="BH247"/>
  <c r="BG247"/>
  <c r="BF247"/>
  <c r="T247"/>
  <c r="R247"/>
  <c r="P247"/>
  <c r="BI242"/>
  <c r="BH242"/>
  <c r="BG242"/>
  <c r="BF242"/>
  <c r="T242"/>
  <c r="R242"/>
  <c r="P242"/>
  <c r="BI237"/>
  <c r="BH237"/>
  <c r="BG237"/>
  <c r="BF237"/>
  <c r="T237"/>
  <c r="R237"/>
  <c r="P237"/>
  <c r="BI232"/>
  <c r="BH232"/>
  <c r="BG232"/>
  <c r="BF232"/>
  <c r="T232"/>
  <c r="R232"/>
  <c r="P232"/>
  <c r="BI227"/>
  <c r="BH227"/>
  <c r="BG227"/>
  <c r="BF227"/>
  <c r="T227"/>
  <c r="R227"/>
  <c r="P227"/>
  <c r="BI221"/>
  <c r="BH221"/>
  <c r="BG221"/>
  <c r="BF221"/>
  <c r="T221"/>
  <c r="R221"/>
  <c r="P221"/>
  <c r="BI216"/>
  <c r="BH216"/>
  <c r="BG216"/>
  <c r="BF216"/>
  <c r="T216"/>
  <c r="R216"/>
  <c r="P216"/>
  <c r="BI212"/>
  <c r="BH212"/>
  <c r="BG212"/>
  <c r="BF212"/>
  <c r="T212"/>
  <c r="R212"/>
  <c r="P212"/>
  <c r="BI207"/>
  <c r="BH207"/>
  <c r="BG207"/>
  <c r="BF207"/>
  <c r="T207"/>
  <c r="R207"/>
  <c r="P207"/>
  <c r="BI204"/>
  <c r="BH204"/>
  <c r="BG204"/>
  <c r="BF204"/>
  <c r="T204"/>
  <c r="R204"/>
  <c r="P204"/>
  <c r="BI199"/>
  <c r="BH199"/>
  <c r="BG199"/>
  <c r="BF199"/>
  <c r="T199"/>
  <c r="R199"/>
  <c r="P199"/>
  <c r="BI194"/>
  <c r="BH194"/>
  <c r="BG194"/>
  <c r="BF194"/>
  <c r="T194"/>
  <c r="R194"/>
  <c r="P194"/>
  <c r="BI191"/>
  <c r="BH191"/>
  <c r="BG191"/>
  <c r="BF191"/>
  <c r="T191"/>
  <c r="R191"/>
  <c r="P191"/>
  <c r="BI188"/>
  <c r="BH188"/>
  <c r="BG188"/>
  <c r="BF188"/>
  <c r="T188"/>
  <c r="R188"/>
  <c r="P188"/>
  <c r="BI185"/>
  <c r="BH185"/>
  <c r="BG185"/>
  <c r="BF185"/>
  <c r="T185"/>
  <c r="R185"/>
  <c r="P185"/>
  <c r="BI180"/>
  <c r="BH180"/>
  <c r="BG180"/>
  <c r="BF180"/>
  <c r="T180"/>
  <c r="R180"/>
  <c r="P180"/>
  <c r="BI175"/>
  <c r="BH175"/>
  <c r="BG175"/>
  <c r="BF175"/>
  <c r="T175"/>
  <c r="R175"/>
  <c r="P175"/>
  <c r="BI170"/>
  <c r="BH170"/>
  <c r="BG170"/>
  <c r="BF170"/>
  <c r="T170"/>
  <c r="R170"/>
  <c r="P170"/>
  <c r="BI166"/>
  <c r="BH166"/>
  <c r="BG166"/>
  <c r="BF166"/>
  <c r="T166"/>
  <c r="R166"/>
  <c r="P166"/>
  <c r="BI154"/>
  <c r="BH154"/>
  <c r="BG154"/>
  <c r="BF154"/>
  <c r="T154"/>
  <c r="R154"/>
  <c r="P154"/>
  <c r="BI149"/>
  <c r="BH149"/>
  <c r="BG149"/>
  <c r="BF149"/>
  <c r="T149"/>
  <c r="R149"/>
  <c r="P149"/>
  <c r="BI144"/>
  <c r="BH144"/>
  <c r="BG144"/>
  <c r="BF144"/>
  <c r="T144"/>
  <c r="R144"/>
  <c r="P144"/>
  <c r="BI138"/>
  <c r="BH138"/>
  <c r="BG138"/>
  <c r="BF138"/>
  <c r="T138"/>
  <c r="R138"/>
  <c r="P138"/>
  <c r="BI133"/>
  <c r="BH133"/>
  <c r="BG133"/>
  <c r="BF133"/>
  <c r="T133"/>
  <c r="R133"/>
  <c r="P133"/>
  <c r="BI127"/>
  <c r="BH127"/>
  <c r="BG127"/>
  <c r="BF127"/>
  <c r="T127"/>
  <c r="R127"/>
  <c r="P127"/>
  <c r="BI119"/>
  <c r="BH119"/>
  <c r="BG119"/>
  <c r="BF119"/>
  <c r="T119"/>
  <c r="R119"/>
  <c r="P119"/>
  <c r="BI116"/>
  <c r="BH116"/>
  <c r="BG116"/>
  <c r="BF116"/>
  <c r="T116"/>
  <c r="R116"/>
  <c r="P116"/>
  <c r="BI108"/>
  <c r="BH108"/>
  <c r="BG108"/>
  <c r="BF108"/>
  <c r="T108"/>
  <c r="R108"/>
  <c r="P108"/>
  <c r="BI101"/>
  <c r="BH101"/>
  <c r="BG101"/>
  <c r="BF101"/>
  <c r="T101"/>
  <c r="R101"/>
  <c r="P101"/>
  <c r="BI96"/>
  <c r="BH96"/>
  <c r="BG96"/>
  <c r="BF96"/>
  <c r="T96"/>
  <c r="R96"/>
  <c r="P96"/>
  <c r="BI89"/>
  <c r="BH89"/>
  <c r="BG89"/>
  <c r="BF89"/>
  <c r="T89"/>
  <c r="R89"/>
  <c r="P89"/>
  <c r="J83"/>
  <c r="J82"/>
  <c r="F82"/>
  <c r="F80"/>
  <c r="E78"/>
  <c r="J55"/>
  <c r="J54"/>
  <c r="F54"/>
  <c r="F52"/>
  <c r="E50"/>
  <c r="J18"/>
  <c r="E18"/>
  <c r="F55"/>
  <c r="J17"/>
  <c r="J12"/>
  <c r="J80"/>
  <c r="E7"/>
  <c r="E76"/>
  <c i="2" r="J37"/>
  <c r="J36"/>
  <c i="1" r="AY55"/>
  <c i="2" r="J35"/>
  <c i="1" r="AX55"/>
  <c i="2" r="BI110"/>
  <c r="BH110"/>
  <c r="BG110"/>
  <c r="BF110"/>
  <c r="T110"/>
  <c r="R110"/>
  <c r="P110"/>
  <c r="BI107"/>
  <c r="BH107"/>
  <c r="BG107"/>
  <c r="BF107"/>
  <c r="T107"/>
  <c r="R107"/>
  <c r="P107"/>
  <c r="BI105"/>
  <c r="BH105"/>
  <c r="BG105"/>
  <c r="BF105"/>
  <c r="T105"/>
  <c r="R105"/>
  <c r="P105"/>
  <c r="BI103"/>
  <c r="BH103"/>
  <c r="BG103"/>
  <c r="BF103"/>
  <c r="T103"/>
  <c r="R103"/>
  <c r="P103"/>
  <c r="BI100"/>
  <c r="BH100"/>
  <c r="BG100"/>
  <c r="BF100"/>
  <c r="T100"/>
  <c r="R100"/>
  <c r="P100"/>
  <c r="BI97"/>
  <c r="BH97"/>
  <c r="BG97"/>
  <c r="BF97"/>
  <c r="T97"/>
  <c r="R97"/>
  <c r="P97"/>
  <c r="BI94"/>
  <c r="BH94"/>
  <c r="BG94"/>
  <c r="BF94"/>
  <c r="T94"/>
  <c r="R94"/>
  <c r="P94"/>
  <c r="BI91"/>
  <c r="BH91"/>
  <c r="BG91"/>
  <c r="BF91"/>
  <c r="T91"/>
  <c r="R91"/>
  <c r="P91"/>
  <c r="BI88"/>
  <c r="BH88"/>
  <c r="BG88"/>
  <c r="BF88"/>
  <c r="T88"/>
  <c r="R88"/>
  <c r="P88"/>
  <c r="BI85"/>
  <c r="BH85"/>
  <c r="BG85"/>
  <c r="BF85"/>
  <c r="T85"/>
  <c r="R85"/>
  <c r="P85"/>
  <c r="BI82"/>
  <c r="BH82"/>
  <c r="BG82"/>
  <c r="BF82"/>
  <c r="T82"/>
  <c r="R82"/>
  <c r="P82"/>
  <c r="J77"/>
  <c r="J76"/>
  <c r="F76"/>
  <c r="F74"/>
  <c r="E72"/>
  <c r="J55"/>
  <c r="J54"/>
  <c r="F54"/>
  <c r="F52"/>
  <c r="E50"/>
  <c r="J18"/>
  <c r="E18"/>
  <c r="F55"/>
  <c r="J17"/>
  <c r="J12"/>
  <c r="J52"/>
  <c r="E7"/>
  <c r="E70"/>
  <c i="1" r="L50"/>
  <c r="AM50"/>
  <c r="AM49"/>
  <c r="L49"/>
  <c r="AM47"/>
  <c r="L47"/>
  <c r="L45"/>
  <c r="L44"/>
  <c i="3" r="J207"/>
  <c r="BK297"/>
  <c r="BK325"/>
  <c r="BK334"/>
  <c i="2" r="BK85"/>
  <c i="3" r="BK237"/>
  <c r="J237"/>
  <c r="J101"/>
  <c i="2" r="BK105"/>
  <c i="3" r="BK253"/>
  <c r="BK242"/>
  <c r="J108"/>
  <c r="J89"/>
  <c r="J259"/>
  <c r="BK212"/>
  <c r="J116"/>
  <c r="J308"/>
  <c i="2" r="BK82"/>
  <c i="3" r="BK345"/>
  <c i="2" r="BK97"/>
  <c r="J88"/>
  <c i="3" r="J270"/>
  <c r="BK232"/>
  <c i="2" r="BK94"/>
  <c i="3" r="BK286"/>
  <c r="J216"/>
  <c r="BK185"/>
  <c r="J253"/>
  <c r="BK281"/>
  <c r="BK116"/>
  <c r="BK264"/>
  <c r="BK216"/>
  <c r="J227"/>
  <c r="BK259"/>
  <c r="BK320"/>
  <c r="BK175"/>
  <c r="J144"/>
  <c r="J166"/>
  <c r="BK199"/>
  <c r="J175"/>
  <c r="BK270"/>
  <c i="2" r="J110"/>
  <c i="3" r="BK303"/>
  <c r="J194"/>
  <c r="J292"/>
  <c i="2" r="J105"/>
  <c r="BK103"/>
  <c i="3" r="BK204"/>
  <c r="BK96"/>
  <c r="J232"/>
  <c i="2" r="J107"/>
  <c i="3" r="BK315"/>
  <c r="BK144"/>
  <c r="J334"/>
  <c r="BK292"/>
  <c r="J204"/>
  <c i="2" r="BK107"/>
  <c i="3" r="J138"/>
  <c r="BK188"/>
  <c r="BK341"/>
  <c i="2" r="J85"/>
  <c r="BK110"/>
  <c i="3" r="BK207"/>
  <c i="2" r="J97"/>
  <c i="3" r="J345"/>
  <c r="J303"/>
  <c r="BK149"/>
  <c i="2" r="J103"/>
  <c i="3" r="J180"/>
  <c i="1" r="AS54"/>
  <c i="3" r="J325"/>
  <c r="J247"/>
  <c r="BK194"/>
  <c r="J133"/>
  <c r="BK180"/>
  <c i="2" r="J100"/>
  <c i="3" r="J221"/>
  <c r="BK337"/>
  <c r="BK170"/>
  <c r="BK119"/>
  <c r="J188"/>
  <c r="J154"/>
  <c r="J212"/>
  <c r="J337"/>
  <c r="J96"/>
  <c r="J328"/>
  <c r="BK191"/>
  <c r="J185"/>
  <c r="BK328"/>
  <c r="J191"/>
  <c r="J170"/>
  <c r="BK108"/>
  <c i="2" r="BK91"/>
  <c i="3" r="J127"/>
  <c i="2" r="BK100"/>
  <c r="J91"/>
  <c i="3" r="BK138"/>
  <c r="J119"/>
  <c r="BK227"/>
  <c r="J281"/>
  <c r="J341"/>
  <c r="J297"/>
  <c r="BK221"/>
  <c r="J315"/>
  <c r="BK166"/>
  <c i="2" r="J82"/>
  <c i="3" r="BK101"/>
  <c r="BK154"/>
  <c r="J264"/>
  <c r="BK127"/>
  <c r="J286"/>
  <c r="J320"/>
  <c r="J149"/>
  <c i="2" r="J94"/>
  <c i="3" r="BK308"/>
  <c i="2" r="BK88"/>
  <c i="3" r="J199"/>
  <c r="BK89"/>
  <c r="BK133"/>
  <c r="BK247"/>
  <c r="J242"/>
  <c l="1" r="R220"/>
  <c r="R88"/>
  <c r="R87"/>
  <c r="R86"/>
  <c r="BK252"/>
  <c r="J252"/>
  <c r="J63"/>
  <c i="2" r="T81"/>
  <c r="T80"/>
  <c i="3" r="T252"/>
  <c r="P252"/>
  <c r="P333"/>
  <c r="T302"/>
  <c r="T333"/>
  <c i="2" r="R81"/>
  <c r="R80"/>
  <c i="3" r="R252"/>
  <c i="2" r="BK81"/>
  <c r="BK80"/>
  <c r="J80"/>
  <c r="J59"/>
  <c i="3" r="P302"/>
  <c r="R333"/>
  <c r="T220"/>
  <c r="T88"/>
  <c r="T87"/>
  <c r="T86"/>
  <c r="BK333"/>
  <c r="J333"/>
  <c r="J65"/>
  <c r="P220"/>
  <c r="P88"/>
  <c r="P87"/>
  <c r="P86"/>
  <c i="1" r="AU56"/>
  <c i="3" r="R302"/>
  <c i="2" r="P81"/>
  <c r="P80"/>
  <c i="1" r="AU55"/>
  <c i="3" r="BK220"/>
  <c r="J220"/>
  <c r="J62"/>
  <c r="BK302"/>
  <c r="J302"/>
  <c r="J64"/>
  <c r="BK88"/>
  <c r="BK87"/>
  <c r="J87"/>
  <c r="J60"/>
  <c r="BK344"/>
  <c r="J344"/>
  <c r="J66"/>
  <c r="E48"/>
  <c r="BE207"/>
  <c r="J52"/>
  <c r="BE96"/>
  <c r="BE119"/>
  <c r="BE138"/>
  <c r="BE144"/>
  <c r="BE328"/>
  <c r="BE89"/>
  <c r="BE101"/>
  <c r="BE185"/>
  <c r="BE194"/>
  <c r="BE227"/>
  <c r="BE281"/>
  <c r="BE303"/>
  <c r="BE315"/>
  <c r="BE334"/>
  <c r="BE191"/>
  <c r="BE204"/>
  <c r="BE221"/>
  <c r="BE232"/>
  <c r="BE264"/>
  <c r="BE325"/>
  <c r="BE337"/>
  <c r="BE133"/>
  <c r="BE216"/>
  <c r="BE270"/>
  <c r="BE320"/>
  <c r="BE341"/>
  <c r="BE345"/>
  <c r="F83"/>
  <c r="BE108"/>
  <c i="2" r="J81"/>
  <c r="J60"/>
  <c i="3" r="BE199"/>
  <c r="BE212"/>
  <c r="BE237"/>
  <c r="BE242"/>
  <c r="BE292"/>
  <c r="BE297"/>
  <c r="BE154"/>
  <c r="BE166"/>
  <c r="BE247"/>
  <c r="BE253"/>
  <c r="BE259"/>
  <c r="BE286"/>
  <c r="BE308"/>
  <c r="BE116"/>
  <c r="BE149"/>
  <c r="BE170"/>
  <c r="BE175"/>
  <c r="BE188"/>
  <c r="BE127"/>
  <c r="BE180"/>
  <c i="2" r="BE85"/>
  <c r="E48"/>
  <c r="BE100"/>
  <c r="J74"/>
  <c r="BE91"/>
  <c r="BE105"/>
  <c r="BE82"/>
  <c r="F77"/>
  <c r="BE94"/>
  <c r="BE97"/>
  <c r="BE88"/>
  <c r="BE107"/>
  <c r="BE110"/>
  <c r="BE103"/>
  <c i="3" r="J34"/>
  <c i="1" r="AW56"/>
  <c i="3" r="F37"/>
  <c i="1" r="BD56"/>
  <c i="3" r="F35"/>
  <c i="1" r="BB56"/>
  <c i="2" r="F34"/>
  <c i="1" r="BA55"/>
  <c i="2" r="F36"/>
  <c i="1" r="BC55"/>
  <c i="2" r="J34"/>
  <c i="1" r="AW55"/>
  <c i="2" r="F35"/>
  <c i="1" r="BB55"/>
  <c i="3" r="F36"/>
  <c i="1" r="BC56"/>
  <c i="3" r="F34"/>
  <c i="1" r="BA56"/>
  <c i="2" r="J30"/>
  <c r="F37"/>
  <c i="1" r="BD55"/>
  <c i="3" l="1" r="BK86"/>
  <c r="J86"/>
  <c r="J59"/>
  <c r="J88"/>
  <c r="J61"/>
  <c i="1" r="AG55"/>
  <c i="2" r="J33"/>
  <c i="1" r="AV55"/>
  <c r="AT55"/>
  <c r="AN55"/>
  <c i="3" r="F33"/>
  <c i="1" r="AZ56"/>
  <c r="AU54"/>
  <c r="BA54"/>
  <c r="W30"/>
  <c r="BC54"/>
  <c r="AY54"/>
  <c r="BB54"/>
  <c r="AX54"/>
  <c r="BD54"/>
  <c r="W33"/>
  <c i="3" r="J33"/>
  <c i="1" r="AV56"/>
  <c r="AT56"/>
  <c i="2" r="F33"/>
  <c i="1" r="AZ55"/>
  <c i="2" l="1" r="J39"/>
  <c i="1" r="AZ54"/>
  <c r="W29"/>
  <c i="3" r="J30"/>
  <c i="1" r="AG56"/>
  <c r="AG54"/>
  <c r="AK26"/>
  <c r="AW54"/>
  <c r="AK30"/>
  <c r="W31"/>
  <c r="W32"/>
  <c i="3" l="1" r="J39"/>
  <c i="1" r="AN56"/>
  <c r="AV54"/>
  <c r="AK29"/>
  <c r="AK35"/>
  <c l="1"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<sst xmlns="http://schemas.openxmlformats.org/spreadsheetml/2006/main">
  <si>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</si>
  <si>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</si>
  <si>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</si>
  <si>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</si>
  <si>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</si>
  <si>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{765099a4-cc74-464a-9033-ba44b7d71656}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</si>
  <si>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</si>
  <si>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</si>
  <si>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</si>
  <si>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</si>
  <si>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</si>
  <si>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</si>
  <si>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</si>
  <si>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</si>
  <si>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24-15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</si>
  <si>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</si>
  <si>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</si>
  <si>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Bělá, LMG Melkov, ř.km 10,715 - 10,764, Knínice u Boskovic, Okrouhlá u Boskovic, oprava profilu</t>
  </si>
  <si>
    <t>KSO:</t>
  </si>
  <si>
    <t/>
  </si>
  <si>
    <t>CC-CZ:</t>
  </si>
  <si>
    <t>Místo:</t>
  </si>
  <si>
    <t xml:space="preserve"> </t>
  </si>
  <si>
    <t>Datum:</t>
  </si>
  <si>
    <t>7. 3. 2025</t>
  </si>
  <si>
    <t>Zadavatel:</t>
  </si>
  <si>
    <t>IČ:</t>
  </si>
  <si>
    <t>70890013</t>
  </si>
  <si>
    <t>Povodí Moravy, s.p.</t>
  </si>
  <si>
    <t>DIČ:</t>
  </si>
  <si>
    <t>CZ70890013</t>
  </si>
  <si>
    <t>Účastník:</t>
  </si>
  <si>
    <t>Vyplň údaj</t>
  </si>
  <si>
    <t>Projektant:</t>
  </si>
  <si>
    <t>04373863</t>
  </si>
  <si>
    <t>Ing. Vít Pučálek</t>
  </si>
  <si>
    <t>CZ8208233528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</si>
  <si>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</si>
  <si>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</si>
  <si>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</si>
  <si>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</si>
  <si>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</si>
  <si>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</si>
  <si>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</si>
  <si>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</si>
  <si>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</si>
  <si>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</si>
  <si>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</si>
  <si>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</si>
  <si>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</si>
  <si>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</si>
  <si>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</si>
  <si>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</si>
  <si>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</si>
  <si>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</si>
  <si>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</si>
  <si>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</si>
  <si>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</si>
  <si>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</si>
  <si>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</si>
  <si>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</si>
  <si>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</si>
  <si>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</si>
  <si>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</si>
  <si>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</si>
  <si>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</si>
  <si>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</si>
  <si>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</si>
  <si>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</si>
  <si>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</si>
  <si>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</si>
  <si>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</si>
  <si>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</si>
  <si>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</si>
  <si>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</si>
  <si>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</si>
  <si>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</si>
  <si>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</si>
  <si>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</si>
  <si>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</si>
  <si>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00</t>
  </si>
  <si>
    <t>SO 00 VRN - vedlejší rozpočtové náklady</t>
  </si>
  <si>
    <t>STA</t>
  </si>
  <si>
    <t>1</t>
  </si>
  <si>
    <t>{05cae5d5-957c-4843-b146-ce5d242f55e4}</t>
  </si>
  <si>
    <t>2</t>
  </si>
  <si>
    <t>01</t>
  </si>
  <si>
    <t>SO 01 - Bělá, LMG Melkov, ř.km 10,715 - 10,764</t>
  </si>
  <si>
    <t>{86468573-c08b-4431-bff3-a15b4d798258}</t>
  </si>
  <si>
    <t>KRYCÍ LIST SOUPISU PRACÍ</t>
  </si>
  <si>
    <t>Objekt:</t>
  </si>
  <si>
    <t>00 - SO 00 VRN - vedlejší rozpočtové náklady</t>
  </si>
  <si>
    <t>REKAPITULACE ČLENĚNÍ SOUPISU PRACÍ</t>
  </si>
  <si>
    <t>Kód dílu - Popis</t>
  </si>
  <si>
    <t>Cena celkem [CZK]</t>
  </si>
  <si>
    <t>-1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</si>
  <si>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</si>
  <si>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</si>
  <si>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</si>
  <si>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</si>
  <si>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</si>
  <si>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</si>
  <si>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</si>
  <si>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</si>
  <si>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</si>
  <si>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</si>
  <si>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</si>
  <si>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</si>
  <si>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</si>
  <si>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</si>
  <si>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</si>
  <si>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Vedlejší rozpočtové náklady</t>
  </si>
  <si>
    <t>5</t>
  </si>
  <si>
    <t>ROZPOCET</t>
  </si>
  <si>
    <t>K</t>
  </si>
  <si>
    <t>R007</t>
  </si>
  <si>
    <t xml:space="preserve">Uvedení ploch dotčených stavbou do původního stavu </t>
  </si>
  <si>
    <t>soubor</t>
  </si>
  <si>
    <t>4</t>
  </si>
  <si>
    <t>914319081</t>
  </si>
  <si>
    <t>PP</t>
  </si>
  <si>
    <t>P</t>
  </si>
  <si>
    <t>Poznámka k položce:_x000d_
- všech užívaných ploch včetně případných oprav přístupových komunikací</t>
  </si>
  <si>
    <t>R01</t>
  </si>
  <si>
    <t>Vytyčení stavby</t>
  </si>
  <si>
    <t>874591353</t>
  </si>
  <si>
    <t xml:space="preserve">Poznámka k položce:_x000d_
- případně pozemků nebo provedení jiných geodetických prací odborně způsobilou osobou v oboru zeměměřičství v rámci navržených objektů, konstrukcí a oprav v rámci stavby budou vytýčeny (umístění) všechny navrhované a opravované  objekty. Dále budou vytýčeny hranice dotčených pozemků._x000d_
- vytýčení bude provedeno geodetickou firmou na základě předané digitální formy situace stavby v JTSK a BPV._x000d_
- detailní vytýčení jednotlivých prvků stavebních objektů bude provedeno na základě předané projektové dokumentace k provádění stavby (rozměry prvků, výškové osazení)._x000d_
</t>
  </si>
  <si>
    <t>3</t>
  </si>
  <si>
    <t>R02</t>
  </si>
  <si>
    <t>Zajištění a zabezpečení zařízení staveniště</t>
  </si>
  <si>
    <t>761235463</t>
  </si>
  <si>
    <t xml:space="preserve">Poznámka k položce:_x000d_
- zřízení, provoz a likvidace zařízení staveniště, včetně případných přípojek, přístupů, deponií apod._x000d_
- zajištění umístění štítku o povolení stavby_x000d_
- oplocení prostoru stavby mobilními prvky výšky min. 1,8 m_x000d_
_x000d_
</t>
  </si>
  <si>
    <t>R04</t>
  </si>
  <si>
    <t>Zřízení sjezdu do koryta toku</t>
  </si>
  <si>
    <t>-489527013</t>
  </si>
  <si>
    <t>Poznámka k položce:_x000d_
- včetně manipulačního pruhu v rámci zařízení staveniště_x000d_
- opevnění zahutněným kamenivem fr. 0-63 mm v tl. 0,3 m_x000d_
- šířka sjezdu 3 m, délka 15 m</t>
  </si>
  <si>
    <t>R05</t>
  </si>
  <si>
    <t>Protokolární předání stavbou dotčených pozemků</t>
  </si>
  <si>
    <t>-537299953</t>
  </si>
  <si>
    <t xml:space="preserve">Poznámka k položce:_x000d_
- včetně komunikací, uvedených do původního stavu, zpět jejich vlastníkům_x000d_
</t>
  </si>
  <si>
    <t>6</t>
  </si>
  <si>
    <t>R06</t>
  </si>
  <si>
    <t>Zpracování a předání dokumentace</t>
  </si>
  <si>
    <t>1352295645</t>
  </si>
  <si>
    <t>Poznámka k položce:_x000d_
- skutečného provedení stavby (2 paré + 1 v elektronické formě) objednateli a zaměření skutečného provedení stavby - geodetická část dokumentace (2 paré + 1 v elektronické formě) v rozsahu odpovídajícím příslušným právním předpisům, _x000d_
- pořízení fotodokumentace stavby</t>
  </si>
  <si>
    <t>10</t>
  </si>
  <si>
    <t>R16</t>
  </si>
  <si>
    <t>Zajištění plnění povinností dle zák. č. 309/2006 Sb.</t>
  </si>
  <si>
    <t>-2113330003</t>
  </si>
  <si>
    <t>Poznámka k položce:_x000d_
- především opatření vyplívající z plánu BOZP, havarijního a povoldňového plánu</t>
  </si>
  <si>
    <t>11</t>
  </si>
  <si>
    <t>R17</t>
  </si>
  <si>
    <t>Aktualizace havarijního a povodňového plánu pro celou stavbu</t>
  </si>
  <si>
    <t>1175001008</t>
  </si>
  <si>
    <t>R18</t>
  </si>
  <si>
    <t>Kompletní pasportizace okolních pozemků, komunikací a budov před zahájením stavby</t>
  </si>
  <si>
    <t>-1156071279</t>
  </si>
  <si>
    <t>7</t>
  </si>
  <si>
    <t>R19</t>
  </si>
  <si>
    <t>2x zkoušky pevnosti, mrazuvzdornosti a průsaku vod u betonových kcí</t>
  </si>
  <si>
    <t>165992059</t>
  </si>
  <si>
    <t>Poznámka k položce:_x000d_
- odběr vzorku pro stanovení a zajištění zkoušky krychelné pevnosti_x000d_
- přizvat TDS stavby_x000d_
- zkoušky budou provedeny akreditovanou laboratoří</t>
  </si>
  <si>
    <t>13</t>
  </si>
  <si>
    <t>R21</t>
  </si>
  <si>
    <t>Čištění komunikací</t>
  </si>
  <si>
    <t>-765799513</t>
  </si>
  <si>
    <t>Poznámka k položce:_x000d_
- průběžné čištění komunikací v průběhu stavby</t>
  </si>
  <si>
    <t>01 - SO 01 - Bělá, LMG Melkov, ř.km 10,715 - 10,764</t>
  </si>
  <si>
    <t>HSV - Práce a dodávky HSV</t>
  </si>
  <si>
    <t xml:space="preserve">    1 - Zemní práce</t>
  </si>
  <si>
    <t xml:space="preserve">      32 - Konstrukce přehrad a opěrné zdi</t>
  </si>
  <si>
    <t xml:space="preserve">    4 - Vodorovné konstrukce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</si>
  <si>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</si>
  <si>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</si>
  <si>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</si>
  <si>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HSV</t>
  </si>
  <si>
    <t>Práce a dodávky HSV</t>
  </si>
  <si>
    <t>Zemní práce</t>
  </si>
  <si>
    <t>114203103</t>
  </si>
  <si>
    <t>Rozebrání dlažeb z lomového kamene nebo betonových tvárnic do cementové malty</t>
  </si>
  <si>
    <t>m3</t>
  </si>
  <si>
    <t>-937827099</t>
  </si>
  <si>
    <t>Rozebrání dlažeb nebo záhozů s naložením na dopravní prostředek dlažeb z lomového kamene nebo betonových tvárnic do cementové malty se spárami zalitými cementovou maltou</t>
  </si>
  <si>
    <t>Online PSC</t>
  </si>
  <si>
    <t>https://podminky.urs.cz/item/CS_URS_2025_01/114203103</t>
  </si>
  <si>
    <t>VV</t>
  </si>
  <si>
    <t>"úsek U2 - stávající opevnění"20*0,4</t>
  </si>
  <si>
    <t>"práh - pracovní prostor"2*(1,45*1,15)*0,3</t>
  </si>
  <si>
    <t>"úsek U3 - opevnění"0,66*(16,85+13,88)*0,3</t>
  </si>
  <si>
    <t>Součet</t>
  </si>
  <si>
    <t>114203104</t>
  </si>
  <si>
    <t>Rozebrání záhozů a rovnanin na sucho</t>
  </si>
  <si>
    <t>521068185</t>
  </si>
  <si>
    <t>Rozebrání dlažeb nebo záhozů s naložením na dopravní prostředek záhozů, rovnanin a soustřeďovacích staveb provedených na sucho</t>
  </si>
  <si>
    <t>https://podminky.urs.cz/item/CS_URS_2025_01/114203104</t>
  </si>
  <si>
    <t>"stávající opevnění"20</t>
  </si>
  <si>
    <t>114203202</t>
  </si>
  <si>
    <t>Očištění lomového kamene nebo betonových tvárnic od malty</t>
  </si>
  <si>
    <t>-323208036</t>
  </si>
  <si>
    <t>Očištění lomového kamene nebo betonových tvárnic získaných při rozebrání dlažeb, záhozů, rovnanin a soustřeďovacích staveb od malty</t>
  </si>
  <si>
    <t>https://podminky.urs.cz/item/CS_URS_2025_01/114203202</t>
  </si>
  <si>
    <t>"stávající opevnění"20*0,4</t>
  </si>
  <si>
    <t>114253301</t>
  </si>
  <si>
    <t>Třídění lomového kamene nebo betonových tvárnic podle druhu, velikosti nebo tvaru - strojně</t>
  </si>
  <si>
    <t>1983500247</t>
  </si>
  <si>
    <t>Třídění lomového kamene nebo betonových tvárnic strojně získaných při rozebrání dlažeb, záhozů, rovnanin a soustřeďovacích staveb podle druhu, velikosti nebo tvaru</t>
  </si>
  <si>
    <t>https://podminky.urs.cz/item/CS_URS_2025_01/114253301</t>
  </si>
  <si>
    <t>115001106</t>
  </si>
  <si>
    <t>Převedení vody potrubím DN přes 600 do 900</t>
  </si>
  <si>
    <t>m</t>
  </si>
  <si>
    <t>852675145</t>
  </si>
  <si>
    <t>Převedení vody potrubím průměru DN přes 600 do 900</t>
  </si>
  <si>
    <t>https://podminky.urs.cz/item/CS_URS_2025_01/115001106</t>
  </si>
  <si>
    <t>122351104</t>
  </si>
  <si>
    <t>Odkopávky a prokopávky nezapažené v hornině třídy těžitelnosti II skupiny 4 objem do 500 m3 strojně</t>
  </si>
  <si>
    <t>-1146698010</t>
  </si>
  <si>
    <t>Odkopávky a prokopávky nezapažené strojně v hornině třídy těžitelnosti II skupiny 4 přes 100 do 500 m3</t>
  </si>
  <si>
    <t>https://podminky.urs.cz/item/CS_URS_2025_01/122351104</t>
  </si>
  <si>
    <t>"úsek U2 - PB"22*1,85</t>
  </si>
  <si>
    <t>"úsek U2 - opevnění dna + čištění"40*1+9*0,5</t>
  </si>
  <si>
    <t>"úsek U2 - LB"15,4*1,9</t>
  </si>
  <si>
    <t>"úsek U3 - práh LMG" 1*(2,5+4)</t>
  </si>
  <si>
    <t>129353101</t>
  </si>
  <si>
    <t>Čištění otevřených koryt vodotečí šíře dna do 5 m hl do 2,5 m v hornině třídy těžitelnosti II skupiny 4 strojně</t>
  </si>
  <si>
    <t>-1820785003</t>
  </si>
  <si>
    <t>Čištění otevřených koryt vodotečí strojně s přehozením rozpojeného nánosu do 3 m nebo s naložením na dopravní prostředek při šířce původního dna do 5 m a hloubce koryta do 2,5 m v hornině třídy těžitelnosti II skupiny 4</t>
  </si>
  <si>
    <t>https://podminky.urs.cz/item/CS_URS_2025_01/129353101</t>
  </si>
  <si>
    <t>"úsek U1"17*0,5</t>
  </si>
  <si>
    <t>"úsek U3"14,7*0,5</t>
  </si>
  <si>
    <t>8</t>
  </si>
  <si>
    <t>129951121</t>
  </si>
  <si>
    <t>Bourání zdiva z betonu prostého neprokládaného v odkopávkách nebo prokopávkách strojně</t>
  </si>
  <si>
    <t>-1350555496</t>
  </si>
  <si>
    <t>Bourání konstrukcí v odkopávkách a prokopávkách strojně s přemístěním suti na hromady na vzdálenost do 20 m nebo s naložením na dopravní prostředek z betonu prostého neprokládaného</t>
  </si>
  <si>
    <t>https://podminky.urs.cz/item/CS_URS_2025_01/129951121</t>
  </si>
  <si>
    <t>"práh - pracovní prostor"5,05*1,15*0,5</t>
  </si>
  <si>
    <t>9</t>
  </si>
  <si>
    <t>132351102</t>
  </si>
  <si>
    <t>Hloubení rýh nezapažených š do 800 mm v hornině třídy těžitelnosti II skupiny 4 objem do 50 m3 strojně</t>
  </si>
  <si>
    <t>1436795270</t>
  </si>
  <si>
    <t>Hloubení nezapažených rýh šířky do 800 mm strojně s urovnáním dna do předepsaného profilu a spádu v hornině třídy těžitelnosti II skupiny 4 přes 20 do 50 m3</t>
  </si>
  <si>
    <t>https://podminky.urs.cz/item/CS_URS_2025_01/132351102</t>
  </si>
  <si>
    <t>"úsek U2 - PB"22*1,15</t>
  </si>
  <si>
    <t>"úsek U2 - LB"15,4*1,15</t>
  </si>
  <si>
    <t>151101102</t>
  </si>
  <si>
    <t>Zřízení příložného pažení a rozepření stěn rýh hl přes 2 do 4 m</t>
  </si>
  <si>
    <t>m2</t>
  </si>
  <si>
    <t>-181990403</t>
  </si>
  <si>
    <t>Zřízení pažení a rozepření stěn rýh pro podzemní vedení příložné pro jakoukoliv mezerovitost, hloubky přes 2 do 4 m</t>
  </si>
  <si>
    <t>https://podminky.urs.cz/item/CS_URS_2025_01/151101102</t>
  </si>
  <si>
    <t>"oprava prahu LMG - levý břeh"3*3,1</t>
  </si>
  <si>
    <t>151101112</t>
  </si>
  <si>
    <t>Odstranění příložného pažení a rozepření stěn rýh hl přes 2 do 4 m</t>
  </si>
  <si>
    <t>1168485234</t>
  </si>
  <si>
    <t>Odstranění pažení a rozepření stěn rýh pro podzemní vedení s uložením materiálu na vzdálenost do 3 m od kraje výkopu příložné, hloubky přes 2 do 4 m</t>
  </si>
  <si>
    <t>https://podminky.urs.cz/item/CS_URS_2025_01/151101112</t>
  </si>
  <si>
    <t>162751137</t>
  </si>
  <si>
    <t>Vodorovné přemístění přes 9 000 do 10000 m výkopku/sypaniny z horniny třídy těžitelnosti II skupiny 4 a 5</t>
  </si>
  <si>
    <t>-416384291</t>
  </si>
  <si>
    <t>Vodorovné přemístění výkopku nebo sypaniny po suchu na obvyklém dopravním prostředku, bez naložení výkopku, avšak se složením bez rozhrnutí z horniny třídy těžitelnosti II skupiny 4 a 5 na vzdálenost přes 9 000 do 10 000 m</t>
  </si>
  <si>
    <t>https://podminky.urs.cz/item/CS_URS_2025_01/162751137</t>
  </si>
  <si>
    <t>"sediment - úsek U1"17*0,5</t>
  </si>
  <si>
    <t>"sediment - úsek U3"14,7*0,5</t>
  </si>
  <si>
    <t>"odkopávky - úsek U2 - PB"22*1,85</t>
  </si>
  <si>
    <t>"odkopávky - úsek U2 - opevnněí dna"40*1+9*0,5</t>
  </si>
  <si>
    <t>"odkopávky - úsek U2 - LB"15,4*1,9</t>
  </si>
  <si>
    <t>"odkopávky - úsek U3 - práh LMG" 1*(2,5+4)</t>
  </si>
  <si>
    <t>"hloubení rýh - úsek U2 - PB"22*1,15</t>
  </si>
  <si>
    <t>"hloubení rýh - úsek U2 - LB"15,4*1,15</t>
  </si>
  <si>
    <t>162751139</t>
  </si>
  <si>
    <t>Příplatek k vodorovnému přemístění výkopku/sypaniny z horniny třídy těžitelnosti II skupiny 4 a 5 ZKD 1000 m přes 10000 m</t>
  </si>
  <si>
    <t>153426601</t>
  </si>
  <si>
    <t>Vodorovné přemístění výkopku nebo sypaniny po suchu na obvyklém dopravním prostředku, bez naložení výkopku, avšak se složením bez rozhrnutí z horniny třídy těžitelnosti II skupiny 4 a 5 na vzdálenost Příplatek k ceně za každých dalších i započatých 1 000 m</t>
  </si>
  <si>
    <t>https://podminky.urs.cz/item/CS_URS_2025_01/162751139</t>
  </si>
  <si>
    <t>179,82*5 'Přepočtené koeficientem množství</t>
  </si>
  <si>
    <t>14</t>
  </si>
  <si>
    <t>166151111</t>
  </si>
  <si>
    <t>Přehození neulehlého výkopku z horniny třídy těžitelnosti II skupiny 4 a 5 strojně</t>
  </si>
  <si>
    <t>-1836710425</t>
  </si>
  <si>
    <t>Přehození neulehlého výkopku strojně z horniny třídy těžitelnosti II, skupiny 4 a 5</t>
  </si>
  <si>
    <t>https://podminky.urs.cz/item/CS_URS_2025_01/166151111</t>
  </si>
  <si>
    <t>"úsek U3 - práh LMG - zpětný zásyp"5,05*1,15*0,6+1*(2,5+4)</t>
  </si>
  <si>
    <t>15</t>
  </si>
  <si>
    <t>171151103</t>
  </si>
  <si>
    <t>Uložení sypaniny z hornin soudržných do násypů zhutněných strojně</t>
  </si>
  <si>
    <t>2079195077</t>
  </si>
  <si>
    <t>Uložení sypanin do násypů strojně s rozprostřením sypaniny ve vrstvách a s hrubým urovnáním zhutněných z hornin soudržných jakékoliv třídy těžitelnosti</t>
  </si>
  <si>
    <t>https://podminky.urs.cz/item/CS_URS_2025_01/171151103</t>
  </si>
  <si>
    <t>16</t>
  </si>
  <si>
    <t>171251201</t>
  </si>
  <si>
    <t>Uložení sypaniny na skládky nebo meziskládky</t>
  </si>
  <si>
    <t>250735715</t>
  </si>
  <si>
    <t>Uložení sypaniny na skládky nebo meziskládky bez hutnění s upravením uložené sypaniny do předepsaného tvaru</t>
  </si>
  <si>
    <t>https://podminky.urs.cz/item/CS_URS_2025_01/171251201</t>
  </si>
  <si>
    <t>179,82*2</t>
  </si>
  <si>
    <t>17</t>
  </si>
  <si>
    <t>R11001</t>
  </si>
  <si>
    <t>Zřízení hrázek pro převádění vody</t>
  </si>
  <si>
    <t>-1886701039</t>
  </si>
  <si>
    <t>Poznámka k položce:_x000d_
- včetně dodání zeminy a odvozu_x000d_
- kompletní manipulace se zeminou v rámci staveniště</t>
  </si>
  <si>
    <t>18</t>
  </si>
  <si>
    <t>115101204</t>
  </si>
  <si>
    <t>Čerpání vody na dopravní výšku do 10 m průměrný přítok do přes 2 000 do 4 000 l/min</t>
  </si>
  <si>
    <t>hod</t>
  </si>
  <si>
    <t>1036421798</t>
  </si>
  <si>
    <t>Čerpání vody na dopravní výšku do 10 m s uvažovaným průměrným přítokem přes 2 000 do 4 000 l/min</t>
  </si>
  <si>
    <t>https://podminky.urs.cz/item/CS_URS_2025_01/115101204</t>
  </si>
  <si>
    <t>19</t>
  </si>
  <si>
    <t>115101304</t>
  </si>
  <si>
    <t>Pohotovost čerpací soupravy pro dopravní výšku do 10 m přítok přes 2 000 do 4 000 l/min</t>
  </si>
  <si>
    <t>den</t>
  </si>
  <si>
    <t>1464682151</t>
  </si>
  <si>
    <t>Pohotovost záložní čerpací soupravy pro dopravní výšku do 10 m s uvažovaným průměrným přítokem přes 2 000 do 4 000 l/min</t>
  </si>
  <si>
    <t>https://podminky.urs.cz/item/CS_URS_2025_01/115101304</t>
  </si>
  <si>
    <t>20</t>
  </si>
  <si>
    <t>121151103</t>
  </si>
  <si>
    <t>Sejmutí ornice plochy do 100 m2 tl vrstvy do 200 mm strojně</t>
  </si>
  <si>
    <t>-2037722017</t>
  </si>
  <si>
    <t>Sejmutí ornice strojně při souvislé ploše do 100 m2, tl. vrstvy do 200 mm</t>
  </si>
  <si>
    <t>https://podminky.urs.cz/item/CS_URS_2025_01/121151103</t>
  </si>
  <si>
    <t>"dotčené plochy nad opevněním"1*(10+20)</t>
  </si>
  <si>
    <t>180404111</t>
  </si>
  <si>
    <t>Založení hřišťového trávníku výsevem na vrstvě ornice</t>
  </si>
  <si>
    <t>1162089169</t>
  </si>
  <si>
    <t>https://podminky.urs.cz/item/CS_URS_2025_01/180404111</t>
  </si>
  <si>
    <t>22</t>
  </si>
  <si>
    <t>M</t>
  </si>
  <si>
    <t>00572410</t>
  </si>
  <si>
    <t>osivo směs travní parková</t>
  </si>
  <si>
    <t>kg</t>
  </si>
  <si>
    <t>-1715148632</t>
  </si>
  <si>
    <t>30*0,03 'Přepočtené koeficientem množství</t>
  </si>
  <si>
    <t>23</t>
  </si>
  <si>
    <t>182351123</t>
  </si>
  <si>
    <t>Rozprostření ornice pl přes 100 do 500 m2 ve svahu přes 1:5 tl vrstvy do 200 mm strojně</t>
  </si>
  <si>
    <t>-1845302688</t>
  </si>
  <si>
    <t>Rozprostření a urovnání ornice ve svahu sklonu přes 1:5 strojně při souvislé ploše přes 100 do 500 m2, tl. vrstvy do 200 mm</t>
  </si>
  <si>
    <t>https://podminky.urs.cz/item/CS_URS_2025_01/182351123</t>
  </si>
  <si>
    <t>24</t>
  </si>
  <si>
    <t>R17001</t>
  </si>
  <si>
    <t>Poplatek za skládku zeminy</t>
  </si>
  <si>
    <t>t</t>
  </si>
  <si>
    <t>-883195525</t>
  </si>
  <si>
    <t>49</t>
  </si>
  <si>
    <t>129951123</t>
  </si>
  <si>
    <t>Bourání zdiva z ŽB nebo předpjatého betonu v odkopávkách nebo prokopávkách strojně</t>
  </si>
  <si>
    <t>724591775</t>
  </si>
  <si>
    <t>Bourání konstrukcí v odkopávkách a prokopávkách strojně s přemístěním suti na hromady na vzdálenost do 20 m nebo s naložením na dopravní prostředek z betonu železového nebo předpjatého</t>
  </si>
  <si>
    <t>"nátokový práh"14,5*0,5</t>
  </si>
  <si>
    <t>32</t>
  </si>
  <si>
    <t>Konstrukce přehrad a opěrné zdi</t>
  </si>
  <si>
    <t>25</t>
  </si>
  <si>
    <t>321321116</t>
  </si>
  <si>
    <t>Konstrukce vodních staveb ze ŽB mrazuvzdorného tř. C 30/37</t>
  </si>
  <si>
    <t>-1587140520</t>
  </si>
  <si>
    <t>Konstrukce vodních staveb z betonu přehrad, jezů a plavebních komor, spodní stavby vodních elektráren, jader přehrad, odběrných věží a výpustných zařízení, opěrných zdí, šachet, šachtic a ostatních konstrukcí železového pro prostředí s mrazovými cykly tř. C 30/37</t>
  </si>
  <si>
    <t>https://podminky.urs.cz/item/CS_URS_2025_01/321321116</t>
  </si>
  <si>
    <t>"pracovní prostor"5,05*1,15*0,5</t>
  </si>
  <si>
    <t>26</t>
  </si>
  <si>
    <t>R32004</t>
  </si>
  <si>
    <t>Těsnění pracovní spáry - D+M</t>
  </si>
  <si>
    <t>-1171751151</t>
  </si>
  <si>
    <t>Poznámka k položce:_x000d_
- bobtnavý těsnící pásek - dle specifikací v PD</t>
  </si>
  <si>
    <t>"práh"4</t>
  </si>
  <si>
    <t>27</t>
  </si>
  <si>
    <t>321351010</t>
  </si>
  <si>
    <t>Bednění konstrukcí vodních staveb rovinné - zřízení</t>
  </si>
  <si>
    <t>896949237</t>
  </si>
  <si>
    <t>Bednění konstrukcí z betonu prostého nebo železového vodních staveb přehrad, jezů a plavebních komor, spodní stavby vodních elektráren, jader přehrad, odběrných věží a výpustných zařízení, opěrných zdí, šachet, šachtic a ostatních konstrukcí zřízení ploch rovinných</t>
  </si>
  <si>
    <t>https://podminky.urs.cz/item/CS_URS_2025_01/321351010</t>
  </si>
  <si>
    <t>"nátokový práh"2*(14,5+1,1)+0,5*(1+1,614+5,68+1,45+0,5)</t>
  </si>
  <si>
    <t>28</t>
  </si>
  <si>
    <t>321352010</t>
  </si>
  <si>
    <t>Bednění konstrukcí vodních staveb rovinné - odstranění</t>
  </si>
  <si>
    <t>549098457</t>
  </si>
  <si>
    <t>Bednění konstrukcí z betonu prostého nebo železového vodních staveb přehrad, jezů a plavebních komor, spodní stavby vodních elektráren, jader přehrad, odběrných věží a výpustných zařízení, opěrných zdí, šachet, šachtic a ostatních konstrukcí odstranění ploch rovinných</t>
  </si>
  <si>
    <t>https://podminky.urs.cz/item/CS_URS_2025_01/321352010</t>
  </si>
  <si>
    <t>29</t>
  </si>
  <si>
    <t>321366111</t>
  </si>
  <si>
    <t>Výztuž železobetonových konstrukcí vodních staveb z oceli 10 505 D do 12 mm</t>
  </si>
  <si>
    <t>-537574885</t>
  </si>
  <si>
    <t>Výztuž železobetonových konstrukcí vodních staveb přehrad, jezů a plavebních komor, spodní stavby vodních elektráren, jader přehrad, odběrných věží a výpustných zařízení, opěrných zdí, šachet, šachtic a ostatních konstrukcí jednotlivé pruty průměru do 12 mm, z oceli 10 505 (R) nebo BSt 500</t>
  </si>
  <si>
    <t>https://podminky.urs.cz/item/CS_URS_2025_01/321366111</t>
  </si>
  <si>
    <t>"nátokový práh"15*1,6*0,617*1,1*10/1000</t>
  </si>
  <si>
    <t>30</t>
  </si>
  <si>
    <t>321368211</t>
  </si>
  <si>
    <t>Výztuž železobetonových konstrukcí vodních staveb ze svařovaných sítí</t>
  </si>
  <si>
    <t>-368740185</t>
  </si>
  <si>
    <t>Výztuž železobetonových konstrukcí vodních staveb přehrad, jezů a plavebních komor, spodní stavby vodních elektráren, jader přehrad, odběrných věží a výpustných zařízení, opěrných zdí, šachet, šachtic a ostatních konstrukcí svařované sítě z ocelových tažených drátů jakéhokoliv druhu oceli jakéhokoliv průměru a roztečí</t>
  </si>
  <si>
    <t>https://podminky.urs.cz/item/CS_URS_2025_01/321368211</t>
  </si>
  <si>
    <t>"nátokový práh"7,9*2*14,5*1,1/1000</t>
  </si>
  <si>
    <t>Vodorovné konstrukce</t>
  </si>
  <si>
    <t>31</t>
  </si>
  <si>
    <t>451317122</t>
  </si>
  <si>
    <t>Podklad pod dlažbu z betonu prostého pro prostředí s mrazovými cykly C 30/37 tl přes 100 do 150 mm</t>
  </si>
  <si>
    <t>-625810075</t>
  </si>
  <si>
    <t>Podklad pod dlažbu z betonu prostého pro prostředí s mrazovými cykly tř. C 30/37 tl. přes 100 do 150 mm</t>
  </si>
  <si>
    <t>https://podminky.urs.cz/item/CS_URS_2025_01/451317122</t>
  </si>
  <si>
    <t>"úsek U3 - práh LMG - pracovní prostor"2*(1,45*1,15)</t>
  </si>
  <si>
    <t>"úsek U3 - opevnění LB a PB - doplnění pod dlažbu"6</t>
  </si>
  <si>
    <t>452311141</t>
  </si>
  <si>
    <t>Podkladní desky z betonu prostého bez zvýšených nároků na prostředí tř. C 16/20 otevřený výkop</t>
  </si>
  <si>
    <t>1164818315</t>
  </si>
  <si>
    <t>Podkladní a zajišťovací konstrukce z betonu prostého v otevřeném výkopu bez zvýšených nároků na prostředí desky pod potrubí, stoky a drobné objekty z betonu tř. C 16/20</t>
  </si>
  <si>
    <t>https://podminky.urs.cz/item/CS_URS_2025_01/452311141</t>
  </si>
  <si>
    <t>"práh"9,75*0,7*0,1</t>
  </si>
  <si>
    <t>33</t>
  </si>
  <si>
    <t>457572211</t>
  </si>
  <si>
    <t>Filtrační vrstvy z kameniva těženého hrubého se zhutněním frakce od 4 až 8 do 16 až 32 mm</t>
  </si>
  <si>
    <t>969809821</t>
  </si>
  <si>
    <t>Filtrační vrstvy jakékoliv tloušťky a sklonu z hrubého těženého kameniva se zhutněním do 10 pojezdů/m3, frakce 16-32 mm</t>
  </si>
  <si>
    <t>https://podminky.urs.cz/item/CS_URS_2025_01/457572211</t>
  </si>
  <si>
    <t>"úsek U2 - pravý břeh - opevnění"22*1,92*0,15</t>
  </si>
  <si>
    <t>"úsek U2 - levý břeh - opevnění"8,2*1,92*0,15</t>
  </si>
  <si>
    <t>34</t>
  </si>
  <si>
    <t>463211158</t>
  </si>
  <si>
    <t>Rovnanina objemu přes 3 m3 z lomového kamene tříděného hmotnosti přes 500 kg s urovnáním líce</t>
  </si>
  <si>
    <t>1858689344</t>
  </si>
  <si>
    <t>Rovnanina z lomového kamene neupraveného pro podélné i příčné objekty objemu přes 3 m3 z kamene tříděného, s urovnáním líce a vyklínováním spár úlomky kamene hmotnost jednotlivých kamenů přes 500 kg</t>
  </si>
  <si>
    <t>https://podminky.urs.cz/item/CS_URS_2025_01/463211158</t>
  </si>
  <si>
    <t>"úsek U2 - pravý břeh - patka"22*1,15</t>
  </si>
  <si>
    <t>"úsek U2 - pravý břeh - opevnění"22*1,92*0,6</t>
  </si>
  <si>
    <t>"úsek U2 - opevnění dna"40*1</t>
  </si>
  <si>
    <t>"úsek U2 - levý břeh - patka"15,4*1,15</t>
  </si>
  <si>
    <t>"úsek U2 - levý břeh - opevnění"8,2*1,92*0,6</t>
  </si>
  <si>
    <t>"úsek U2 - levý břeh - opevnění prolité betonem"4*1,27</t>
  </si>
  <si>
    <t>"použití stávajícího kamene"-20</t>
  </si>
  <si>
    <t>35</t>
  </si>
  <si>
    <t>R46001</t>
  </si>
  <si>
    <t>Prolití konstrukce z kamene vrstvy z lomového kamene betonem C30/37 XF3 XC4 XA1</t>
  </si>
  <si>
    <t>1497472161</t>
  </si>
  <si>
    <t>Poznámka k položce:_x000d_
- předpokládaný rozsah 50% opevnění_x000d_
- předpokládaná mezerovitost 40%</t>
  </si>
  <si>
    <t>36</t>
  </si>
  <si>
    <t>R46002</t>
  </si>
  <si>
    <t>Vychází z položky 463211158 Rovnanina z lomového kamene - bez dodání kamene</t>
  </si>
  <si>
    <t>739089060</t>
  </si>
  <si>
    <t>Poznámka k položce:_x000d_
- použití stávajícího vytříděného kamene_x000d_
- včetně vnitrostaveništního přesunu</t>
  </si>
  <si>
    <t>"úsek U1 - přiložení k patě pilíře"2*10*0,4</t>
  </si>
  <si>
    <t>"stávající opevnění - zpět rovnanina"20</t>
  </si>
  <si>
    <t>37</t>
  </si>
  <si>
    <t>R46003</t>
  </si>
  <si>
    <t>Zdivo z těžkého lomového kamene</t>
  </si>
  <si>
    <t>208221932</t>
  </si>
  <si>
    <t>Poznámka k položce:_x000d_
- technologie provádění dle PD D.1. Technická zpráva_x000d_
- hmotnost tříděného lomového kamene 500 - 800 kg_x000d_
- beton třídy C 30/37 XF3 XC4 XA1</t>
  </si>
  <si>
    <t>"úsek U2 - přechodový úsek"3,2*0,68</t>
  </si>
  <si>
    <t>38</t>
  </si>
  <si>
    <t>R46004</t>
  </si>
  <si>
    <t>Vychází z položky 465511523 Dlažba z lomového kamene - bez dodání kamene</t>
  </si>
  <si>
    <t>1801707728</t>
  </si>
  <si>
    <t>"práh - pracovní prostor"2*(1,45*1,15)</t>
  </si>
  <si>
    <t>"úsek U3 - opevnění"0,66*(16,85+13,88)</t>
  </si>
  <si>
    <t>Ostatní konstrukce a práce, bourání</t>
  </si>
  <si>
    <t>39</t>
  </si>
  <si>
    <t>938903114</t>
  </si>
  <si>
    <t>Vysekání spár hl do 70 mm ve zdivu kvádrovém</t>
  </si>
  <si>
    <t>1427633422</t>
  </si>
  <si>
    <t>Dokončovací práce na dosavadních konstrukcích vysekání spár s očištěním zdiva nebo dlažby, s naložením suti na dopravní prostředek nebo s odklizením na hromady do vzdálenosti 50 m při hloubce spáry do 70 mm ve zdivu kvádrovém</t>
  </si>
  <si>
    <t>https://podminky.urs.cz/item/CS_URS_2025_01/938903114</t>
  </si>
  <si>
    <t>"úsek U3 - opevnění"1,28*(14+24)</t>
  </si>
  <si>
    <t>40</t>
  </si>
  <si>
    <t>985131111</t>
  </si>
  <si>
    <t>Očištění ploch stěn, rubu kleneb a podlah tlakovou vodou</t>
  </si>
  <si>
    <t>1200665495</t>
  </si>
  <si>
    <t>https://podminky.urs.cz/item/CS_URS_2025_01/985131111</t>
  </si>
  <si>
    <t>Poznámka k položce:_x000d_
- očištění plochy dlažby po odstranění staré malty</t>
  </si>
  <si>
    <t>"úsek U3 - opevnění - před vysekáním spár"1,28*(14+24)</t>
  </si>
  <si>
    <t>"úsek U3 - opevnění - po vysekání spár"1,28*(14+24)</t>
  </si>
  <si>
    <t>41</t>
  </si>
  <si>
    <t>985232111</t>
  </si>
  <si>
    <t>Hloubkové spárování zdiva aktivovanou maltou spára hl do 80 mm dl do 6 m/m2</t>
  </si>
  <si>
    <t>741608630</t>
  </si>
  <si>
    <t>Hloubkové spárování zdiva hloubky přes 40 do 80 mm aktivovanou maltou délky spáry na 1 m2 upravované plochy do 6 m</t>
  </si>
  <si>
    <t>https://podminky.urs.cz/item/CS_URS_2025_01/985232111</t>
  </si>
  <si>
    <t>42</t>
  </si>
  <si>
    <t>985233111</t>
  </si>
  <si>
    <t>Úprava spár po spárování zdiva uhlazením spára dl do 6 m/m2</t>
  </si>
  <si>
    <t>1459094828</t>
  </si>
  <si>
    <t>Úprava spár po spárování zdiva kamenného nebo cihelného délky spáry na 1 m2 upravované plochy do 6 m uhlazením</t>
  </si>
  <si>
    <t>https://podminky.urs.cz/item/CS_URS_2025_01/985233111</t>
  </si>
  <si>
    <t>43</t>
  </si>
  <si>
    <t>R93001</t>
  </si>
  <si>
    <t>Osazení vodočetné latě, pevného výškového bodu - D+M</t>
  </si>
  <si>
    <t>1704944381</t>
  </si>
  <si>
    <t xml:space="preserve">Poznámka k položce:_x000d_
- dle specifikace v projektové dokumentaci_x000d_
- včetně sanace ocelového profilu U180 s povrchovou úpravou_x000d_
- včetně dubového trámku_x000d_
- délka 4,92 m_x000d_
-  šířka latě 180 mm_x000d_
- lať bude vyrobena po přesném geodetickém zaměření prahu a profilu U180</t>
  </si>
  <si>
    <t>44</t>
  </si>
  <si>
    <t>R985005</t>
  </si>
  <si>
    <t>Příplatek za použití spárovací hmoty</t>
  </si>
  <si>
    <t>-881244554</t>
  </si>
  <si>
    <t>Poznámka k položce:_x000d_
1-komponentní reprofilační malta s cementovým pojivem, zušlechtěná umělými hmotami a umělými vlákny, splňující požadavky ČSN EN 1504-3 třídy R4</t>
  </si>
  <si>
    <t>997</t>
  </si>
  <si>
    <t>Doprava suti a vybouraných hmot</t>
  </si>
  <si>
    <t>45</t>
  </si>
  <si>
    <t>997002511</t>
  </si>
  <si>
    <t>Vodorovné přemístění suti a vybouraných hmot bez naložení ale se složením a urovnáním do 1 km</t>
  </si>
  <si>
    <t>-527526819</t>
  </si>
  <si>
    <t>Vodorovné přemístění suti a vybouraných hmot bez naložení, se složením a hrubým urovnáním na vzdálenost do 1 km</t>
  </si>
  <si>
    <t>https://podminky.urs.cz/item/CS_URS_2025_01/997002511</t>
  </si>
  <si>
    <t>46</t>
  </si>
  <si>
    <t>997002519</t>
  </si>
  <si>
    <t>Příplatek ZKD 1 km přemístění suti a vybouraných hmot</t>
  </si>
  <si>
    <t>389010863</t>
  </si>
  <si>
    <t>Vodorovné přemístění suti a vybouraných hmot bez naložení, se složením a hrubým urovnáním Příplatek k ceně za každý další započatý 1 km přes 1 km</t>
  </si>
  <si>
    <t>https://podminky.urs.cz/item/CS_URS_2025_01/997002519</t>
  </si>
  <si>
    <t>26,066*5 'Přepočtené koeficientem množství</t>
  </si>
  <si>
    <t>47</t>
  </si>
  <si>
    <t>997013601</t>
  </si>
  <si>
    <t>Poplatek za uložení na skládce (skládkovné) stavebního odpadu betonového kód odpadu 17 01 01</t>
  </si>
  <si>
    <t>504293745</t>
  </si>
  <si>
    <t>Poplatek za uložení stavebního odpadu na skládce (skládkovné) z prostého betonu zatříděného do Katalogu odpadů pod kódem 17 01 01</t>
  </si>
  <si>
    <t>https://podminky.urs.cz/item/CS_URS_2025_01/997013601</t>
  </si>
  <si>
    <t>998</t>
  </si>
  <si>
    <t>Přesun hmot</t>
  </si>
  <si>
    <t>48</t>
  </si>
  <si>
    <t>998332011</t>
  </si>
  <si>
    <t>Přesun hmot pro úpravy vodních toků a kanály</t>
  </si>
  <si>
    <t>1122961266</t>
  </si>
  <si>
    <t>Přesun hmot pro úpravy vodních toků a kanály, hráze rybníků apod. dopravní vzdálenost do 500 m</t>
  </si>
  <si>
    <t>https://podminky.urs.cz/item/CS_URS_2025_01/998332011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</si>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</sst>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10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7"/>
      <color rgb="FF969696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5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7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7" fillId="0" borderId="4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7" fillId="0" borderId="4" xfId="0" applyFont="1" applyBorder="1" applyAlignment="1"/>
    <xf numFmtId="0" fontId="7" fillId="0" borderId="15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6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0" fillId="0" borderId="23" xfId="0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5" fillId="0" borderId="0" xfId="0" applyFont="1" applyAlignment="1" applyProtection="1">
      <alignment vertical="center" wrapText="1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8" fillId="0" borderId="4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21" xfId="0" applyFont="1" applyBorder="1" applyAlignment="1" applyProtection="1">
      <alignment horizontal="left" vertical="center"/>
    </xf>
    <xf numFmtId="0" fontId="8" fillId="0" borderId="21" xfId="0" applyFont="1" applyBorder="1" applyAlignment="1" applyProtection="1">
      <alignment vertical="center"/>
    </xf>
    <xf numFmtId="4" fontId="8" fillId="0" borderId="21" xfId="0" applyNumberFormat="1" applyFont="1" applyBorder="1" applyAlignment="1" applyProtection="1">
      <alignment vertical="center"/>
    </xf>
    <xf numFmtId="0" fontId="8" fillId="0" borderId="4" xfId="0" applyFont="1" applyBorder="1" applyAlignment="1">
      <alignment vertical="center"/>
    </xf>
    <xf numFmtId="0" fontId="8" fillId="0" borderId="0" xfId="0" applyFont="1" applyAlignment="1" applyProtection="1">
      <alignment horizontal="left"/>
    </xf>
    <xf numFmtId="4" fontId="8" fillId="0" borderId="0" xfId="0" applyNumberFormat="1" applyFont="1" applyAlignment="1" applyProtection="1"/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23" xfId="0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4203103" TargetMode="External" /><Relationship Id="rId2" Type="http://schemas.openxmlformats.org/officeDocument/2006/relationships/hyperlink" Target="https://podminky.urs.cz/item/CS_URS_2025_01/114203104" TargetMode="External" /><Relationship Id="rId3" Type="http://schemas.openxmlformats.org/officeDocument/2006/relationships/hyperlink" Target="https://podminky.urs.cz/item/CS_URS_2025_01/114203202" TargetMode="External" /><Relationship Id="rId4" Type="http://schemas.openxmlformats.org/officeDocument/2006/relationships/hyperlink" Target="https://podminky.urs.cz/item/CS_URS_2025_01/114253301" TargetMode="External" /><Relationship Id="rId5" Type="http://schemas.openxmlformats.org/officeDocument/2006/relationships/hyperlink" Target="https://podminky.urs.cz/item/CS_URS_2025_01/115001106" TargetMode="External" /><Relationship Id="rId6" Type="http://schemas.openxmlformats.org/officeDocument/2006/relationships/hyperlink" Target="https://podminky.urs.cz/item/CS_URS_2025_01/122351104" TargetMode="External" /><Relationship Id="rId7" Type="http://schemas.openxmlformats.org/officeDocument/2006/relationships/hyperlink" Target="https://podminky.urs.cz/item/CS_URS_2025_01/129353101" TargetMode="External" /><Relationship Id="rId8" Type="http://schemas.openxmlformats.org/officeDocument/2006/relationships/hyperlink" Target="https://podminky.urs.cz/item/CS_URS_2025_01/129951121" TargetMode="External" /><Relationship Id="rId9" Type="http://schemas.openxmlformats.org/officeDocument/2006/relationships/hyperlink" Target="https://podminky.urs.cz/item/CS_URS_2025_01/132351102" TargetMode="External" /><Relationship Id="rId10" Type="http://schemas.openxmlformats.org/officeDocument/2006/relationships/hyperlink" Target="https://podminky.urs.cz/item/CS_URS_2025_01/151101102" TargetMode="External" /><Relationship Id="rId11" Type="http://schemas.openxmlformats.org/officeDocument/2006/relationships/hyperlink" Target="https://podminky.urs.cz/item/CS_URS_2025_01/151101112" TargetMode="External" /><Relationship Id="rId12" Type="http://schemas.openxmlformats.org/officeDocument/2006/relationships/hyperlink" Target="https://podminky.urs.cz/item/CS_URS_2025_01/162751137" TargetMode="External" /><Relationship Id="rId13" Type="http://schemas.openxmlformats.org/officeDocument/2006/relationships/hyperlink" Target="https://podminky.urs.cz/item/CS_URS_2025_01/162751139" TargetMode="External" /><Relationship Id="rId14" Type="http://schemas.openxmlformats.org/officeDocument/2006/relationships/hyperlink" Target="https://podminky.urs.cz/item/CS_URS_2025_01/166151111" TargetMode="External" /><Relationship Id="rId15" Type="http://schemas.openxmlformats.org/officeDocument/2006/relationships/hyperlink" Target="https://podminky.urs.cz/item/CS_URS_2025_01/171151103" TargetMode="External" /><Relationship Id="rId16" Type="http://schemas.openxmlformats.org/officeDocument/2006/relationships/hyperlink" Target="https://podminky.urs.cz/item/CS_URS_2025_01/171251201" TargetMode="External" /><Relationship Id="rId17" Type="http://schemas.openxmlformats.org/officeDocument/2006/relationships/hyperlink" Target="https://podminky.urs.cz/item/CS_URS_2025_01/115101204" TargetMode="External" /><Relationship Id="rId18" Type="http://schemas.openxmlformats.org/officeDocument/2006/relationships/hyperlink" Target="https://podminky.urs.cz/item/CS_URS_2025_01/115101304" TargetMode="External" /><Relationship Id="rId19" Type="http://schemas.openxmlformats.org/officeDocument/2006/relationships/hyperlink" Target="https://podminky.urs.cz/item/CS_URS_2025_01/121151103" TargetMode="External" /><Relationship Id="rId20" Type="http://schemas.openxmlformats.org/officeDocument/2006/relationships/hyperlink" Target="https://podminky.urs.cz/item/CS_URS_2025_01/180404111" TargetMode="External" /><Relationship Id="rId21" Type="http://schemas.openxmlformats.org/officeDocument/2006/relationships/hyperlink" Target="https://podminky.urs.cz/item/CS_URS_2025_01/182351123" TargetMode="External" /><Relationship Id="rId22" Type="http://schemas.openxmlformats.org/officeDocument/2006/relationships/hyperlink" Target="https://podminky.urs.cz/item/CS_URS_2025_01/321321116" TargetMode="External" /><Relationship Id="rId23" Type="http://schemas.openxmlformats.org/officeDocument/2006/relationships/hyperlink" Target="https://podminky.urs.cz/item/CS_URS_2025_01/321351010" TargetMode="External" /><Relationship Id="rId24" Type="http://schemas.openxmlformats.org/officeDocument/2006/relationships/hyperlink" Target="https://podminky.urs.cz/item/CS_URS_2025_01/321352010" TargetMode="External" /><Relationship Id="rId25" Type="http://schemas.openxmlformats.org/officeDocument/2006/relationships/hyperlink" Target="https://podminky.urs.cz/item/CS_URS_2025_01/321366111" TargetMode="External" /><Relationship Id="rId26" Type="http://schemas.openxmlformats.org/officeDocument/2006/relationships/hyperlink" Target="https://podminky.urs.cz/item/CS_URS_2025_01/321368211" TargetMode="External" /><Relationship Id="rId27" Type="http://schemas.openxmlformats.org/officeDocument/2006/relationships/hyperlink" Target="https://podminky.urs.cz/item/CS_URS_2025_01/451317122" TargetMode="External" /><Relationship Id="rId28" Type="http://schemas.openxmlformats.org/officeDocument/2006/relationships/hyperlink" Target="https://podminky.urs.cz/item/CS_URS_2025_01/452311141" TargetMode="External" /><Relationship Id="rId29" Type="http://schemas.openxmlformats.org/officeDocument/2006/relationships/hyperlink" Target="https://podminky.urs.cz/item/CS_URS_2025_01/457572211" TargetMode="External" /><Relationship Id="rId30" Type="http://schemas.openxmlformats.org/officeDocument/2006/relationships/hyperlink" Target="https://podminky.urs.cz/item/CS_URS_2025_01/463211158" TargetMode="External" /><Relationship Id="rId31" Type="http://schemas.openxmlformats.org/officeDocument/2006/relationships/hyperlink" Target="https://podminky.urs.cz/item/CS_URS_2025_01/938903114" TargetMode="External" /><Relationship Id="rId32" Type="http://schemas.openxmlformats.org/officeDocument/2006/relationships/hyperlink" Target="https://podminky.urs.cz/item/CS_URS_2025_01/985131111" TargetMode="External" /><Relationship Id="rId33" Type="http://schemas.openxmlformats.org/officeDocument/2006/relationships/hyperlink" Target="https://podminky.urs.cz/item/CS_URS_2025_01/985232111" TargetMode="External" /><Relationship Id="rId34" Type="http://schemas.openxmlformats.org/officeDocument/2006/relationships/hyperlink" Target="https://podminky.urs.cz/item/CS_URS_2025_01/985233111" TargetMode="External" /><Relationship Id="rId35" Type="http://schemas.openxmlformats.org/officeDocument/2006/relationships/hyperlink" Target="https://podminky.urs.cz/item/CS_URS_2025_01/997002511" TargetMode="External" /><Relationship Id="rId36" Type="http://schemas.openxmlformats.org/officeDocument/2006/relationships/hyperlink" Target="https://podminky.urs.cz/item/CS_URS_2025_01/997002519" TargetMode="External" /><Relationship Id="rId37" Type="http://schemas.openxmlformats.org/officeDocument/2006/relationships/hyperlink" Target="https://podminky.urs.cz/item/CS_URS_2025_01/997013601" TargetMode="External" /><Relationship Id="rId38" Type="http://schemas.openxmlformats.org/officeDocument/2006/relationships/hyperlink" Target="https://podminky.urs.cz/item/CS_URS_2025_01/998332011" TargetMode="External" /><Relationship Id="rId39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19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23</v>
      </c>
      <c r="AL8" s="23"/>
      <c r="AM8" s="23"/>
      <c r="AN8" s="34" t="s">
        <v>24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26</v>
      </c>
      <c r="AL10" s="23"/>
      <c r="AM10" s="23"/>
      <c r="AN10" s="28" t="s">
        <v>27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28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29</v>
      </c>
      <c r="AL11" s="23"/>
      <c r="AM11" s="23"/>
      <c r="AN11" s="28" t="s">
        <v>30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31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26</v>
      </c>
      <c r="AL13" s="23"/>
      <c r="AM13" s="23"/>
      <c r="AN13" s="35" t="s">
        <v>32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32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29</v>
      </c>
      <c r="AL14" s="23"/>
      <c r="AM14" s="23"/>
      <c r="AN14" s="35" t="s">
        <v>32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33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26</v>
      </c>
      <c r="AL16" s="23"/>
      <c r="AM16" s="23"/>
      <c r="AN16" s="28" t="s">
        <v>34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35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29</v>
      </c>
      <c r="AL17" s="23"/>
      <c r="AM17" s="23"/>
      <c r="AN17" s="28" t="s">
        <v>36</v>
      </c>
      <c r="AO17" s="23"/>
      <c r="AP17" s="23"/>
      <c r="AQ17" s="23"/>
      <c r="AR17" s="21"/>
      <c r="BE17" s="32"/>
      <c r="BS17" s="18" t="s">
        <v>37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38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26</v>
      </c>
      <c r="AL19" s="23"/>
      <c r="AM19" s="23"/>
      <c r="AN19" s="28" t="s">
        <v>34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35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29</v>
      </c>
      <c r="AL20" s="23"/>
      <c r="AM20" s="23"/>
      <c r="AN20" s="28" t="s">
        <v>36</v>
      </c>
      <c r="AO20" s="23"/>
      <c r="AP20" s="23"/>
      <c r="AQ20" s="23"/>
      <c r="AR20" s="21"/>
      <c r="BE20" s="32"/>
      <c r="BS20" s="18" t="s">
        <v>37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39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7" t="s">
        <v>40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41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42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43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44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45</v>
      </c>
      <c r="E29" s="48"/>
      <c r="F29" s="33" t="s">
        <v>46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ROUND(AZ54,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ROUND(AV54,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47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ROUND(BA54,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ROUND(AW54,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48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ROUND(BB54,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49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ROUND(BC54,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50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ROUND(BD54,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3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9"/>
    </row>
    <row r="35" s="2" customFormat="1" ht="25.92" customHeight="1">
      <c r="A35" s="39"/>
      <c r="B35" s="40"/>
      <c r="C35" s="53"/>
      <c r="D35" s="54" t="s">
        <v>51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52</v>
      </c>
      <c r="U35" s="55"/>
      <c r="V35" s="55"/>
      <c r="W35" s="55"/>
      <c r="X35" s="57" t="s">
        <v>53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6.96" customHeight="1">
      <c r="A37" s="39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45"/>
      <c r="BE37" s="39"/>
    </row>
    <row r="41" s="2" customFormat="1" ht="6.96" customHeight="1">
      <c r="A41" s="39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45"/>
      <c r="BE41" s="39"/>
    </row>
    <row r="42" s="2" customFormat="1" ht="24.96" customHeight="1">
      <c r="A42" s="39"/>
      <c r="B42" s="40"/>
      <c r="C42" s="24" t="s">
        <v>54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  <c r="BE42" s="39"/>
    </row>
    <row r="43" s="2" customFormat="1" ht="6.96" customHeight="1">
      <c r="A43" s="39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  <c r="BE43" s="39"/>
    </row>
    <row r="44" s="4" customFormat="1" ht="12" customHeight="1">
      <c r="A44" s="4"/>
      <c r="B44" s="64"/>
      <c r="C44" s="33" t="s">
        <v>13</v>
      </c>
      <c r="D44" s="65"/>
      <c r="E44" s="65"/>
      <c r="F44" s="65"/>
      <c r="G44" s="65"/>
      <c r="H44" s="65"/>
      <c r="I44" s="65"/>
      <c r="J44" s="65"/>
      <c r="K44" s="65"/>
      <c r="L44" s="65" t="str">
        <f>K5</f>
        <v>24-15</v>
      </c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6"/>
      <c r="BE44" s="4"/>
    </row>
    <row r="45" s="5" customFormat="1" ht="36.96" customHeight="1">
      <c r="A45" s="5"/>
      <c r="B45" s="67"/>
      <c r="C45" s="68" t="s">
        <v>16</v>
      </c>
      <c r="D45" s="69"/>
      <c r="E45" s="69"/>
      <c r="F45" s="69"/>
      <c r="G45" s="69"/>
      <c r="H45" s="69"/>
      <c r="I45" s="69"/>
      <c r="J45" s="69"/>
      <c r="K45" s="69"/>
      <c r="L45" s="70" t="str">
        <f>K6</f>
        <v>Bělá, LMG Melkov, ř.km 10,715 - 10,764, Knínice u Boskovic, Okrouhlá u Boskovic, oprava profilu</v>
      </c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71"/>
      <c r="BE45" s="5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5"/>
      <c r="BE46" s="39"/>
    </row>
    <row r="47" s="2" customFormat="1" ht="12" customHeight="1">
      <c r="A47" s="39"/>
      <c r="B47" s="40"/>
      <c r="C47" s="33" t="s">
        <v>21</v>
      </c>
      <c r="D47" s="41"/>
      <c r="E47" s="41"/>
      <c r="F47" s="41"/>
      <c r="G47" s="41"/>
      <c r="H47" s="41"/>
      <c r="I47" s="41"/>
      <c r="J47" s="41"/>
      <c r="K47" s="41"/>
      <c r="L47" s="72" t="str">
        <f>IF(K8="","",K8)</f>
        <v xml:space="preserve"> 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33" t="s">
        <v>23</v>
      </c>
      <c r="AJ47" s="41"/>
      <c r="AK47" s="41"/>
      <c r="AL47" s="41"/>
      <c r="AM47" s="73" t="str">
        <f>IF(AN8= "","",AN8)</f>
        <v>7. 3. 2025</v>
      </c>
      <c r="AN47" s="73"/>
      <c r="AO47" s="41"/>
      <c r="AP47" s="41"/>
      <c r="AQ47" s="41"/>
      <c r="AR47" s="45"/>
      <c r="B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5"/>
      <c r="BE48" s="39"/>
    </row>
    <row r="49" s="2" customFormat="1" ht="15.15" customHeight="1">
      <c r="A49" s="39"/>
      <c r="B49" s="40"/>
      <c r="C49" s="33" t="s">
        <v>25</v>
      </c>
      <c r="D49" s="41"/>
      <c r="E49" s="41"/>
      <c r="F49" s="41"/>
      <c r="G49" s="41"/>
      <c r="H49" s="41"/>
      <c r="I49" s="41"/>
      <c r="J49" s="41"/>
      <c r="K49" s="41"/>
      <c r="L49" s="65" t="str">
        <f>IF(E11= "","",E11)</f>
        <v>Povodí Moravy, s.p.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33" t="s">
        <v>33</v>
      </c>
      <c r="AJ49" s="41"/>
      <c r="AK49" s="41"/>
      <c r="AL49" s="41"/>
      <c r="AM49" s="74" t="str">
        <f>IF(E17="","",E17)</f>
        <v>Ing. Vít Pučálek</v>
      </c>
      <c r="AN49" s="65"/>
      <c r="AO49" s="65"/>
      <c r="AP49" s="65"/>
      <c r="AQ49" s="41"/>
      <c r="AR49" s="45"/>
      <c r="AS49" s="75" t="s">
        <v>55</v>
      </c>
      <c r="AT49" s="76"/>
      <c r="AU49" s="77"/>
      <c r="AV49" s="77"/>
      <c r="AW49" s="77"/>
      <c r="AX49" s="77"/>
      <c r="AY49" s="77"/>
      <c r="AZ49" s="77"/>
      <c r="BA49" s="77"/>
      <c r="BB49" s="77"/>
      <c r="BC49" s="77"/>
      <c r="BD49" s="78"/>
      <c r="BE49" s="39"/>
    </row>
    <row r="50" s="2" customFormat="1" ht="15.15" customHeight="1">
      <c r="A50" s="39"/>
      <c r="B50" s="40"/>
      <c r="C50" s="33" t="s">
        <v>31</v>
      </c>
      <c r="D50" s="41"/>
      <c r="E50" s="41"/>
      <c r="F50" s="41"/>
      <c r="G50" s="41"/>
      <c r="H50" s="41"/>
      <c r="I50" s="41"/>
      <c r="J50" s="41"/>
      <c r="K50" s="41"/>
      <c r="L50" s="65" t="str">
        <f>IF(E14= "Vyplň údaj","",E14)</f>
        <v/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33" t="s">
        <v>38</v>
      </c>
      <c r="AJ50" s="41"/>
      <c r="AK50" s="41"/>
      <c r="AL50" s="41"/>
      <c r="AM50" s="74" t="str">
        <f>IF(E20="","",E20)</f>
        <v>Ing. Vít Pučálek</v>
      </c>
      <c r="AN50" s="65"/>
      <c r="AO50" s="65"/>
      <c r="AP50" s="65"/>
      <c r="AQ50" s="41"/>
      <c r="AR50" s="45"/>
      <c r="AS50" s="79"/>
      <c r="AT50" s="80"/>
      <c r="AU50" s="81"/>
      <c r="AV50" s="81"/>
      <c r="AW50" s="81"/>
      <c r="AX50" s="81"/>
      <c r="AY50" s="81"/>
      <c r="AZ50" s="81"/>
      <c r="BA50" s="81"/>
      <c r="BB50" s="81"/>
      <c r="BC50" s="81"/>
      <c r="BD50" s="82"/>
      <c r="BE50" s="39"/>
    </row>
    <row r="51" s="2" customFormat="1" ht="10.8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5"/>
      <c r="AS51" s="83"/>
      <c r="AT51" s="84"/>
      <c r="AU51" s="85"/>
      <c r="AV51" s="85"/>
      <c r="AW51" s="85"/>
      <c r="AX51" s="85"/>
      <c r="AY51" s="85"/>
      <c r="AZ51" s="85"/>
      <c r="BA51" s="85"/>
      <c r="BB51" s="85"/>
      <c r="BC51" s="85"/>
      <c r="BD51" s="86"/>
      <c r="BE51" s="39"/>
    </row>
    <row r="52" s="2" customFormat="1" ht="29.28" customHeight="1">
      <c r="A52" s="39"/>
      <c r="B52" s="40"/>
      <c r="C52" s="87" t="s">
        <v>56</v>
      </c>
      <c r="D52" s="88"/>
      <c r="E52" s="88"/>
      <c r="F52" s="88"/>
      <c r="G52" s="88"/>
      <c r="H52" s="89"/>
      <c r="I52" s="90" t="s">
        <v>57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91" t="s">
        <v>58</v>
      </c>
      <c r="AH52" s="88"/>
      <c r="AI52" s="88"/>
      <c r="AJ52" s="88"/>
      <c r="AK52" s="88"/>
      <c r="AL52" s="88"/>
      <c r="AM52" s="88"/>
      <c r="AN52" s="90" t="s">
        <v>59</v>
      </c>
      <c r="AO52" s="88"/>
      <c r="AP52" s="88"/>
      <c r="AQ52" s="92" t="s">
        <v>60</v>
      </c>
      <c r="AR52" s="45"/>
      <c r="AS52" s="93" t="s">
        <v>61</v>
      </c>
      <c r="AT52" s="94" t="s">
        <v>62</v>
      </c>
      <c r="AU52" s="94" t="s">
        <v>63</v>
      </c>
      <c r="AV52" s="94" t="s">
        <v>64</v>
      </c>
      <c r="AW52" s="94" t="s">
        <v>65</v>
      </c>
      <c r="AX52" s="94" t="s">
        <v>66</v>
      </c>
      <c r="AY52" s="94" t="s">
        <v>67</v>
      </c>
      <c r="AZ52" s="94" t="s">
        <v>68</v>
      </c>
      <c r="BA52" s="94" t="s">
        <v>69</v>
      </c>
      <c r="BB52" s="94" t="s">
        <v>70</v>
      </c>
      <c r="BC52" s="94" t="s">
        <v>71</v>
      </c>
      <c r="BD52" s="95" t="s">
        <v>72</v>
      </c>
      <c r="BE52" s="39"/>
    </row>
    <row r="53" s="2" customFormat="1" ht="10.8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5"/>
      <c r="AS53" s="96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8"/>
      <c r="BE53" s="39"/>
    </row>
    <row r="54" s="6" customFormat="1" ht="32.4" customHeight="1">
      <c r="A54" s="6"/>
      <c r="B54" s="99"/>
      <c r="C54" s="100" t="s">
        <v>73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2">
        <f>ROUND(SUM(AG55:AG56),2)</f>
        <v>0</v>
      </c>
      <c r="AH54" s="102"/>
      <c r="AI54" s="102"/>
      <c r="AJ54" s="102"/>
      <c r="AK54" s="102"/>
      <c r="AL54" s="102"/>
      <c r="AM54" s="102"/>
      <c r="AN54" s="103">
        <f>SUM(AG54,AT54)</f>
        <v>0</v>
      </c>
      <c r="AO54" s="103"/>
      <c r="AP54" s="103"/>
      <c r="AQ54" s="104" t="s">
        <v>19</v>
      </c>
      <c r="AR54" s="105"/>
      <c r="AS54" s="106">
        <f>ROUND(SUM(AS55:AS56),2)</f>
        <v>0</v>
      </c>
      <c r="AT54" s="107">
        <f>ROUND(SUM(AV54:AW54),2)</f>
        <v>0</v>
      </c>
      <c r="AU54" s="108">
        <f>ROUND(SUM(AU55:AU56),5)</f>
        <v>0</v>
      </c>
      <c r="AV54" s="107">
        <f>ROUND(AZ54*L29,2)</f>
        <v>0</v>
      </c>
      <c r="AW54" s="107">
        <f>ROUND(BA54*L30,2)</f>
        <v>0</v>
      </c>
      <c r="AX54" s="107">
        <f>ROUND(BB54*L29,2)</f>
        <v>0</v>
      </c>
      <c r="AY54" s="107">
        <f>ROUND(BC54*L30,2)</f>
        <v>0</v>
      </c>
      <c r="AZ54" s="107">
        <f>ROUND(SUM(AZ55:AZ56),2)</f>
        <v>0</v>
      </c>
      <c r="BA54" s="107">
        <f>ROUND(SUM(BA55:BA56),2)</f>
        <v>0</v>
      </c>
      <c r="BB54" s="107">
        <f>ROUND(SUM(BB55:BB56),2)</f>
        <v>0</v>
      </c>
      <c r="BC54" s="107">
        <f>ROUND(SUM(BC55:BC56),2)</f>
        <v>0</v>
      </c>
      <c r="BD54" s="109">
        <f>ROUND(SUM(BD55:BD56),2)</f>
        <v>0</v>
      </c>
      <c r="BE54" s="6"/>
      <c r="BS54" s="110" t="s">
        <v>74</v>
      </c>
      <c r="BT54" s="110" t="s">
        <v>75</v>
      </c>
      <c r="BU54" s="111" t="s">
        <v>76</v>
      </c>
      <c r="BV54" s="110" t="s">
        <v>77</v>
      </c>
      <c r="BW54" s="110" t="s">
        <v>5</v>
      </c>
      <c r="BX54" s="110" t="s">
        <v>78</v>
      </c>
      <c r="CL54" s="110" t="s">
        <v>19</v>
      </c>
    </row>
    <row r="55" s="7" customFormat="1" ht="24.75" customHeight="1">
      <c r="A55" s="112" t="s">
        <v>79</v>
      </c>
      <c r="B55" s="113"/>
      <c r="C55" s="114"/>
      <c r="D55" s="115" t="s">
        <v>80</v>
      </c>
      <c r="E55" s="115"/>
      <c r="F55" s="115"/>
      <c r="G55" s="115"/>
      <c r="H55" s="115"/>
      <c r="I55" s="116"/>
      <c r="J55" s="115" t="s">
        <v>81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'00 - SO 00 VRN - vedlejší...'!J30</f>
        <v>0</v>
      </c>
      <c r="AH55" s="116"/>
      <c r="AI55" s="116"/>
      <c r="AJ55" s="116"/>
      <c r="AK55" s="116"/>
      <c r="AL55" s="116"/>
      <c r="AM55" s="116"/>
      <c r="AN55" s="117">
        <f>SUM(AG55,AT55)</f>
        <v>0</v>
      </c>
      <c r="AO55" s="116"/>
      <c r="AP55" s="116"/>
      <c r="AQ55" s="118" t="s">
        <v>82</v>
      </c>
      <c r="AR55" s="119"/>
      <c r="AS55" s="120">
        <v>0</v>
      </c>
      <c r="AT55" s="121">
        <f>ROUND(SUM(AV55:AW55),2)</f>
        <v>0</v>
      </c>
      <c r="AU55" s="122">
        <f>'00 - SO 00 VRN - vedlejší...'!P80</f>
        <v>0</v>
      </c>
      <c r="AV55" s="121">
        <f>'00 - SO 00 VRN - vedlejší...'!J33</f>
        <v>0</v>
      </c>
      <c r="AW55" s="121">
        <f>'00 - SO 00 VRN - vedlejší...'!J34</f>
        <v>0</v>
      </c>
      <c r="AX55" s="121">
        <f>'00 - SO 00 VRN - vedlejší...'!J35</f>
        <v>0</v>
      </c>
      <c r="AY55" s="121">
        <f>'00 - SO 00 VRN - vedlejší...'!J36</f>
        <v>0</v>
      </c>
      <c r="AZ55" s="121">
        <f>'00 - SO 00 VRN - vedlejší...'!F33</f>
        <v>0</v>
      </c>
      <c r="BA55" s="121">
        <f>'00 - SO 00 VRN - vedlejší...'!F34</f>
        <v>0</v>
      </c>
      <c r="BB55" s="121">
        <f>'00 - SO 00 VRN - vedlejší...'!F35</f>
        <v>0</v>
      </c>
      <c r="BC55" s="121">
        <f>'00 - SO 00 VRN - vedlejší...'!F36</f>
        <v>0</v>
      </c>
      <c r="BD55" s="123">
        <f>'00 - SO 00 VRN - vedlejší...'!F37</f>
        <v>0</v>
      </c>
      <c r="BE55" s="7"/>
      <c r="BT55" s="124" t="s">
        <v>83</v>
      </c>
      <c r="BV55" s="124" t="s">
        <v>77</v>
      </c>
      <c r="BW55" s="124" t="s">
        <v>84</v>
      </c>
      <c r="BX55" s="124" t="s">
        <v>5</v>
      </c>
      <c r="CL55" s="124" t="s">
        <v>19</v>
      </c>
      <c r="CM55" s="124" t="s">
        <v>85</v>
      </c>
    </row>
    <row r="56" s="7" customFormat="1" ht="24.75" customHeight="1">
      <c r="A56" s="112" t="s">
        <v>79</v>
      </c>
      <c r="B56" s="113"/>
      <c r="C56" s="114"/>
      <c r="D56" s="115" t="s">
        <v>86</v>
      </c>
      <c r="E56" s="115"/>
      <c r="F56" s="115"/>
      <c r="G56" s="115"/>
      <c r="H56" s="115"/>
      <c r="I56" s="116"/>
      <c r="J56" s="115" t="s">
        <v>87</v>
      </c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7">
        <f>'01 - SO 01 - Bělá, LMG Me...'!J30</f>
        <v>0</v>
      </c>
      <c r="AH56" s="116"/>
      <c r="AI56" s="116"/>
      <c r="AJ56" s="116"/>
      <c r="AK56" s="116"/>
      <c r="AL56" s="116"/>
      <c r="AM56" s="116"/>
      <c r="AN56" s="117">
        <f>SUM(AG56,AT56)</f>
        <v>0</v>
      </c>
      <c r="AO56" s="116"/>
      <c r="AP56" s="116"/>
      <c r="AQ56" s="118" t="s">
        <v>82</v>
      </c>
      <c r="AR56" s="119"/>
      <c r="AS56" s="125">
        <v>0</v>
      </c>
      <c r="AT56" s="126">
        <f>ROUND(SUM(AV56:AW56),2)</f>
        <v>0</v>
      </c>
      <c r="AU56" s="127">
        <f>'01 - SO 01 - Bělá, LMG Me...'!P86</f>
        <v>0</v>
      </c>
      <c r="AV56" s="126">
        <f>'01 - SO 01 - Bělá, LMG Me...'!J33</f>
        <v>0</v>
      </c>
      <c r="AW56" s="126">
        <f>'01 - SO 01 - Bělá, LMG Me...'!J34</f>
        <v>0</v>
      </c>
      <c r="AX56" s="126">
        <f>'01 - SO 01 - Bělá, LMG Me...'!J35</f>
        <v>0</v>
      </c>
      <c r="AY56" s="126">
        <f>'01 - SO 01 - Bělá, LMG Me...'!J36</f>
        <v>0</v>
      </c>
      <c r="AZ56" s="126">
        <f>'01 - SO 01 - Bělá, LMG Me...'!F33</f>
        <v>0</v>
      </c>
      <c r="BA56" s="126">
        <f>'01 - SO 01 - Bělá, LMG Me...'!F34</f>
        <v>0</v>
      </c>
      <c r="BB56" s="126">
        <f>'01 - SO 01 - Bělá, LMG Me...'!F35</f>
        <v>0</v>
      </c>
      <c r="BC56" s="126">
        <f>'01 - SO 01 - Bělá, LMG Me...'!F36</f>
        <v>0</v>
      </c>
      <c r="BD56" s="128">
        <f>'01 - SO 01 - Bělá, LMG Me...'!F37</f>
        <v>0</v>
      </c>
      <c r="BE56" s="7"/>
      <c r="BT56" s="124" t="s">
        <v>83</v>
      </c>
      <c r="BV56" s="124" t="s">
        <v>77</v>
      </c>
      <c r="BW56" s="124" t="s">
        <v>88</v>
      </c>
      <c r="BX56" s="124" t="s">
        <v>5</v>
      </c>
      <c r="CL56" s="124" t="s">
        <v>19</v>
      </c>
      <c r="CM56" s="124" t="s">
        <v>85</v>
      </c>
    </row>
    <row r="57" s="2" customFormat="1" ht="30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5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="2" customFormat="1" ht="6.96" customHeight="1">
      <c r="A58" s="39"/>
      <c r="B58" s="60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45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</sheetData>
  <sheetProtection sheet="1" formatColumns="0" formatRows="0" objects="1" scenarios="1" spinCount="100000" saltValue="xFbiYvnn2iEjBTkaW44lqvAFrPLPjlu61B82SSCaqkf439o/Vcuwp7MtJKDsByFVn4w3vTvl9ShJPkpesiqXlw==" hashValue="ad7/iPZjrPaqIiAnOTna5Nd7rqWp22J9OcMmA7diUUIE0Opez7Nql8yNgRpchXDmP9cZ4Wadf+UuRbkuBnlRtg==" algorithmName="SHA-512" password="CC2B"/>
  <mergeCells count="46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G54:AM54"/>
    <mergeCell ref="AN54:AP54"/>
    <mergeCell ref="AR2:BE2"/>
  </mergeCells>
  <hyperlinks>
    <hyperlink ref="A55" location="'00 - SO 00 VRN - vedlejší...'!C2" display="/"/>
    <hyperlink ref="A56" location="'01 - SO 01 - Bělá, LMG Me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84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85</v>
      </c>
    </row>
    <row r="4" s="1" customFormat="1" ht="24.96" customHeight="1">
      <c r="B4" s="21"/>
      <c r="D4" s="131" t="s">
        <v>89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26.25" customHeight="1">
      <c r="B7" s="21"/>
      <c r="E7" s="134" t="str">
        <f>'Rekapitulace stavby'!K6</f>
        <v>Bělá, LMG Melkov, ř.km 10,715 - 10,764, Knínice u Boskovic, Okrouhlá u Boskovic, oprava profilu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90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91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7. 3. 2025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27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28</v>
      </c>
      <c r="F15" s="39"/>
      <c r="G15" s="39"/>
      <c r="H15" s="39"/>
      <c r="I15" s="133" t="s">
        <v>29</v>
      </c>
      <c r="J15" s="137" t="s">
        <v>30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31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29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33</v>
      </c>
      <c r="E20" s="39"/>
      <c r="F20" s="39"/>
      <c r="G20" s="39"/>
      <c r="H20" s="39"/>
      <c r="I20" s="133" t="s">
        <v>26</v>
      </c>
      <c r="J20" s="137" t="s">
        <v>34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35</v>
      </c>
      <c r="F21" s="39"/>
      <c r="G21" s="39"/>
      <c r="H21" s="39"/>
      <c r="I21" s="133" t="s">
        <v>29</v>
      </c>
      <c r="J21" s="137" t="s">
        <v>36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38</v>
      </c>
      <c r="E23" s="39"/>
      <c r="F23" s="39"/>
      <c r="G23" s="39"/>
      <c r="H23" s="39"/>
      <c r="I23" s="133" t="s">
        <v>26</v>
      </c>
      <c r="J23" s="137" t="s">
        <v>34</v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">
        <v>35</v>
      </c>
      <c r="F24" s="39"/>
      <c r="G24" s="39"/>
      <c r="H24" s="39"/>
      <c r="I24" s="133" t="s">
        <v>29</v>
      </c>
      <c r="J24" s="137" t="s">
        <v>36</v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39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41</v>
      </c>
      <c r="E30" s="39"/>
      <c r="F30" s="39"/>
      <c r="G30" s="39"/>
      <c r="H30" s="39"/>
      <c r="I30" s="39"/>
      <c r="J30" s="145">
        <f>ROUND(J80,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43</v>
      </c>
      <c r="G32" s="39"/>
      <c r="H32" s="39"/>
      <c r="I32" s="146" t="s">
        <v>42</v>
      </c>
      <c r="J32" s="146" t="s">
        <v>44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45</v>
      </c>
      <c r="E33" s="133" t="s">
        <v>46</v>
      </c>
      <c r="F33" s="148">
        <f>ROUND((SUM(BE80:BE112)),  2)</f>
        <v>0</v>
      </c>
      <c r="G33" s="39"/>
      <c r="H33" s="39"/>
      <c r="I33" s="149">
        <v>0.20999999999999999</v>
      </c>
      <c r="J33" s="148">
        <f>ROUND(((SUM(BE80:BE112))*I33),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47</v>
      </c>
      <c r="F34" s="148">
        <f>ROUND((SUM(BF80:BF112)),  2)</f>
        <v>0</v>
      </c>
      <c r="G34" s="39"/>
      <c r="H34" s="39"/>
      <c r="I34" s="149">
        <v>0.12</v>
      </c>
      <c r="J34" s="148">
        <f>ROUND(((SUM(BF80:BF112))*I34),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48</v>
      </c>
      <c r="F35" s="148">
        <f>ROUND((SUM(BG80:BG112)),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49</v>
      </c>
      <c r="F36" s="148">
        <f>ROUND((SUM(BH80:BH112)),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50</v>
      </c>
      <c r="F37" s="148">
        <f>ROUND((SUM(BI80:BI112)),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51</v>
      </c>
      <c r="E39" s="152"/>
      <c r="F39" s="152"/>
      <c r="G39" s="153" t="s">
        <v>52</v>
      </c>
      <c r="H39" s="154" t="s">
        <v>53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92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26.25" customHeight="1">
      <c r="A48" s="39"/>
      <c r="B48" s="40"/>
      <c r="C48" s="41"/>
      <c r="D48" s="41"/>
      <c r="E48" s="161" t="str">
        <f>E7</f>
        <v>Bělá, LMG Melkov, ř.km 10,715 - 10,764, Knínice u Boskovic, Okrouhlá u Boskovic, oprava profilu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90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00 - SO 00 VRN - vedlejší rozpočtové náklady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 xml:space="preserve"> </v>
      </c>
      <c r="G52" s="41"/>
      <c r="H52" s="41"/>
      <c r="I52" s="33" t="s">
        <v>23</v>
      </c>
      <c r="J52" s="73" t="str">
        <f>IF(J12="","",J12)</f>
        <v>7. 3. 2025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Povodí Moravy, s.p.</v>
      </c>
      <c r="G54" s="41"/>
      <c r="H54" s="41"/>
      <c r="I54" s="33" t="s">
        <v>33</v>
      </c>
      <c r="J54" s="37" t="str">
        <f>E21</f>
        <v>Ing. Vít Pučálek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31</v>
      </c>
      <c r="D55" s="41"/>
      <c r="E55" s="41"/>
      <c r="F55" s="28" t="str">
        <f>IF(E18="","",E18)</f>
        <v>Vyplň údaj</v>
      </c>
      <c r="G55" s="41"/>
      <c r="H55" s="41"/>
      <c r="I55" s="33" t="s">
        <v>38</v>
      </c>
      <c r="J55" s="37" t="str">
        <f>E24</f>
        <v>Ing. Vít Pučálek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93</v>
      </c>
      <c r="D57" s="163"/>
      <c r="E57" s="163"/>
      <c r="F57" s="163"/>
      <c r="G57" s="163"/>
      <c r="H57" s="163"/>
      <c r="I57" s="163"/>
      <c r="J57" s="164" t="s">
        <v>94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73</v>
      </c>
      <c r="D59" s="41"/>
      <c r="E59" s="41"/>
      <c r="F59" s="41"/>
      <c r="G59" s="41"/>
      <c r="H59" s="41"/>
      <c r="I59" s="41"/>
      <c r="J59" s="103">
        <f>J80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95</v>
      </c>
    </row>
    <row r="60" s="9" customFormat="1" ht="24.96" customHeight="1">
      <c r="A60" s="9"/>
      <c r="B60" s="166"/>
      <c r="C60" s="167"/>
      <c r="D60" s="168" t="s">
        <v>96</v>
      </c>
      <c r="E60" s="169"/>
      <c r="F60" s="169"/>
      <c r="G60" s="169"/>
      <c r="H60" s="169"/>
      <c r="I60" s="169"/>
      <c r="J60" s="170">
        <f>J81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2" customFormat="1" ht="21.84" customHeight="1">
      <c r="A61" s="39"/>
      <c r="B61" s="40"/>
      <c r="C61" s="41"/>
      <c r="D61" s="41"/>
      <c r="E61" s="41"/>
      <c r="F61" s="41"/>
      <c r="G61" s="41"/>
      <c r="H61" s="41"/>
      <c r="I61" s="41"/>
      <c r="J61" s="41"/>
      <c r="K61" s="41"/>
      <c r="L61" s="13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6.96" customHeight="1">
      <c r="A62" s="39"/>
      <c r="B62" s="60"/>
      <c r="C62" s="61"/>
      <c r="D62" s="61"/>
      <c r="E62" s="61"/>
      <c r="F62" s="61"/>
      <c r="G62" s="61"/>
      <c r="H62" s="61"/>
      <c r="I62" s="61"/>
      <c r="J62" s="61"/>
      <c r="K62" s="61"/>
      <c r="L62" s="13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6" s="2" customFormat="1" ht="6.96" customHeight="1">
      <c r="A66" s="39"/>
      <c r="B66" s="62"/>
      <c r="C66" s="63"/>
      <c r="D66" s="63"/>
      <c r="E66" s="63"/>
      <c r="F66" s="63"/>
      <c r="G66" s="63"/>
      <c r="H66" s="63"/>
      <c r="I66" s="63"/>
      <c r="J66" s="63"/>
      <c r="K66" s="63"/>
      <c r="L66" s="135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67" s="2" customFormat="1" ht="24.96" customHeight="1">
      <c r="A67" s="39"/>
      <c r="B67" s="40"/>
      <c r="C67" s="24" t="s">
        <v>97</v>
      </c>
      <c r="D67" s="41"/>
      <c r="E67" s="41"/>
      <c r="F67" s="41"/>
      <c r="G67" s="41"/>
      <c r="H67" s="41"/>
      <c r="I67" s="41"/>
      <c r="J67" s="41"/>
      <c r="K67" s="41"/>
      <c r="L67" s="13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6.96" customHeight="1">
      <c r="A68" s="39"/>
      <c r="B68" s="40"/>
      <c r="C68" s="41"/>
      <c r="D68" s="41"/>
      <c r="E68" s="41"/>
      <c r="F68" s="41"/>
      <c r="G68" s="41"/>
      <c r="H68" s="41"/>
      <c r="I68" s="41"/>
      <c r="J68" s="41"/>
      <c r="K68" s="41"/>
      <c r="L68" s="13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12" customHeight="1">
      <c r="A69" s="39"/>
      <c r="B69" s="40"/>
      <c r="C69" s="33" t="s">
        <v>16</v>
      </c>
      <c r="D69" s="41"/>
      <c r="E69" s="41"/>
      <c r="F69" s="41"/>
      <c r="G69" s="41"/>
      <c r="H69" s="41"/>
      <c r="I69" s="41"/>
      <c r="J69" s="41"/>
      <c r="K69" s="41"/>
      <c r="L69" s="13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26.25" customHeight="1">
      <c r="A70" s="39"/>
      <c r="B70" s="40"/>
      <c r="C70" s="41"/>
      <c r="D70" s="41"/>
      <c r="E70" s="161" t="str">
        <f>E7</f>
        <v>Bělá, LMG Melkov, ř.km 10,715 - 10,764, Knínice u Boskovic, Okrouhlá u Boskovic, oprava profilu</v>
      </c>
      <c r="F70" s="33"/>
      <c r="G70" s="33"/>
      <c r="H70" s="33"/>
      <c r="I70" s="41"/>
      <c r="J70" s="41"/>
      <c r="K70" s="41"/>
      <c r="L70" s="13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12" customHeight="1">
      <c r="A71" s="39"/>
      <c r="B71" s="40"/>
      <c r="C71" s="33" t="s">
        <v>90</v>
      </c>
      <c r="D71" s="41"/>
      <c r="E71" s="41"/>
      <c r="F71" s="41"/>
      <c r="G71" s="41"/>
      <c r="H71" s="41"/>
      <c r="I71" s="41"/>
      <c r="J71" s="41"/>
      <c r="K71" s="41"/>
      <c r="L71" s="13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6.5" customHeight="1">
      <c r="A72" s="39"/>
      <c r="B72" s="40"/>
      <c r="C72" s="41"/>
      <c r="D72" s="41"/>
      <c r="E72" s="70" t="str">
        <f>E9</f>
        <v>00 - SO 00 VRN - vedlejší rozpočtové náklady</v>
      </c>
      <c r="F72" s="41"/>
      <c r="G72" s="41"/>
      <c r="H72" s="41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6.96" customHeight="1">
      <c r="A73" s="39"/>
      <c r="B73" s="40"/>
      <c r="C73" s="41"/>
      <c r="D73" s="41"/>
      <c r="E73" s="41"/>
      <c r="F73" s="41"/>
      <c r="G73" s="41"/>
      <c r="H73" s="41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21</v>
      </c>
      <c r="D74" s="41"/>
      <c r="E74" s="41"/>
      <c r="F74" s="28" t="str">
        <f>F12</f>
        <v xml:space="preserve"> </v>
      </c>
      <c r="G74" s="41"/>
      <c r="H74" s="41"/>
      <c r="I74" s="33" t="s">
        <v>23</v>
      </c>
      <c r="J74" s="73" t="str">
        <f>IF(J12="","",J12)</f>
        <v>7. 3. 2025</v>
      </c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6.96" customHeight="1">
      <c r="A75" s="39"/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5.15" customHeight="1">
      <c r="A76" s="39"/>
      <c r="B76" s="40"/>
      <c r="C76" s="33" t="s">
        <v>25</v>
      </c>
      <c r="D76" s="41"/>
      <c r="E76" s="41"/>
      <c r="F76" s="28" t="str">
        <f>E15</f>
        <v>Povodí Moravy, s.p.</v>
      </c>
      <c r="G76" s="41"/>
      <c r="H76" s="41"/>
      <c r="I76" s="33" t="s">
        <v>33</v>
      </c>
      <c r="J76" s="37" t="str">
        <f>E21</f>
        <v>Ing. Vít Pučálek</v>
      </c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5.15" customHeight="1">
      <c r="A77" s="39"/>
      <c r="B77" s="40"/>
      <c r="C77" s="33" t="s">
        <v>31</v>
      </c>
      <c r="D77" s="41"/>
      <c r="E77" s="41"/>
      <c r="F77" s="28" t="str">
        <f>IF(E18="","",E18)</f>
        <v>Vyplň údaj</v>
      </c>
      <c r="G77" s="41"/>
      <c r="H77" s="41"/>
      <c r="I77" s="33" t="s">
        <v>38</v>
      </c>
      <c r="J77" s="37" t="str">
        <f>E24</f>
        <v>Ing. Vít Pučálek</v>
      </c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0.32" customHeight="1">
      <c r="A78" s="39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10" customFormat="1" ht="29.28" customHeight="1">
      <c r="A79" s="172"/>
      <c r="B79" s="173"/>
      <c r="C79" s="174" t="s">
        <v>98</v>
      </c>
      <c r="D79" s="175" t="s">
        <v>60</v>
      </c>
      <c r="E79" s="175" t="s">
        <v>56</v>
      </c>
      <c r="F79" s="175" t="s">
        <v>57</v>
      </c>
      <c r="G79" s="175" t="s">
        <v>99</v>
      </c>
      <c r="H79" s="175" t="s">
        <v>100</v>
      </c>
      <c r="I79" s="175" t="s">
        <v>101</v>
      </c>
      <c r="J79" s="176" t="s">
        <v>94</v>
      </c>
      <c r="K79" s="177" t="s">
        <v>102</v>
      </c>
      <c r="L79" s="178"/>
      <c r="M79" s="93" t="s">
        <v>19</v>
      </c>
      <c r="N79" s="94" t="s">
        <v>45</v>
      </c>
      <c r="O79" s="94" t="s">
        <v>103</v>
      </c>
      <c r="P79" s="94" t="s">
        <v>104</v>
      </c>
      <c r="Q79" s="94" t="s">
        <v>105</v>
      </c>
      <c r="R79" s="94" t="s">
        <v>106</v>
      </c>
      <c r="S79" s="94" t="s">
        <v>107</v>
      </c>
      <c r="T79" s="95" t="s">
        <v>108</v>
      </c>
      <c r="U79" s="172"/>
      <c r="V79" s="172"/>
      <c r="W79" s="172"/>
      <c r="X79" s="172"/>
      <c r="Y79" s="172"/>
      <c r="Z79" s="172"/>
      <c r="AA79" s="172"/>
      <c r="AB79" s="172"/>
      <c r="AC79" s="172"/>
      <c r="AD79" s="172"/>
      <c r="AE79" s="172"/>
    </row>
    <row r="80" s="2" customFormat="1" ht="22.8" customHeight="1">
      <c r="A80" s="39"/>
      <c r="B80" s="40"/>
      <c r="C80" s="100" t="s">
        <v>109</v>
      </c>
      <c r="D80" s="41"/>
      <c r="E80" s="41"/>
      <c r="F80" s="41"/>
      <c r="G80" s="41"/>
      <c r="H80" s="41"/>
      <c r="I80" s="41"/>
      <c r="J80" s="179">
        <f>BK80</f>
        <v>0</v>
      </c>
      <c r="K80" s="41"/>
      <c r="L80" s="45"/>
      <c r="M80" s="96"/>
      <c r="N80" s="180"/>
      <c r="O80" s="97"/>
      <c r="P80" s="181">
        <f>P81</f>
        <v>0</v>
      </c>
      <c r="Q80" s="97"/>
      <c r="R80" s="181">
        <f>R81</f>
        <v>0</v>
      </c>
      <c r="S80" s="97"/>
      <c r="T80" s="182">
        <f>T81</f>
        <v>0</v>
      </c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T80" s="18" t="s">
        <v>74</v>
      </c>
      <c r="AU80" s="18" t="s">
        <v>95</v>
      </c>
      <c r="BK80" s="183">
        <f>BK81</f>
        <v>0</v>
      </c>
    </row>
    <row r="81" s="11" customFormat="1" ht="25.92" customHeight="1">
      <c r="A81" s="11"/>
      <c r="B81" s="184"/>
      <c r="C81" s="185"/>
      <c r="D81" s="186" t="s">
        <v>74</v>
      </c>
      <c r="E81" s="187" t="s">
        <v>110</v>
      </c>
      <c r="F81" s="187" t="s">
        <v>111</v>
      </c>
      <c r="G81" s="185"/>
      <c r="H81" s="185"/>
      <c r="I81" s="188"/>
      <c r="J81" s="189">
        <f>BK81</f>
        <v>0</v>
      </c>
      <c r="K81" s="185"/>
      <c r="L81" s="190"/>
      <c r="M81" s="191"/>
      <c r="N81" s="192"/>
      <c r="O81" s="192"/>
      <c r="P81" s="193">
        <f>SUM(P82:P112)</f>
        <v>0</v>
      </c>
      <c r="Q81" s="192"/>
      <c r="R81" s="193">
        <f>SUM(R82:R112)</f>
        <v>0</v>
      </c>
      <c r="S81" s="192"/>
      <c r="T81" s="194">
        <f>SUM(T82:T112)</f>
        <v>0</v>
      </c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R81" s="195" t="s">
        <v>112</v>
      </c>
      <c r="AT81" s="196" t="s">
        <v>74</v>
      </c>
      <c r="AU81" s="196" t="s">
        <v>75</v>
      </c>
      <c r="AY81" s="195" t="s">
        <v>113</v>
      </c>
      <c r="BK81" s="197">
        <f>SUM(BK82:BK112)</f>
        <v>0</v>
      </c>
    </row>
    <row r="82" s="2" customFormat="1" ht="21.75" customHeight="1">
      <c r="A82" s="39"/>
      <c r="B82" s="40"/>
      <c r="C82" s="198" t="s">
        <v>83</v>
      </c>
      <c r="D82" s="198" t="s">
        <v>114</v>
      </c>
      <c r="E82" s="199" t="s">
        <v>115</v>
      </c>
      <c r="F82" s="200" t="s">
        <v>116</v>
      </c>
      <c r="G82" s="201" t="s">
        <v>117</v>
      </c>
      <c r="H82" s="202">
        <v>1</v>
      </c>
      <c r="I82" s="203"/>
      <c r="J82" s="204">
        <f>ROUND(I82*H82,2)</f>
        <v>0</v>
      </c>
      <c r="K82" s="205"/>
      <c r="L82" s="45"/>
      <c r="M82" s="206" t="s">
        <v>19</v>
      </c>
      <c r="N82" s="207" t="s">
        <v>46</v>
      </c>
      <c r="O82" s="85"/>
      <c r="P82" s="208">
        <f>O82*H82</f>
        <v>0</v>
      </c>
      <c r="Q82" s="208">
        <v>0</v>
      </c>
      <c r="R82" s="208">
        <f>Q82*H82</f>
        <v>0</v>
      </c>
      <c r="S82" s="208">
        <v>0</v>
      </c>
      <c r="T82" s="209">
        <f>S82*H82</f>
        <v>0</v>
      </c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R82" s="210" t="s">
        <v>118</v>
      </c>
      <c r="AT82" s="210" t="s">
        <v>114</v>
      </c>
      <c r="AU82" s="210" t="s">
        <v>83</v>
      </c>
      <c r="AY82" s="18" t="s">
        <v>113</v>
      </c>
      <c r="BE82" s="211">
        <f>IF(N82="základní",J82,0)</f>
        <v>0</v>
      </c>
      <c r="BF82" s="211">
        <f>IF(N82="snížená",J82,0)</f>
        <v>0</v>
      </c>
      <c r="BG82" s="211">
        <f>IF(N82="zákl. přenesená",J82,0)</f>
        <v>0</v>
      </c>
      <c r="BH82" s="211">
        <f>IF(N82="sníž. přenesená",J82,0)</f>
        <v>0</v>
      </c>
      <c r="BI82" s="211">
        <f>IF(N82="nulová",J82,0)</f>
        <v>0</v>
      </c>
      <c r="BJ82" s="18" t="s">
        <v>83</v>
      </c>
      <c r="BK82" s="211">
        <f>ROUND(I82*H82,2)</f>
        <v>0</v>
      </c>
      <c r="BL82" s="18" t="s">
        <v>118</v>
      </c>
      <c r="BM82" s="210" t="s">
        <v>119</v>
      </c>
    </row>
    <row r="83" s="2" customFormat="1">
      <c r="A83" s="39"/>
      <c r="B83" s="40"/>
      <c r="C83" s="41"/>
      <c r="D83" s="212" t="s">
        <v>120</v>
      </c>
      <c r="E83" s="41"/>
      <c r="F83" s="213" t="s">
        <v>116</v>
      </c>
      <c r="G83" s="41"/>
      <c r="H83" s="41"/>
      <c r="I83" s="214"/>
      <c r="J83" s="41"/>
      <c r="K83" s="41"/>
      <c r="L83" s="45"/>
      <c r="M83" s="215"/>
      <c r="N83" s="216"/>
      <c r="O83" s="85"/>
      <c r="P83" s="85"/>
      <c r="Q83" s="85"/>
      <c r="R83" s="85"/>
      <c r="S83" s="85"/>
      <c r="T83" s="86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T83" s="18" t="s">
        <v>120</v>
      </c>
      <c r="AU83" s="18" t="s">
        <v>83</v>
      </c>
    </row>
    <row r="84" s="2" customFormat="1">
      <c r="A84" s="39"/>
      <c r="B84" s="40"/>
      <c r="C84" s="41"/>
      <c r="D84" s="212" t="s">
        <v>121</v>
      </c>
      <c r="E84" s="41"/>
      <c r="F84" s="217" t="s">
        <v>122</v>
      </c>
      <c r="G84" s="41"/>
      <c r="H84" s="41"/>
      <c r="I84" s="214"/>
      <c r="J84" s="41"/>
      <c r="K84" s="41"/>
      <c r="L84" s="45"/>
      <c r="M84" s="215"/>
      <c r="N84" s="216"/>
      <c r="O84" s="85"/>
      <c r="P84" s="85"/>
      <c r="Q84" s="85"/>
      <c r="R84" s="85"/>
      <c r="S84" s="85"/>
      <c r="T84" s="86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T84" s="18" t="s">
        <v>121</v>
      </c>
      <c r="AU84" s="18" t="s">
        <v>83</v>
      </c>
    </row>
    <row r="85" s="2" customFormat="1" ht="16.5" customHeight="1">
      <c r="A85" s="39"/>
      <c r="B85" s="40"/>
      <c r="C85" s="198" t="s">
        <v>85</v>
      </c>
      <c r="D85" s="198" t="s">
        <v>114</v>
      </c>
      <c r="E85" s="199" t="s">
        <v>123</v>
      </c>
      <c r="F85" s="200" t="s">
        <v>124</v>
      </c>
      <c r="G85" s="201" t="s">
        <v>117</v>
      </c>
      <c r="H85" s="202">
        <v>1</v>
      </c>
      <c r="I85" s="203"/>
      <c r="J85" s="204">
        <f>ROUND(I85*H85,2)</f>
        <v>0</v>
      </c>
      <c r="K85" s="205"/>
      <c r="L85" s="45"/>
      <c r="M85" s="206" t="s">
        <v>19</v>
      </c>
      <c r="N85" s="207" t="s">
        <v>46</v>
      </c>
      <c r="O85" s="85"/>
      <c r="P85" s="208">
        <f>O85*H85</f>
        <v>0</v>
      </c>
      <c r="Q85" s="208">
        <v>0</v>
      </c>
      <c r="R85" s="208">
        <f>Q85*H85</f>
        <v>0</v>
      </c>
      <c r="S85" s="208">
        <v>0</v>
      </c>
      <c r="T85" s="209">
        <f>S85*H85</f>
        <v>0</v>
      </c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R85" s="210" t="s">
        <v>118</v>
      </c>
      <c r="AT85" s="210" t="s">
        <v>114</v>
      </c>
      <c r="AU85" s="210" t="s">
        <v>83</v>
      </c>
      <c r="AY85" s="18" t="s">
        <v>113</v>
      </c>
      <c r="BE85" s="211">
        <f>IF(N85="základní",J85,0)</f>
        <v>0</v>
      </c>
      <c r="BF85" s="211">
        <f>IF(N85="snížená",J85,0)</f>
        <v>0</v>
      </c>
      <c r="BG85" s="211">
        <f>IF(N85="zákl. přenesená",J85,0)</f>
        <v>0</v>
      </c>
      <c r="BH85" s="211">
        <f>IF(N85="sníž. přenesená",J85,0)</f>
        <v>0</v>
      </c>
      <c r="BI85" s="211">
        <f>IF(N85="nulová",J85,0)</f>
        <v>0</v>
      </c>
      <c r="BJ85" s="18" t="s">
        <v>83</v>
      </c>
      <c r="BK85" s="211">
        <f>ROUND(I85*H85,2)</f>
        <v>0</v>
      </c>
      <c r="BL85" s="18" t="s">
        <v>118</v>
      </c>
      <c r="BM85" s="210" t="s">
        <v>125</v>
      </c>
    </row>
    <row r="86" s="2" customFormat="1">
      <c r="A86" s="39"/>
      <c r="B86" s="40"/>
      <c r="C86" s="41"/>
      <c r="D86" s="212" t="s">
        <v>120</v>
      </c>
      <c r="E86" s="41"/>
      <c r="F86" s="213" t="s">
        <v>124</v>
      </c>
      <c r="G86" s="41"/>
      <c r="H86" s="41"/>
      <c r="I86" s="214"/>
      <c r="J86" s="41"/>
      <c r="K86" s="41"/>
      <c r="L86" s="45"/>
      <c r="M86" s="215"/>
      <c r="N86" s="216"/>
      <c r="O86" s="85"/>
      <c r="P86" s="85"/>
      <c r="Q86" s="85"/>
      <c r="R86" s="85"/>
      <c r="S86" s="85"/>
      <c r="T86" s="86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T86" s="18" t="s">
        <v>120</v>
      </c>
      <c r="AU86" s="18" t="s">
        <v>83</v>
      </c>
    </row>
    <row r="87" s="2" customFormat="1">
      <c r="A87" s="39"/>
      <c r="B87" s="40"/>
      <c r="C87" s="41"/>
      <c r="D87" s="212" t="s">
        <v>121</v>
      </c>
      <c r="E87" s="41"/>
      <c r="F87" s="217" t="s">
        <v>126</v>
      </c>
      <c r="G87" s="41"/>
      <c r="H87" s="41"/>
      <c r="I87" s="214"/>
      <c r="J87" s="41"/>
      <c r="K87" s="41"/>
      <c r="L87" s="45"/>
      <c r="M87" s="215"/>
      <c r="N87" s="216"/>
      <c r="O87" s="85"/>
      <c r="P87" s="85"/>
      <c r="Q87" s="85"/>
      <c r="R87" s="85"/>
      <c r="S87" s="85"/>
      <c r="T87" s="86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T87" s="18" t="s">
        <v>121</v>
      </c>
      <c r="AU87" s="18" t="s">
        <v>83</v>
      </c>
    </row>
    <row r="88" s="2" customFormat="1" ht="16.5" customHeight="1">
      <c r="A88" s="39"/>
      <c r="B88" s="40"/>
      <c r="C88" s="198" t="s">
        <v>127</v>
      </c>
      <c r="D88" s="198" t="s">
        <v>114</v>
      </c>
      <c r="E88" s="199" t="s">
        <v>128</v>
      </c>
      <c r="F88" s="200" t="s">
        <v>129</v>
      </c>
      <c r="G88" s="201" t="s">
        <v>117</v>
      </c>
      <c r="H88" s="202">
        <v>1</v>
      </c>
      <c r="I88" s="203"/>
      <c r="J88" s="204">
        <f>ROUND(I88*H88,2)</f>
        <v>0</v>
      </c>
      <c r="K88" s="205"/>
      <c r="L88" s="45"/>
      <c r="M88" s="206" t="s">
        <v>19</v>
      </c>
      <c r="N88" s="207" t="s">
        <v>46</v>
      </c>
      <c r="O88" s="85"/>
      <c r="P88" s="208">
        <f>O88*H88</f>
        <v>0</v>
      </c>
      <c r="Q88" s="208">
        <v>0</v>
      </c>
      <c r="R88" s="208">
        <f>Q88*H88</f>
        <v>0</v>
      </c>
      <c r="S88" s="208">
        <v>0</v>
      </c>
      <c r="T88" s="209">
        <f>S88*H88</f>
        <v>0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R88" s="210" t="s">
        <v>118</v>
      </c>
      <c r="AT88" s="210" t="s">
        <v>114</v>
      </c>
      <c r="AU88" s="210" t="s">
        <v>83</v>
      </c>
      <c r="AY88" s="18" t="s">
        <v>113</v>
      </c>
      <c r="BE88" s="211">
        <f>IF(N88="základní",J88,0)</f>
        <v>0</v>
      </c>
      <c r="BF88" s="211">
        <f>IF(N88="snížená",J88,0)</f>
        <v>0</v>
      </c>
      <c r="BG88" s="211">
        <f>IF(N88="zákl. přenesená",J88,0)</f>
        <v>0</v>
      </c>
      <c r="BH88" s="211">
        <f>IF(N88="sníž. přenesená",J88,0)</f>
        <v>0</v>
      </c>
      <c r="BI88" s="211">
        <f>IF(N88="nulová",J88,0)</f>
        <v>0</v>
      </c>
      <c r="BJ88" s="18" t="s">
        <v>83</v>
      </c>
      <c r="BK88" s="211">
        <f>ROUND(I88*H88,2)</f>
        <v>0</v>
      </c>
      <c r="BL88" s="18" t="s">
        <v>118</v>
      </c>
      <c r="BM88" s="210" t="s">
        <v>130</v>
      </c>
    </row>
    <row r="89" s="2" customFormat="1">
      <c r="A89" s="39"/>
      <c r="B89" s="40"/>
      <c r="C89" s="41"/>
      <c r="D89" s="212" t="s">
        <v>120</v>
      </c>
      <c r="E89" s="41"/>
      <c r="F89" s="213" t="s">
        <v>129</v>
      </c>
      <c r="G89" s="41"/>
      <c r="H89" s="41"/>
      <c r="I89" s="214"/>
      <c r="J89" s="41"/>
      <c r="K89" s="41"/>
      <c r="L89" s="45"/>
      <c r="M89" s="215"/>
      <c r="N89" s="216"/>
      <c r="O89" s="85"/>
      <c r="P89" s="85"/>
      <c r="Q89" s="85"/>
      <c r="R89" s="85"/>
      <c r="S89" s="85"/>
      <c r="T89" s="86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18" t="s">
        <v>120</v>
      </c>
      <c r="AU89" s="18" t="s">
        <v>83</v>
      </c>
    </row>
    <row r="90" s="2" customFormat="1">
      <c r="A90" s="39"/>
      <c r="B90" s="40"/>
      <c r="C90" s="41"/>
      <c r="D90" s="212" t="s">
        <v>121</v>
      </c>
      <c r="E90" s="41"/>
      <c r="F90" s="217" t="s">
        <v>131</v>
      </c>
      <c r="G90" s="41"/>
      <c r="H90" s="41"/>
      <c r="I90" s="214"/>
      <c r="J90" s="41"/>
      <c r="K90" s="41"/>
      <c r="L90" s="45"/>
      <c r="M90" s="215"/>
      <c r="N90" s="216"/>
      <c r="O90" s="85"/>
      <c r="P90" s="85"/>
      <c r="Q90" s="85"/>
      <c r="R90" s="85"/>
      <c r="S90" s="85"/>
      <c r="T90" s="86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T90" s="18" t="s">
        <v>121</v>
      </c>
      <c r="AU90" s="18" t="s">
        <v>83</v>
      </c>
    </row>
    <row r="91" s="2" customFormat="1" ht="16.5" customHeight="1">
      <c r="A91" s="39"/>
      <c r="B91" s="40"/>
      <c r="C91" s="198" t="s">
        <v>118</v>
      </c>
      <c r="D91" s="198" t="s">
        <v>114</v>
      </c>
      <c r="E91" s="199" t="s">
        <v>132</v>
      </c>
      <c r="F91" s="200" t="s">
        <v>133</v>
      </c>
      <c r="G91" s="201" t="s">
        <v>117</v>
      </c>
      <c r="H91" s="202">
        <v>1</v>
      </c>
      <c r="I91" s="203"/>
      <c r="J91" s="204">
        <f>ROUND(I91*H91,2)</f>
        <v>0</v>
      </c>
      <c r="K91" s="205"/>
      <c r="L91" s="45"/>
      <c r="M91" s="206" t="s">
        <v>19</v>
      </c>
      <c r="N91" s="207" t="s">
        <v>46</v>
      </c>
      <c r="O91" s="85"/>
      <c r="P91" s="208">
        <f>O91*H91</f>
        <v>0</v>
      </c>
      <c r="Q91" s="208">
        <v>0</v>
      </c>
      <c r="R91" s="208">
        <f>Q91*H91</f>
        <v>0</v>
      </c>
      <c r="S91" s="208">
        <v>0</v>
      </c>
      <c r="T91" s="209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210" t="s">
        <v>118</v>
      </c>
      <c r="AT91" s="210" t="s">
        <v>114</v>
      </c>
      <c r="AU91" s="210" t="s">
        <v>83</v>
      </c>
      <c r="AY91" s="18" t="s">
        <v>113</v>
      </c>
      <c r="BE91" s="211">
        <f>IF(N91="základní",J91,0)</f>
        <v>0</v>
      </c>
      <c r="BF91" s="211">
        <f>IF(N91="snížená",J91,0)</f>
        <v>0</v>
      </c>
      <c r="BG91" s="211">
        <f>IF(N91="zákl. přenesená",J91,0)</f>
        <v>0</v>
      </c>
      <c r="BH91" s="211">
        <f>IF(N91="sníž. přenesená",J91,0)</f>
        <v>0</v>
      </c>
      <c r="BI91" s="211">
        <f>IF(N91="nulová",J91,0)</f>
        <v>0</v>
      </c>
      <c r="BJ91" s="18" t="s">
        <v>83</v>
      </c>
      <c r="BK91" s="211">
        <f>ROUND(I91*H91,2)</f>
        <v>0</v>
      </c>
      <c r="BL91" s="18" t="s">
        <v>118</v>
      </c>
      <c r="BM91" s="210" t="s">
        <v>134</v>
      </c>
    </row>
    <row r="92" s="2" customFormat="1">
      <c r="A92" s="39"/>
      <c r="B92" s="40"/>
      <c r="C92" s="41"/>
      <c r="D92" s="212" t="s">
        <v>120</v>
      </c>
      <c r="E92" s="41"/>
      <c r="F92" s="213" t="s">
        <v>133</v>
      </c>
      <c r="G92" s="41"/>
      <c r="H92" s="41"/>
      <c r="I92" s="214"/>
      <c r="J92" s="41"/>
      <c r="K92" s="41"/>
      <c r="L92" s="45"/>
      <c r="M92" s="215"/>
      <c r="N92" s="216"/>
      <c r="O92" s="85"/>
      <c r="P92" s="85"/>
      <c r="Q92" s="85"/>
      <c r="R92" s="85"/>
      <c r="S92" s="85"/>
      <c r="T92" s="86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120</v>
      </c>
      <c r="AU92" s="18" t="s">
        <v>83</v>
      </c>
    </row>
    <row r="93" s="2" customFormat="1">
      <c r="A93" s="39"/>
      <c r="B93" s="40"/>
      <c r="C93" s="41"/>
      <c r="D93" s="212" t="s">
        <v>121</v>
      </c>
      <c r="E93" s="41"/>
      <c r="F93" s="217" t="s">
        <v>135</v>
      </c>
      <c r="G93" s="41"/>
      <c r="H93" s="41"/>
      <c r="I93" s="214"/>
      <c r="J93" s="41"/>
      <c r="K93" s="41"/>
      <c r="L93" s="45"/>
      <c r="M93" s="215"/>
      <c r="N93" s="216"/>
      <c r="O93" s="85"/>
      <c r="P93" s="85"/>
      <c r="Q93" s="85"/>
      <c r="R93" s="85"/>
      <c r="S93" s="85"/>
      <c r="T93" s="86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18" t="s">
        <v>121</v>
      </c>
      <c r="AU93" s="18" t="s">
        <v>83</v>
      </c>
    </row>
    <row r="94" s="2" customFormat="1" ht="16.5" customHeight="1">
      <c r="A94" s="39"/>
      <c r="B94" s="40"/>
      <c r="C94" s="198" t="s">
        <v>112</v>
      </c>
      <c r="D94" s="198" t="s">
        <v>114</v>
      </c>
      <c r="E94" s="199" t="s">
        <v>136</v>
      </c>
      <c r="F94" s="200" t="s">
        <v>137</v>
      </c>
      <c r="G94" s="201" t="s">
        <v>117</v>
      </c>
      <c r="H94" s="202">
        <v>1</v>
      </c>
      <c r="I94" s="203"/>
      <c r="J94" s="204">
        <f>ROUND(I94*H94,2)</f>
        <v>0</v>
      </c>
      <c r="K94" s="205"/>
      <c r="L94" s="45"/>
      <c r="M94" s="206" t="s">
        <v>19</v>
      </c>
      <c r="N94" s="207" t="s">
        <v>46</v>
      </c>
      <c r="O94" s="85"/>
      <c r="P94" s="208">
        <f>O94*H94</f>
        <v>0</v>
      </c>
      <c r="Q94" s="208">
        <v>0</v>
      </c>
      <c r="R94" s="208">
        <f>Q94*H94</f>
        <v>0</v>
      </c>
      <c r="S94" s="208">
        <v>0</v>
      </c>
      <c r="T94" s="209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10" t="s">
        <v>118</v>
      </c>
      <c r="AT94" s="210" t="s">
        <v>114</v>
      </c>
      <c r="AU94" s="210" t="s">
        <v>83</v>
      </c>
      <c r="AY94" s="18" t="s">
        <v>113</v>
      </c>
      <c r="BE94" s="211">
        <f>IF(N94="základní",J94,0)</f>
        <v>0</v>
      </c>
      <c r="BF94" s="211">
        <f>IF(N94="snížená",J94,0)</f>
        <v>0</v>
      </c>
      <c r="BG94" s="211">
        <f>IF(N94="zákl. přenesená",J94,0)</f>
        <v>0</v>
      </c>
      <c r="BH94" s="211">
        <f>IF(N94="sníž. přenesená",J94,0)</f>
        <v>0</v>
      </c>
      <c r="BI94" s="211">
        <f>IF(N94="nulová",J94,0)</f>
        <v>0</v>
      </c>
      <c r="BJ94" s="18" t="s">
        <v>83</v>
      </c>
      <c r="BK94" s="211">
        <f>ROUND(I94*H94,2)</f>
        <v>0</v>
      </c>
      <c r="BL94" s="18" t="s">
        <v>118</v>
      </c>
      <c r="BM94" s="210" t="s">
        <v>138</v>
      </c>
    </row>
    <row r="95" s="2" customFormat="1">
      <c r="A95" s="39"/>
      <c r="B95" s="40"/>
      <c r="C95" s="41"/>
      <c r="D95" s="212" t="s">
        <v>120</v>
      </c>
      <c r="E95" s="41"/>
      <c r="F95" s="213" t="s">
        <v>137</v>
      </c>
      <c r="G95" s="41"/>
      <c r="H95" s="41"/>
      <c r="I95" s="214"/>
      <c r="J95" s="41"/>
      <c r="K95" s="41"/>
      <c r="L95" s="45"/>
      <c r="M95" s="215"/>
      <c r="N95" s="216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120</v>
      </c>
      <c r="AU95" s="18" t="s">
        <v>83</v>
      </c>
    </row>
    <row r="96" s="2" customFormat="1">
      <c r="A96" s="39"/>
      <c r="B96" s="40"/>
      <c r="C96" s="41"/>
      <c r="D96" s="212" t="s">
        <v>121</v>
      </c>
      <c r="E96" s="41"/>
      <c r="F96" s="217" t="s">
        <v>139</v>
      </c>
      <c r="G96" s="41"/>
      <c r="H96" s="41"/>
      <c r="I96" s="214"/>
      <c r="J96" s="41"/>
      <c r="K96" s="41"/>
      <c r="L96" s="45"/>
      <c r="M96" s="215"/>
      <c r="N96" s="216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121</v>
      </c>
      <c r="AU96" s="18" t="s">
        <v>83</v>
      </c>
    </row>
    <row r="97" s="2" customFormat="1" ht="16.5" customHeight="1">
      <c r="A97" s="39"/>
      <c r="B97" s="40"/>
      <c r="C97" s="198" t="s">
        <v>140</v>
      </c>
      <c r="D97" s="198" t="s">
        <v>114</v>
      </c>
      <c r="E97" s="199" t="s">
        <v>141</v>
      </c>
      <c r="F97" s="200" t="s">
        <v>142</v>
      </c>
      <c r="G97" s="201" t="s">
        <v>117</v>
      </c>
      <c r="H97" s="202">
        <v>1</v>
      </c>
      <c r="I97" s="203"/>
      <c r="J97" s="204">
        <f>ROUND(I97*H97,2)</f>
        <v>0</v>
      </c>
      <c r="K97" s="205"/>
      <c r="L97" s="45"/>
      <c r="M97" s="206" t="s">
        <v>19</v>
      </c>
      <c r="N97" s="207" t="s">
        <v>46</v>
      </c>
      <c r="O97" s="85"/>
      <c r="P97" s="208">
        <f>O97*H97</f>
        <v>0</v>
      </c>
      <c r="Q97" s="208">
        <v>0</v>
      </c>
      <c r="R97" s="208">
        <f>Q97*H97</f>
        <v>0</v>
      </c>
      <c r="S97" s="208">
        <v>0</v>
      </c>
      <c r="T97" s="209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10" t="s">
        <v>118</v>
      </c>
      <c r="AT97" s="210" t="s">
        <v>114</v>
      </c>
      <c r="AU97" s="210" t="s">
        <v>83</v>
      </c>
      <c r="AY97" s="18" t="s">
        <v>113</v>
      </c>
      <c r="BE97" s="211">
        <f>IF(N97="základní",J97,0)</f>
        <v>0</v>
      </c>
      <c r="BF97" s="211">
        <f>IF(N97="snížená",J97,0)</f>
        <v>0</v>
      </c>
      <c r="BG97" s="211">
        <f>IF(N97="zákl. přenesená",J97,0)</f>
        <v>0</v>
      </c>
      <c r="BH97" s="211">
        <f>IF(N97="sníž. přenesená",J97,0)</f>
        <v>0</v>
      </c>
      <c r="BI97" s="211">
        <f>IF(N97="nulová",J97,0)</f>
        <v>0</v>
      </c>
      <c r="BJ97" s="18" t="s">
        <v>83</v>
      </c>
      <c r="BK97" s="211">
        <f>ROUND(I97*H97,2)</f>
        <v>0</v>
      </c>
      <c r="BL97" s="18" t="s">
        <v>118</v>
      </c>
      <c r="BM97" s="210" t="s">
        <v>143</v>
      </c>
    </row>
    <row r="98" s="2" customFormat="1">
      <c r="A98" s="39"/>
      <c r="B98" s="40"/>
      <c r="C98" s="41"/>
      <c r="D98" s="212" t="s">
        <v>120</v>
      </c>
      <c r="E98" s="41"/>
      <c r="F98" s="213" t="s">
        <v>142</v>
      </c>
      <c r="G98" s="41"/>
      <c r="H98" s="41"/>
      <c r="I98" s="214"/>
      <c r="J98" s="41"/>
      <c r="K98" s="41"/>
      <c r="L98" s="45"/>
      <c r="M98" s="215"/>
      <c r="N98" s="216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120</v>
      </c>
      <c r="AU98" s="18" t="s">
        <v>83</v>
      </c>
    </row>
    <row r="99" s="2" customFormat="1">
      <c r="A99" s="39"/>
      <c r="B99" s="40"/>
      <c r="C99" s="41"/>
      <c r="D99" s="212" t="s">
        <v>121</v>
      </c>
      <c r="E99" s="41"/>
      <c r="F99" s="217" t="s">
        <v>144</v>
      </c>
      <c r="G99" s="41"/>
      <c r="H99" s="41"/>
      <c r="I99" s="214"/>
      <c r="J99" s="41"/>
      <c r="K99" s="41"/>
      <c r="L99" s="45"/>
      <c r="M99" s="215"/>
      <c r="N99" s="216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121</v>
      </c>
      <c r="AU99" s="18" t="s">
        <v>83</v>
      </c>
    </row>
    <row r="100" s="2" customFormat="1" ht="21.75" customHeight="1">
      <c r="A100" s="39"/>
      <c r="B100" s="40"/>
      <c r="C100" s="198" t="s">
        <v>145</v>
      </c>
      <c r="D100" s="198" t="s">
        <v>114</v>
      </c>
      <c r="E100" s="199" t="s">
        <v>146</v>
      </c>
      <c r="F100" s="200" t="s">
        <v>147</v>
      </c>
      <c r="G100" s="201" t="s">
        <v>117</v>
      </c>
      <c r="H100" s="202">
        <v>1</v>
      </c>
      <c r="I100" s="203"/>
      <c r="J100" s="204">
        <f>ROUND(I100*H100,2)</f>
        <v>0</v>
      </c>
      <c r="K100" s="205"/>
      <c r="L100" s="45"/>
      <c r="M100" s="206" t="s">
        <v>19</v>
      </c>
      <c r="N100" s="207" t="s">
        <v>46</v>
      </c>
      <c r="O100" s="85"/>
      <c r="P100" s="208">
        <f>O100*H100</f>
        <v>0</v>
      </c>
      <c r="Q100" s="208">
        <v>0</v>
      </c>
      <c r="R100" s="208">
        <f>Q100*H100</f>
        <v>0</v>
      </c>
      <c r="S100" s="208">
        <v>0</v>
      </c>
      <c r="T100" s="209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10" t="s">
        <v>118</v>
      </c>
      <c r="AT100" s="210" t="s">
        <v>114</v>
      </c>
      <c r="AU100" s="210" t="s">
        <v>83</v>
      </c>
      <c r="AY100" s="18" t="s">
        <v>113</v>
      </c>
      <c r="BE100" s="211">
        <f>IF(N100="základní",J100,0)</f>
        <v>0</v>
      </c>
      <c r="BF100" s="211">
        <f>IF(N100="snížená",J100,0)</f>
        <v>0</v>
      </c>
      <c r="BG100" s="211">
        <f>IF(N100="zákl. přenesená",J100,0)</f>
        <v>0</v>
      </c>
      <c r="BH100" s="211">
        <f>IF(N100="sníž. přenesená",J100,0)</f>
        <v>0</v>
      </c>
      <c r="BI100" s="211">
        <f>IF(N100="nulová",J100,0)</f>
        <v>0</v>
      </c>
      <c r="BJ100" s="18" t="s">
        <v>83</v>
      </c>
      <c r="BK100" s="211">
        <f>ROUND(I100*H100,2)</f>
        <v>0</v>
      </c>
      <c r="BL100" s="18" t="s">
        <v>118</v>
      </c>
      <c r="BM100" s="210" t="s">
        <v>148</v>
      </c>
    </row>
    <row r="101" s="2" customFormat="1">
      <c r="A101" s="39"/>
      <c r="B101" s="40"/>
      <c r="C101" s="41"/>
      <c r="D101" s="212" t="s">
        <v>120</v>
      </c>
      <c r="E101" s="41"/>
      <c r="F101" s="213" t="s">
        <v>147</v>
      </c>
      <c r="G101" s="41"/>
      <c r="H101" s="41"/>
      <c r="I101" s="214"/>
      <c r="J101" s="41"/>
      <c r="K101" s="41"/>
      <c r="L101" s="45"/>
      <c r="M101" s="215"/>
      <c r="N101" s="216"/>
      <c r="O101" s="85"/>
      <c r="P101" s="85"/>
      <c r="Q101" s="85"/>
      <c r="R101" s="85"/>
      <c r="S101" s="85"/>
      <c r="T101" s="86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18" t="s">
        <v>120</v>
      </c>
      <c r="AU101" s="18" t="s">
        <v>83</v>
      </c>
    </row>
    <row r="102" s="2" customFormat="1">
      <c r="A102" s="39"/>
      <c r="B102" s="40"/>
      <c r="C102" s="41"/>
      <c r="D102" s="212" t="s">
        <v>121</v>
      </c>
      <c r="E102" s="41"/>
      <c r="F102" s="217" t="s">
        <v>149</v>
      </c>
      <c r="G102" s="41"/>
      <c r="H102" s="41"/>
      <c r="I102" s="214"/>
      <c r="J102" s="41"/>
      <c r="K102" s="41"/>
      <c r="L102" s="45"/>
      <c r="M102" s="215"/>
      <c r="N102" s="216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121</v>
      </c>
      <c r="AU102" s="18" t="s">
        <v>83</v>
      </c>
    </row>
    <row r="103" s="2" customFormat="1" ht="24.15" customHeight="1">
      <c r="A103" s="39"/>
      <c r="B103" s="40"/>
      <c r="C103" s="198" t="s">
        <v>150</v>
      </c>
      <c r="D103" s="198" t="s">
        <v>114</v>
      </c>
      <c r="E103" s="199" t="s">
        <v>151</v>
      </c>
      <c r="F103" s="200" t="s">
        <v>152</v>
      </c>
      <c r="G103" s="201" t="s">
        <v>117</v>
      </c>
      <c r="H103" s="202">
        <v>1</v>
      </c>
      <c r="I103" s="203"/>
      <c r="J103" s="204">
        <f>ROUND(I103*H103,2)</f>
        <v>0</v>
      </c>
      <c r="K103" s="205"/>
      <c r="L103" s="45"/>
      <c r="M103" s="206" t="s">
        <v>19</v>
      </c>
      <c r="N103" s="207" t="s">
        <v>46</v>
      </c>
      <c r="O103" s="85"/>
      <c r="P103" s="208">
        <f>O103*H103</f>
        <v>0</v>
      </c>
      <c r="Q103" s="208">
        <v>0</v>
      </c>
      <c r="R103" s="208">
        <f>Q103*H103</f>
        <v>0</v>
      </c>
      <c r="S103" s="208">
        <v>0</v>
      </c>
      <c r="T103" s="209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10" t="s">
        <v>118</v>
      </c>
      <c r="AT103" s="210" t="s">
        <v>114</v>
      </c>
      <c r="AU103" s="210" t="s">
        <v>83</v>
      </c>
      <c r="AY103" s="18" t="s">
        <v>113</v>
      </c>
      <c r="BE103" s="211">
        <f>IF(N103="základní",J103,0)</f>
        <v>0</v>
      </c>
      <c r="BF103" s="211">
        <f>IF(N103="snížená",J103,0)</f>
        <v>0</v>
      </c>
      <c r="BG103" s="211">
        <f>IF(N103="zákl. přenesená",J103,0)</f>
        <v>0</v>
      </c>
      <c r="BH103" s="211">
        <f>IF(N103="sníž. přenesená",J103,0)</f>
        <v>0</v>
      </c>
      <c r="BI103" s="211">
        <f>IF(N103="nulová",J103,0)</f>
        <v>0</v>
      </c>
      <c r="BJ103" s="18" t="s">
        <v>83</v>
      </c>
      <c r="BK103" s="211">
        <f>ROUND(I103*H103,2)</f>
        <v>0</v>
      </c>
      <c r="BL103" s="18" t="s">
        <v>118</v>
      </c>
      <c r="BM103" s="210" t="s">
        <v>153</v>
      </c>
    </row>
    <row r="104" s="2" customFormat="1">
      <c r="A104" s="39"/>
      <c r="B104" s="40"/>
      <c r="C104" s="41"/>
      <c r="D104" s="212" t="s">
        <v>120</v>
      </c>
      <c r="E104" s="41"/>
      <c r="F104" s="213" t="s">
        <v>152</v>
      </c>
      <c r="G104" s="41"/>
      <c r="H104" s="41"/>
      <c r="I104" s="214"/>
      <c r="J104" s="41"/>
      <c r="K104" s="41"/>
      <c r="L104" s="45"/>
      <c r="M104" s="215"/>
      <c r="N104" s="216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120</v>
      </c>
      <c r="AU104" s="18" t="s">
        <v>83</v>
      </c>
    </row>
    <row r="105" s="2" customFormat="1" ht="24.15" customHeight="1">
      <c r="A105" s="39"/>
      <c r="B105" s="40"/>
      <c r="C105" s="198" t="s">
        <v>8</v>
      </c>
      <c r="D105" s="198" t="s">
        <v>114</v>
      </c>
      <c r="E105" s="199" t="s">
        <v>154</v>
      </c>
      <c r="F105" s="200" t="s">
        <v>155</v>
      </c>
      <c r="G105" s="201" t="s">
        <v>117</v>
      </c>
      <c r="H105" s="202">
        <v>1</v>
      </c>
      <c r="I105" s="203"/>
      <c r="J105" s="204">
        <f>ROUND(I105*H105,2)</f>
        <v>0</v>
      </c>
      <c r="K105" s="205"/>
      <c r="L105" s="45"/>
      <c r="M105" s="206" t="s">
        <v>19</v>
      </c>
      <c r="N105" s="207" t="s">
        <v>46</v>
      </c>
      <c r="O105" s="85"/>
      <c r="P105" s="208">
        <f>O105*H105</f>
        <v>0</v>
      </c>
      <c r="Q105" s="208">
        <v>0</v>
      </c>
      <c r="R105" s="208">
        <f>Q105*H105</f>
        <v>0</v>
      </c>
      <c r="S105" s="208">
        <v>0</v>
      </c>
      <c r="T105" s="209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10" t="s">
        <v>118</v>
      </c>
      <c r="AT105" s="210" t="s">
        <v>114</v>
      </c>
      <c r="AU105" s="210" t="s">
        <v>83</v>
      </c>
      <c r="AY105" s="18" t="s">
        <v>113</v>
      </c>
      <c r="BE105" s="211">
        <f>IF(N105="základní",J105,0)</f>
        <v>0</v>
      </c>
      <c r="BF105" s="211">
        <f>IF(N105="snížená",J105,0)</f>
        <v>0</v>
      </c>
      <c r="BG105" s="211">
        <f>IF(N105="zákl. přenesená",J105,0)</f>
        <v>0</v>
      </c>
      <c r="BH105" s="211">
        <f>IF(N105="sníž. přenesená",J105,0)</f>
        <v>0</v>
      </c>
      <c r="BI105" s="211">
        <f>IF(N105="nulová",J105,0)</f>
        <v>0</v>
      </c>
      <c r="BJ105" s="18" t="s">
        <v>83</v>
      </c>
      <c r="BK105" s="211">
        <f>ROUND(I105*H105,2)</f>
        <v>0</v>
      </c>
      <c r="BL105" s="18" t="s">
        <v>118</v>
      </c>
      <c r="BM105" s="210" t="s">
        <v>156</v>
      </c>
    </row>
    <row r="106" s="2" customFormat="1">
      <c r="A106" s="39"/>
      <c r="B106" s="40"/>
      <c r="C106" s="41"/>
      <c r="D106" s="212" t="s">
        <v>120</v>
      </c>
      <c r="E106" s="41"/>
      <c r="F106" s="213" t="s">
        <v>155</v>
      </c>
      <c r="G106" s="41"/>
      <c r="H106" s="41"/>
      <c r="I106" s="214"/>
      <c r="J106" s="41"/>
      <c r="K106" s="41"/>
      <c r="L106" s="45"/>
      <c r="M106" s="215"/>
      <c r="N106" s="216"/>
      <c r="O106" s="85"/>
      <c r="P106" s="85"/>
      <c r="Q106" s="85"/>
      <c r="R106" s="85"/>
      <c r="S106" s="85"/>
      <c r="T106" s="86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120</v>
      </c>
      <c r="AU106" s="18" t="s">
        <v>83</v>
      </c>
    </row>
    <row r="107" s="2" customFormat="1" ht="24.15" customHeight="1">
      <c r="A107" s="39"/>
      <c r="B107" s="40"/>
      <c r="C107" s="198" t="s">
        <v>157</v>
      </c>
      <c r="D107" s="198" t="s">
        <v>114</v>
      </c>
      <c r="E107" s="199" t="s">
        <v>158</v>
      </c>
      <c r="F107" s="200" t="s">
        <v>159</v>
      </c>
      <c r="G107" s="201" t="s">
        <v>117</v>
      </c>
      <c r="H107" s="202">
        <v>1</v>
      </c>
      <c r="I107" s="203"/>
      <c r="J107" s="204">
        <f>ROUND(I107*H107,2)</f>
        <v>0</v>
      </c>
      <c r="K107" s="205"/>
      <c r="L107" s="45"/>
      <c r="M107" s="206" t="s">
        <v>19</v>
      </c>
      <c r="N107" s="207" t="s">
        <v>46</v>
      </c>
      <c r="O107" s="85"/>
      <c r="P107" s="208">
        <f>O107*H107</f>
        <v>0</v>
      </c>
      <c r="Q107" s="208">
        <v>0</v>
      </c>
      <c r="R107" s="208">
        <f>Q107*H107</f>
        <v>0</v>
      </c>
      <c r="S107" s="208">
        <v>0</v>
      </c>
      <c r="T107" s="209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10" t="s">
        <v>118</v>
      </c>
      <c r="AT107" s="210" t="s">
        <v>114</v>
      </c>
      <c r="AU107" s="210" t="s">
        <v>83</v>
      </c>
      <c r="AY107" s="18" t="s">
        <v>113</v>
      </c>
      <c r="BE107" s="211">
        <f>IF(N107="základní",J107,0)</f>
        <v>0</v>
      </c>
      <c r="BF107" s="211">
        <f>IF(N107="snížená",J107,0)</f>
        <v>0</v>
      </c>
      <c r="BG107" s="211">
        <f>IF(N107="zákl. přenesená",J107,0)</f>
        <v>0</v>
      </c>
      <c r="BH107" s="211">
        <f>IF(N107="sníž. přenesená",J107,0)</f>
        <v>0</v>
      </c>
      <c r="BI107" s="211">
        <f>IF(N107="nulová",J107,0)</f>
        <v>0</v>
      </c>
      <c r="BJ107" s="18" t="s">
        <v>83</v>
      </c>
      <c r="BK107" s="211">
        <f>ROUND(I107*H107,2)</f>
        <v>0</v>
      </c>
      <c r="BL107" s="18" t="s">
        <v>118</v>
      </c>
      <c r="BM107" s="210" t="s">
        <v>160</v>
      </c>
    </row>
    <row r="108" s="2" customFormat="1">
      <c r="A108" s="39"/>
      <c r="B108" s="40"/>
      <c r="C108" s="41"/>
      <c r="D108" s="212" t="s">
        <v>120</v>
      </c>
      <c r="E108" s="41"/>
      <c r="F108" s="213" t="s">
        <v>159</v>
      </c>
      <c r="G108" s="41"/>
      <c r="H108" s="41"/>
      <c r="I108" s="214"/>
      <c r="J108" s="41"/>
      <c r="K108" s="41"/>
      <c r="L108" s="45"/>
      <c r="M108" s="215"/>
      <c r="N108" s="216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120</v>
      </c>
      <c r="AU108" s="18" t="s">
        <v>83</v>
      </c>
    </row>
    <row r="109" s="2" customFormat="1">
      <c r="A109" s="39"/>
      <c r="B109" s="40"/>
      <c r="C109" s="41"/>
      <c r="D109" s="212" t="s">
        <v>121</v>
      </c>
      <c r="E109" s="41"/>
      <c r="F109" s="217" t="s">
        <v>161</v>
      </c>
      <c r="G109" s="41"/>
      <c r="H109" s="41"/>
      <c r="I109" s="214"/>
      <c r="J109" s="41"/>
      <c r="K109" s="41"/>
      <c r="L109" s="45"/>
      <c r="M109" s="215"/>
      <c r="N109" s="216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121</v>
      </c>
      <c r="AU109" s="18" t="s">
        <v>83</v>
      </c>
    </row>
    <row r="110" s="2" customFormat="1" ht="16.5" customHeight="1">
      <c r="A110" s="39"/>
      <c r="B110" s="40"/>
      <c r="C110" s="198" t="s">
        <v>162</v>
      </c>
      <c r="D110" s="198" t="s">
        <v>114</v>
      </c>
      <c r="E110" s="199" t="s">
        <v>163</v>
      </c>
      <c r="F110" s="200" t="s">
        <v>164</v>
      </c>
      <c r="G110" s="201" t="s">
        <v>117</v>
      </c>
      <c r="H110" s="202">
        <v>1</v>
      </c>
      <c r="I110" s="203"/>
      <c r="J110" s="204">
        <f>ROUND(I110*H110,2)</f>
        <v>0</v>
      </c>
      <c r="K110" s="205"/>
      <c r="L110" s="45"/>
      <c r="M110" s="206" t="s">
        <v>19</v>
      </c>
      <c r="N110" s="207" t="s">
        <v>46</v>
      </c>
      <c r="O110" s="85"/>
      <c r="P110" s="208">
        <f>O110*H110</f>
        <v>0</v>
      </c>
      <c r="Q110" s="208">
        <v>0</v>
      </c>
      <c r="R110" s="208">
        <f>Q110*H110</f>
        <v>0</v>
      </c>
      <c r="S110" s="208">
        <v>0</v>
      </c>
      <c r="T110" s="209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10" t="s">
        <v>118</v>
      </c>
      <c r="AT110" s="210" t="s">
        <v>114</v>
      </c>
      <c r="AU110" s="210" t="s">
        <v>83</v>
      </c>
      <c r="AY110" s="18" t="s">
        <v>113</v>
      </c>
      <c r="BE110" s="211">
        <f>IF(N110="základní",J110,0)</f>
        <v>0</v>
      </c>
      <c r="BF110" s="211">
        <f>IF(N110="snížená",J110,0)</f>
        <v>0</v>
      </c>
      <c r="BG110" s="211">
        <f>IF(N110="zákl. přenesená",J110,0)</f>
        <v>0</v>
      </c>
      <c r="BH110" s="211">
        <f>IF(N110="sníž. přenesená",J110,0)</f>
        <v>0</v>
      </c>
      <c r="BI110" s="211">
        <f>IF(N110="nulová",J110,0)</f>
        <v>0</v>
      </c>
      <c r="BJ110" s="18" t="s">
        <v>83</v>
      </c>
      <c r="BK110" s="211">
        <f>ROUND(I110*H110,2)</f>
        <v>0</v>
      </c>
      <c r="BL110" s="18" t="s">
        <v>118</v>
      </c>
      <c r="BM110" s="210" t="s">
        <v>165</v>
      </c>
    </row>
    <row r="111" s="2" customFormat="1">
      <c r="A111" s="39"/>
      <c r="B111" s="40"/>
      <c r="C111" s="41"/>
      <c r="D111" s="212" t="s">
        <v>120</v>
      </c>
      <c r="E111" s="41"/>
      <c r="F111" s="213" t="s">
        <v>164</v>
      </c>
      <c r="G111" s="41"/>
      <c r="H111" s="41"/>
      <c r="I111" s="214"/>
      <c r="J111" s="41"/>
      <c r="K111" s="41"/>
      <c r="L111" s="45"/>
      <c r="M111" s="215"/>
      <c r="N111" s="216"/>
      <c r="O111" s="85"/>
      <c r="P111" s="85"/>
      <c r="Q111" s="85"/>
      <c r="R111" s="85"/>
      <c r="S111" s="85"/>
      <c r="T111" s="86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18" t="s">
        <v>120</v>
      </c>
      <c r="AU111" s="18" t="s">
        <v>83</v>
      </c>
    </row>
    <row r="112" s="2" customFormat="1">
      <c r="A112" s="39"/>
      <c r="B112" s="40"/>
      <c r="C112" s="41"/>
      <c r="D112" s="212" t="s">
        <v>121</v>
      </c>
      <c r="E112" s="41"/>
      <c r="F112" s="217" t="s">
        <v>166</v>
      </c>
      <c r="G112" s="41"/>
      <c r="H112" s="41"/>
      <c r="I112" s="214"/>
      <c r="J112" s="41"/>
      <c r="K112" s="41"/>
      <c r="L112" s="45"/>
      <c r="M112" s="218"/>
      <c r="N112" s="219"/>
      <c r="O112" s="220"/>
      <c r="P112" s="220"/>
      <c r="Q112" s="220"/>
      <c r="R112" s="220"/>
      <c r="S112" s="220"/>
      <c r="T112" s="221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121</v>
      </c>
      <c r="AU112" s="18" t="s">
        <v>83</v>
      </c>
    </row>
    <row r="113" s="2" customFormat="1" ht="6.96" customHeight="1">
      <c r="A113" s="39"/>
      <c r="B113" s="60"/>
      <c r="C113" s="61"/>
      <c r="D113" s="61"/>
      <c r="E113" s="61"/>
      <c r="F113" s="61"/>
      <c r="G113" s="61"/>
      <c r="H113" s="61"/>
      <c r="I113" s="61"/>
      <c r="J113" s="61"/>
      <c r="K113" s="61"/>
      <c r="L113" s="45"/>
      <c r="M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</sheetData>
  <sheetProtection sheet="1" autoFilter="0" formatColumns="0" formatRows="0" objects="1" scenarios="1" spinCount="100000" saltValue="5cRdy4WXtOR8Ospla07Vb8OilDwwHZLekXqutyQNJ8RanlGBcE2fvCtuVjM+M4OrYc//BgFtuT/422cqNScy0Q==" hashValue="kVr7uabXO6QDIDrTWqW+Yb8w94AJRFrXsmLlOJ0ZowZluMZrG6G7226uhcDb4U3Awxg+ygdoxB461JwhpzW/hA==" algorithmName="SHA-512" password="CC2B"/>
  <autoFilter ref="C79:K112"/>
  <mergeCells count="9">
    <mergeCell ref="E7:H7"/>
    <mergeCell ref="E9:H9"/>
    <mergeCell ref="E18:H18"/>
    <mergeCell ref="E27:H27"/>
    <mergeCell ref="E48:H48"/>
    <mergeCell ref="E50:H50"/>
    <mergeCell ref="E70:H70"/>
    <mergeCell ref="E72:H7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88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85</v>
      </c>
    </row>
    <row r="4" s="1" customFormat="1" ht="24.96" customHeight="1">
      <c r="B4" s="21"/>
      <c r="D4" s="131" t="s">
        <v>89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26.25" customHeight="1">
      <c r="B7" s="21"/>
      <c r="E7" s="134" t="str">
        <f>'Rekapitulace stavby'!K6</f>
        <v>Bělá, LMG Melkov, ř.km 10,715 - 10,764, Knínice u Boskovic, Okrouhlá u Boskovic, oprava profilu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90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167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7. 3. 2025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27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28</v>
      </c>
      <c r="F15" s="39"/>
      <c r="G15" s="39"/>
      <c r="H15" s="39"/>
      <c r="I15" s="133" t="s">
        <v>29</v>
      </c>
      <c r="J15" s="137" t="s">
        <v>30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31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29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33</v>
      </c>
      <c r="E20" s="39"/>
      <c r="F20" s="39"/>
      <c r="G20" s="39"/>
      <c r="H20" s="39"/>
      <c r="I20" s="133" t="s">
        <v>26</v>
      </c>
      <c r="J20" s="137" t="s">
        <v>34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35</v>
      </c>
      <c r="F21" s="39"/>
      <c r="G21" s="39"/>
      <c r="H21" s="39"/>
      <c r="I21" s="133" t="s">
        <v>29</v>
      </c>
      <c r="J21" s="137" t="s">
        <v>36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38</v>
      </c>
      <c r="E23" s="39"/>
      <c r="F23" s="39"/>
      <c r="G23" s="39"/>
      <c r="H23" s="39"/>
      <c r="I23" s="133" t="s">
        <v>26</v>
      </c>
      <c r="J23" s="137" t="s">
        <v>34</v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">
        <v>35</v>
      </c>
      <c r="F24" s="39"/>
      <c r="G24" s="39"/>
      <c r="H24" s="39"/>
      <c r="I24" s="133" t="s">
        <v>29</v>
      </c>
      <c r="J24" s="137" t="s">
        <v>36</v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39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41</v>
      </c>
      <c r="E30" s="39"/>
      <c r="F30" s="39"/>
      <c r="G30" s="39"/>
      <c r="H30" s="39"/>
      <c r="I30" s="39"/>
      <c r="J30" s="145">
        <f>ROUND(J86,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43</v>
      </c>
      <c r="G32" s="39"/>
      <c r="H32" s="39"/>
      <c r="I32" s="146" t="s">
        <v>42</v>
      </c>
      <c r="J32" s="146" t="s">
        <v>44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45</v>
      </c>
      <c r="E33" s="133" t="s">
        <v>46</v>
      </c>
      <c r="F33" s="148">
        <f>ROUND((SUM(BE86:BE347)),  2)</f>
        <v>0</v>
      </c>
      <c r="G33" s="39"/>
      <c r="H33" s="39"/>
      <c r="I33" s="149">
        <v>0.20999999999999999</v>
      </c>
      <c r="J33" s="148">
        <f>ROUND(((SUM(BE86:BE347))*I33),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47</v>
      </c>
      <c r="F34" s="148">
        <f>ROUND((SUM(BF86:BF347)),  2)</f>
        <v>0</v>
      </c>
      <c r="G34" s="39"/>
      <c r="H34" s="39"/>
      <c r="I34" s="149">
        <v>0.12</v>
      </c>
      <c r="J34" s="148">
        <f>ROUND(((SUM(BF86:BF347))*I34),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48</v>
      </c>
      <c r="F35" s="148">
        <f>ROUND((SUM(BG86:BG347)),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49</v>
      </c>
      <c r="F36" s="148">
        <f>ROUND((SUM(BH86:BH347)),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50</v>
      </c>
      <c r="F37" s="148">
        <f>ROUND((SUM(BI86:BI347)),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51</v>
      </c>
      <c r="E39" s="152"/>
      <c r="F39" s="152"/>
      <c r="G39" s="153" t="s">
        <v>52</v>
      </c>
      <c r="H39" s="154" t="s">
        <v>53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92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26.25" customHeight="1">
      <c r="A48" s="39"/>
      <c r="B48" s="40"/>
      <c r="C48" s="41"/>
      <c r="D48" s="41"/>
      <c r="E48" s="161" t="str">
        <f>E7</f>
        <v>Bělá, LMG Melkov, ř.km 10,715 - 10,764, Knínice u Boskovic, Okrouhlá u Boskovic, oprava profilu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90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01 - SO 01 - Bělá, LMG Melkov, ř.km 10,715 - 10,764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 xml:space="preserve"> </v>
      </c>
      <c r="G52" s="41"/>
      <c r="H52" s="41"/>
      <c r="I52" s="33" t="s">
        <v>23</v>
      </c>
      <c r="J52" s="73" t="str">
        <f>IF(J12="","",J12)</f>
        <v>7. 3. 2025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Povodí Moravy, s.p.</v>
      </c>
      <c r="G54" s="41"/>
      <c r="H54" s="41"/>
      <c r="I54" s="33" t="s">
        <v>33</v>
      </c>
      <c r="J54" s="37" t="str">
        <f>E21</f>
        <v>Ing. Vít Pučálek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31</v>
      </c>
      <c r="D55" s="41"/>
      <c r="E55" s="41"/>
      <c r="F55" s="28" t="str">
        <f>IF(E18="","",E18)</f>
        <v>Vyplň údaj</v>
      </c>
      <c r="G55" s="41"/>
      <c r="H55" s="41"/>
      <c r="I55" s="33" t="s">
        <v>38</v>
      </c>
      <c r="J55" s="37" t="str">
        <f>E24</f>
        <v>Ing. Vít Pučálek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93</v>
      </c>
      <c r="D57" s="163"/>
      <c r="E57" s="163"/>
      <c r="F57" s="163"/>
      <c r="G57" s="163"/>
      <c r="H57" s="163"/>
      <c r="I57" s="163"/>
      <c r="J57" s="164" t="s">
        <v>94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73</v>
      </c>
      <c r="D59" s="41"/>
      <c r="E59" s="41"/>
      <c r="F59" s="41"/>
      <c r="G59" s="41"/>
      <c r="H59" s="41"/>
      <c r="I59" s="41"/>
      <c r="J59" s="103">
        <f>J86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95</v>
      </c>
    </row>
    <row r="60" s="9" customFormat="1" ht="24.96" customHeight="1">
      <c r="A60" s="9"/>
      <c r="B60" s="166"/>
      <c r="C60" s="167"/>
      <c r="D60" s="168" t="s">
        <v>168</v>
      </c>
      <c r="E60" s="169"/>
      <c r="F60" s="169"/>
      <c r="G60" s="169"/>
      <c r="H60" s="169"/>
      <c r="I60" s="169"/>
      <c r="J60" s="170">
        <f>J87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2" customFormat="1" ht="19.92" customHeight="1">
      <c r="A61" s="12"/>
      <c r="B61" s="222"/>
      <c r="C61" s="223"/>
      <c r="D61" s="224" t="s">
        <v>169</v>
      </c>
      <c r="E61" s="225"/>
      <c r="F61" s="225"/>
      <c r="G61" s="225"/>
      <c r="H61" s="225"/>
      <c r="I61" s="225"/>
      <c r="J61" s="226">
        <f>J88</f>
        <v>0</v>
      </c>
      <c r="K61" s="223"/>
      <c r="L61" s="227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</row>
    <row r="62" s="12" customFormat="1" ht="14.88" customHeight="1">
      <c r="A62" s="12"/>
      <c r="B62" s="222"/>
      <c r="C62" s="223"/>
      <c r="D62" s="224" t="s">
        <v>170</v>
      </c>
      <c r="E62" s="225"/>
      <c r="F62" s="225"/>
      <c r="G62" s="225"/>
      <c r="H62" s="225"/>
      <c r="I62" s="225"/>
      <c r="J62" s="226">
        <f>J220</f>
        <v>0</v>
      </c>
      <c r="K62" s="223"/>
      <c r="L62" s="227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</row>
    <row r="63" s="12" customFormat="1" ht="19.92" customHeight="1">
      <c r="A63" s="12"/>
      <c r="B63" s="222"/>
      <c r="C63" s="223"/>
      <c r="D63" s="224" t="s">
        <v>171</v>
      </c>
      <c r="E63" s="225"/>
      <c r="F63" s="225"/>
      <c r="G63" s="225"/>
      <c r="H63" s="225"/>
      <c r="I63" s="225"/>
      <c r="J63" s="226">
        <f>J252</f>
        <v>0</v>
      </c>
      <c r="K63" s="223"/>
      <c r="L63" s="227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</row>
    <row r="64" s="12" customFormat="1" ht="19.92" customHeight="1">
      <c r="A64" s="12"/>
      <c r="B64" s="222"/>
      <c r="C64" s="223"/>
      <c r="D64" s="224" t="s">
        <v>172</v>
      </c>
      <c r="E64" s="225"/>
      <c r="F64" s="225"/>
      <c r="G64" s="225"/>
      <c r="H64" s="225"/>
      <c r="I64" s="225"/>
      <c r="J64" s="226">
        <f>J302</f>
        <v>0</v>
      </c>
      <c r="K64" s="223"/>
      <c r="L64" s="227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</row>
    <row r="65" s="12" customFormat="1" ht="19.92" customHeight="1">
      <c r="A65" s="12"/>
      <c r="B65" s="222"/>
      <c r="C65" s="223"/>
      <c r="D65" s="224" t="s">
        <v>173</v>
      </c>
      <c r="E65" s="225"/>
      <c r="F65" s="225"/>
      <c r="G65" s="225"/>
      <c r="H65" s="225"/>
      <c r="I65" s="225"/>
      <c r="J65" s="226">
        <f>J333</f>
        <v>0</v>
      </c>
      <c r="K65" s="223"/>
      <c r="L65" s="227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</row>
    <row r="66" s="12" customFormat="1" ht="19.92" customHeight="1">
      <c r="A66" s="12"/>
      <c r="B66" s="222"/>
      <c r="C66" s="223"/>
      <c r="D66" s="224" t="s">
        <v>174</v>
      </c>
      <c r="E66" s="225"/>
      <c r="F66" s="225"/>
      <c r="G66" s="225"/>
      <c r="H66" s="225"/>
      <c r="I66" s="225"/>
      <c r="J66" s="226">
        <f>J344</f>
        <v>0</v>
      </c>
      <c r="K66" s="223"/>
      <c r="L66" s="227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</row>
    <row r="67" s="2" customFormat="1" ht="21.84" customHeight="1">
      <c r="A67" s="39"/>
      <c r="B67" s="40"/>
      <c r="C67" s="41"/>
      <c r="D67" s="41"/>
      <c r="E67" s="41"/>
      <c r="F67" s="41"/>
      <c r="G67" s="41"/>
      <c r="H67" s="41"/>
      <c r="I67" s="41"/>
      <c r="J67" s="41"/>
      <c r="K67" s="41"/>
      <c r="L67" s="13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6.96" customHeight="1">
      <c r="A68" s="39"/>
      <c r="B68" s="60"/>
      <c r="C68" s="61"/>
      <c r="D68" s="61"/>
      <c r="E68" s="61"/>
      <c r="F68" s="61"/>
      <c r="G68" s="61"/>
      <c r="H68" s="61"/>
      <c r="I68" s="61"/>
      <c r="J68" s="61"/>
      <c r="K68" s="61"/>
      <c r="L68" s="13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72" s="2" customFormat="1" ht="6.96" customHeight="1">
      <c r="A72" s="39"/>
      <c r="B72" s="62"/>
      <c r="C72" s="63"/>
      <c r="D72" s="63"/>
      <c r="E72" s="63"/>
      <c r="F72" s="63"/>
      <c r="G72" s="63"/>
      <c r="H72" s="63"/>
      <c r="I72" s="63"/>
      <c r="J72" s="63"/>
      <c r="K72" s="63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24.96" customHeight="1">
      <c r="A73" s="39"/>
      <c r="B73" s="40"/>
      <c r="C73" s="24" t="s">
        <v>97</v>
      </c>
      <c r="D73" s="41"/>
      <c r="E73" s="41"/>
      <c r="F73" s="41"/>
      <c r="G73" s="41"/>
      <c r="H73" s="41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16</v>
      </c>
      <c r="D75" s="41"/>
      <c r="E75" s="41"/>
      <c r="F75" s="41"/>
      <c r="G75" s="41"/>
      <c r="H75" s="41"/>
      <c r="I75" s="41"/>
      <c r="J75" s="41"/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26.25" customHeight="1">
      <c r="A76" s="39"/>
      <c r="B76" s="40"/>
      <c r="C76" s="41"/>
      <c r="D76" s="41"/>
      <c r="E76" s="161" t="str">
        <f>E7</f>
        <v>Bělá, LMG Melkov, ř.km 10,715 - 10,764, Knínice u Boskovic, Okrouhlá u Boskovic, oprava profilu</v>
      </c>
      <c r="F76" s="33"/>
      <c r="G76" s="33"/>
      <c r="H76" s="33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90</v>
      </c>
      <c r="D77" s="41"/>
      <c r="E77" s="41"/>
      <c r="F77" s="41"/>
      <c r="G77" s="41"/>
      <c r="H77" s="41"/>
      <c r="I77" s="41"/>
      <c r="J77" s="41"/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6.5" customHeight="1">
      <c r="A78" s="39"/>
      <c r="B78" s="40"/>
      <c r="C78" s="41"/>
      <c r="D78" s="41"/>
      <c r="E78" s="70" t="str">
        <f>E9</f>
        <v>01 - SO 01 - Bělá, LMG Melkov, ř.km 10,715 - 10,764</v>
      </c>
      <c r="F78" s="41"/>
      <c r="G78" s="41"/>
      <c r="H78" s="41"/>
      <c r="I78" s="41"/>
      <c r="J78" s="41"/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2" customHeight="1">
      <c r="A80" s="39"/>
      <c r="B80" s="40"/>
      <c r="C80" s="33" t="s">
        <v>21</v>
      </c>
      <c r="D80" s="41"/>
      <c r="E80" s="41"/>
      <c r="F80" s="28" t="str">
        <f>F12</f>
        <v xml:space="preserve"> </v>
      </c>
      <c r="G80" s="41"/>
      <c r="H80" s="41"/>
      <c r="I80" s="33" t="s">
        <v>23</v>
      </c>
      <c r="J80" s="73" t="str">
        <f>IF(J12="","",J12)</f>
        <v>7. 3. 2025</v>
      </c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6.96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5.15" customHeight="1">
      <c r="A82" s="39"/>
      <c r="B82" s="40"/>
      <c r="C82" s="33" t="s">
        <v>25</v>
      </c>
      <c r="D82" s="41"/>
      <c r="E82" s="41"/>
      <c r="F82" s="28" t="str">
        <f>E15</f>
        <v>Povodí Moravy, s.p.</v>
      </c>
      <c r="G82" s="41"/>
      <c r="H82" s="41"/>
      <c r="I82" s="33" t="s">
        <v>33</v>
      </c>
      <c r="J82" s="37" t="str">
        <f>E21</f>
        <v>Ing. Vít Pučálek</v>
      </c>
      <c r="K82" s="41"/>
      <c r="L82" s="13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5.15" customHeight="1">
      <c r="A83" s="39"/>
      <c r="B83" s="40"/>
      <c r="C83" s="33" t="s">
        <v>31</v>
      </c>
      <c r="D83" s="41"/>
      <c r="E83" s="41"/>
      <c r="F83" s="28" t="str">
        <f>IF(E18="","",E18)</f>
        <v>Vyplň údaj</v>
      </c>
      <c r="G83" s="41"/>
      <c r="H83" s="41"/>
      <c r="I83" s="33" t="s">
        <v>38</v>
      </c>
      <c r="J83" s="37" t="str">
        <f>E24</f>
        <v>Ing. Vít Pučálek</v>
      </c>
      <c r="K83" s="41"/>
      <c r="L83" s="13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0.32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3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10" customFormat="1" ht="29.28" customHeight="1">
      <c r="A85" s="172"/>
      <c r="B85" s="173"/>
      <c r="C85" s="174" t="s">
        <v>98</v>
      </c>
      <c r="D85" s="175" t="s">
        <v>60</v>
      </c>
      <c r="E85" s="175" t="s">
        <v>56</v>
      </c>
      <c r="F85" s="175" t="s">
        <v>57</v>
      </c>
      <c r="G85" s="175" t="s">
        <v>99</v>
      </c>
      <c r="H85" s="175" t="s">
        <v>100</v>
      </c>
      <c r="I85" s="175" t="s">
        <v>101</v>
      </c>
      <c r="J85" s="176" t="s">
        <v>94</v>
      </c>
      <c r="K85" s="177" t="s">
        <v>102</v>
      </c>
      <c r="L85" s="178"/>
      <c r="M85" s="93" t="s">
        <v>19</v>
      </c>
      <c r="N85" s="94" t="s">
        <v>45</v>
      </c>
      <c r="O85" s="94" t="s">
        <v>103</v>
      </c>
      <c r="P85" s="94" t="s">
        <v>104</v>
      </c>
      <c r="Q85" s="94" t="s">
        <v>105</v>
      </c>
      <c r="R85" s="94" t="s">
        <v>106</v>
      </c>
      <c r="S85" s="94" t="s">
        <v>107</v>
      </c>
      <c r="T85" s="95" t="s">
        <v>108</v>
      </c>
      <c r="U85" s="172"/>
      <c r="V85" s="172"/>
      <c r="W85" s="172"/>
      <c r="X85" s="172"/>
      <c r="Y85" s="172"/>
      <c r="Z85" s="172"/>
      <c r="AA85" s="172"/>
      <c r="AB85" s="172"/>
      <c r="AC85" s="172"/>
      <c r="AD85" s="172"/>
      <c r="AE85" s="172"/>
    </row>
    <row r="86" s="2" customFormat="1" ht="22.8" customHeight="1">
      <c r="A86" s="39"/>
      <c r="B86" s="40"/>
      <c r="C86" s="100" t="s">
        <v>109</v>
      </c>
      <c r="D86" s="41"/>
      <c r="E86" s="41"/>
      <c r="F86" s="41"/>
      <c r="G86" s="41"/>
      <c r="H86" s="41"/>
      <c r="I86" s="41"/>
      <c r="J86" s="179">
        <f>BK86</f>
        <v>0</v>
      </c>
      <c r="K86" s="41"/>
      <c r="L86" s="45"/>
      <c r="M86" s="96"/>
      <c r="N86" s="180"/>
      <c r="O86" s="97"/>
      <c r="P86" s="181">
        <f>P87</f>
        <v>0</v>
      </c>
      <c r="Q86" s="97"/>
      <c r="R86" s="181">
        <f>R87</f>
        <v>223.70526425570921</v>
      </c>
      <c r="S86" s="97"/>
      <c r="T86" s="182">
        <f>T87</f>
        <v>26.065959999999997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T86" s="18" t="s">
        <v>74</v>
      </c>
      <c r="AU86" s="18" t="s">
        <v>95</v>
      </c>
      <c r="BK86" s="183">
        <f>BK87</f>
        <v>0</v>
      </c>
    </row>
    <row r="87" s="11" customFormat="1" ht="25.92" customHeight="1">
      <c r="A87" s="11"/>
      <c r="B87" s="184"/>
      <c r="C87" s="185"/>
      <c r="D87" s="186" t="s">
        <v>74</v>
      </c>
      <c r="E87" s="187" t="s">
        <v>175</v>
      </c>
      <c r="F87" s="187" t="s">
        <v>176</v>
      </c>
      <c r="G87" s="185"/>
      <c r="H87" s="185"/>
      <c r="I87" s="188"/>
      <c r="J87" s="189">
        <f>BK87</f>
        <v>0</v>
      </c>
      <c r="K87" s="185"/>
      <c r="L87" s="190"/>
      <c r="M87" s="191"/>
      <c r="N87" s="192"/>
      <c r="O87" s="192"/>
      <c r="P87" s="193">
        <f>P88+P252+P302+P333+P344</f>
        <v>0</v>
      </c>
      <c r="Q87" s="192"/>
      <c r="R87" s="193">
        <f>R88+R252+R302+R333+R344</f>
        <v>223.70526425570921</v>
      </c>
      <c r="S87" s="192"/>
      <c r="T87" s="194">
        <f>T88+T252+T302+T333+T344</f>
        <v>26.065959999999997</v>
      </c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R87" s="195" t="s">
        <v>83</v>
      </c>
      <c r="AT87" s="196" t="s">
        <v>74</v>
      </c>
      <c r="AU87" s="196" t="s">
        <v>75</v>
      </c>
      <c r="AY87" s="195" t="s">
        <v>113</v>
      </c>
      <c r="BK87" s="197">
        <f>BK88+BK252+BK302+BK333+BK344</f>
        <v>0</v>
      </c>
    </row>
    <row r="88" s="11" customFormat="1" ht="22.8" customHeight="1">
      <c r="A88" s="11"/>
      <c r="B88" s="184"/>
      <c r="C88" s="185"/>
      <c r="D88" s="186" t="s">
        <v>74</v>
      </c>
      <c r="E88" s="228" t="s">
        <v>83</v>
      </c>
      <c r="F88" s="228" t="s">
        <v>177</v>
      </c>
      <c r="G88" s="185"/>
      <c r="H88" s="185"/>
      <c r="I88" s="188"/>
      <c r="J88" s="229">
        <f>BK88</f>
        <v>0</v>
      </c>
      <c r="K88" s="185"/>
      <c r="L88" s="190"/>
      <c r="M88" s="191"/>
      <c r="N88" s="192"/>
      <c r="O88" s="192"/>
      <c r="P88" s="193">
        <f>P89+SUM(P90:P220)</f>
        <v>0</v>
      </c>
      <c r="Q88" s="192"/>
      <c r="R88" s="193">
        <f>R89+SUM(R90:R220)</f>
        <v>2.0920407757091999</v>
      </c>
      <c r="S88" s="192"/>
      <c r="T88" s="194">
        <f>T89+SUM(T90:T220)</f>
        <v>25.384999999999998</v>
      </c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R88" s="195" t="s">
        <v>83</v>
      </c>
      <c r="AT88" s="196" t="s">
        <v>74</v>
      </c>
      <c r="AU88" s="196" t="s">
        <v>83</v>
      </c>
      <c r="AY88" s="195" t="s">
        <v>113</v>
      </c>
      <c r="BK88" s="197">
        <f>BK89+SUM(BK90:BK220)</f>
        <v>0</v>
      </c>
    </row>
    <row r="89" s="2" customFormat="1" ht="24.15" customHeight="1">
      <c r="A89" s="39"/>
      <c r="B89" s="40"/>
      <c r="C89" s="198" t="s">
        <v>83</v>
      </c>
      <c r="D89" s="198" t="s">
        <v>114</v>
      </c>
      <c r="E89" s="199" t="s">
        <v>178</v>
      </c>
      <c r="F89" s="200" t="s">
        <v>179</v>
      </c>
      <c r="G89" s="201" t="s">
        <v>180</v>
      </c>
      <c r="H89" s="202">
        <v>15.086</v>
      </c>
      <c r="I89" s="203"/>
      <c r="J89" s="204">
        <f>ROUND(I89*H89,2)</f>
        <v>0</v>
      </c>
      <c r="K89" s="205"/>
      <c r="L89" s="45"/>
      <c r="M89" s="206" t="s">
        <v>19</v>
      </c>
      <c r="N89" s="207" t="s">
        <v>46</v>
      </c>
      <c r="O89" s="85"/>
      <c r="P89" s="208">
        <f>O89*H89</f>
        <v>0</v>
      </c>
      <c r="Q89" s="208">
        <v>0</v>
      </c>
      <c r="R89" s="208">
        <f>Q89*H89</f>
        <v>0</v>
      </c>
      <c r="S89" s="208">
        <v>0</v>
      </c>
      <c r="T89" s="209">
        <f>S89*H89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R89" s="210" t="s">
        <v>118</v>
      </c>
      <c r="AT89" s="210" t="s">
        <v>114</v>
      </c>
      <c r="AU89" s="210" t="s">
        <v>85</v>
      </c>
      <c r="AY89" s="18" t="s">
        <v>113</v>
      </c>
      <c r="BE89" s="211">
        <f>IF(N89="základní",J89,0)</f>
        <v>0</v>
      </c>
      <c r="BF89" s="211">
        <f>IF(N89="snížená",J89,0)</f>
        <v>0</v>
      </c>
      <c r="BG89" s="211">
        <f>IF(N89="zákl. přenesená",J89,0)</f>
        <v>0</v>
      </c>
      <c r="BH89" s="211">
        <f>IF(N89="sníž. přenesená",J89,0)</f>
        <v>0</v>
      </c>
      <c r="BI89" s="211">
        <f>IF(N89="nulová",J89,0)</f>
        <v>0</v>
      </c>
      <c r="BJ89" s="18" t="s">
        <v>83</v>
      </c>
      <c r="BK89" s="211">
        <f>ROUND(I89*H89,2)</f>
        <v>0</v>
      </c>
      <c r="BL89" s="18" t="s">
        <v>118</v>
      </c>
      <c r="BM89" s="210" t="s">
        <v>181</v>
      </c>
    </row>
    <row r="90" s="2" customFormat="1">
      <c r="A90" s="39"/>
      <c r="B90" s="40"/>
      <c r="C90" s="41"/>
      <c r="D90" s="212" t="s">
        <v>120</v>
      </c>
      <c r="E90" s="41"/>
      <c r="F90" s="213" t="s">
        <v>182</v>
      </c>
      <c r="G90" s="41"/>
      <c r="H90" s="41"/>
      <c r="I90" s="214"/>
      <c r="J90" s="41"/>
      <c r="K90" s="41"/>
      <c r="L90" s="45"/>
      <c r="M90" s="215"/>
      <c r="N90" s="216"/>
      <c r="O90" s="85"/>
      <c r="P90" s="85"/>
      <c r="Q90" s="85"/>
      <c r="R90" s="85"/>
      <c r="S90" s="85"/>
      <c r="T90" s="86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T90" s="18" t="s">
        <v>120</v>
      </c>
      <c r="AU90" s="18" t="s">
        <v>85</v>
      </c>
    </row>
    <row r="91" s="2" customFormat="1">
      <c r="A91" s="39"/>
      <c r="B91" s="40"/>
      <c r="C91" s="41"/>
      <c r="D91" s="230" t="s">
        <v>183</v>
      </c>
      <c r="E91" s="41"/>
      <c r="F91" s="231" t="s">
        <v>184</v>
      </c>
      <c r="G91" s="41"/>
      <c r="H91" s="41"/>
      <c r="I91" s="214"/>
      <c r="J91" s="41"/>
      <c r="K91" s="41"/>
      <c r="L91" s="45"/>
      <c r="M91" s="215"/>
      <c r="N91" s="216"/>
      <c r="O91" s="85"/>
      <c r="P91" s="85"/>
      <c r="Q91" s="85"/>
      <c r="R91" s="85"/>
      <c r="S91" s="85"/>
      <c r="T91" s="86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183</v>
      </c>
      <c r="AU91" s="18" t="s">
        <v>85</v>
      </c>
    </row>
    <row r="92" s="13" customFormat="1">
      <c r="A92" s="13"/>
      <c r="B92" s="232"/>
      <c r="C92" s="233"/>
      <c r="D92" s="212" t="s">
        <v>185</v>
      </c>
      <c r="E92" s="234" t="s">
        <v>19</v>
      </c>
      <c r="F92" s="235" t="s">
        <v>186</v>
      </c>
      <c r="G92" s="233"/>
      <c r="H92" s="236">
        <v>8</v>
      </c>
      <c r="I92" s="237"/>
      <c r="J92" s="233"/>
      <c r="K92" s="233"/>
      <c r="L92" s="238"/>
      <c r="M92" s="239"/>
      <c r="N92" s="240"/>
      <c r="O92" s="240"/>
      <c r="P92" s="240"/>
      <c r="Q92" s="240"/>
      <c r="R92" s="240"/>
      <c r="S92" s="240"/>
      <c r="T92" s="241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42" t="s">
        <v>185</v>
      </c>
      <c r="AU92" s="242" t="s">
        <v>85</v>
      </c>
      <c r="AV92" s="13" t="s">
        <v>85</v>
      </c>
      <c r="AW92" s="13" t="s">
        <v>37</v>
      </c>
      <c r="AX92" s="13" t="s">
        <v>75</v>
      </c>
      <c r="AY92" s="242" t="s">
        <v>113</v>
      </c>
    </row>
    <row r="93" s="13" customFormat="1">
      <c r="A93" s="13"/>
      <c r="B93" s="232"/>
      <c r="C93" s="233"/>
      <c r="D93" s="212" t="s">
        <v>185</v>
      </c>
      <c r="E93" s="234" t="s">
        <v>19</v>
      </c>
      <c r="F93" s="235" t="s">
        <v>187</v>
      </c>
      <c r="G93" s="233"/>
      <c r="H93" s="236">
        <v>1.0009999999999999</v>
      </c>
      <c r="I93" s="237"/>
      <c r="J93" s="233"/>
      <c r="K93" s="233"/>
      <c r="L93" s="238"/>
      <c r="M93" s="239"/>
      <c r="N93" s="240"/>
      <c r="O93" s="240"/>
      <c r="P93" s="240"/>
      <c r="Q93" s="240"/>
      <c r="R93" s="240"/>
      <c r="S93" s="240"/>
      <c r="T93" s="241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42" t="s">
        <v>185</v>
      </c>
      <c r="AU93" s="242" t="s">
        <v>85</v>
      </c>
      <c r="AV93" s="13" t="s">
        <v>85</v>
      </c>
      <c r="AW93" s="13" t="s">
        <v>37</v>
      </c>
      <c r="AX93" s="13" t="s">
        <v>75</v>
      </c>
      <c r="AY93" s="242" t="s">
        <v>113</v>
      </c>
    </row>
    <row r="94" s="13" customFormat="1">
      <c r="A94" s="13"/>
      <c r="B94" s="232"/>
      <c r="C94" s="233"/>
      <c r="D94" s="212" t="s">
        <v>185</v>
      </c>
      <c r="E94" s="234" t="s">
        <v>19</v>
      </c>
      <c r="F94" s="235" t="s">
        <v>188</v>
      </c>
      <c r="G94" s="233"/>
      <c r="H94" s="236">
        <v>6.085</v>
      </c>
      <c r="I94" s="237"/>
      <c r="J94" s="233"/>
      <c r="K94" s="233"/>
      <c r="L94" s="238"/>
      <c r="M94" s="239"/>
      <c r="N94" s="240"/>
      <c r="O94" s="240"/>
      <c r="P94" s="240"/>
      <c r="Q94" s="240"/>
      <c r="R94" s="240"/>
      <c r="S94" s="240"/>
      <c r="T94" s="241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42" t="s">
        <v>185</v>
      </c>
      <c r="AU94" s="242" t="s">
        <v>85</v>
      </c>
      <c r="AV94" s="13" t="s">
        <v>85</v>
      </c>
      <c r="AW94" s="13" t="s">
        <v>37</v>
      </c>
      <c r="AX94" s="13" t="s">
        <v>75</v>
      </c>
      <c r="AY94" s="242" t="s">
        <v>113</v>
      </c>
    </row>
    <row r="95" s="14" customFormat="1">
      <c r="A95" s="14"/>
      <c r="B95" s="243"/>
      <c r="C95" s="244"/>
      <c r="D95" s="212" t="s">
        <v>185</v>
      </c>
      <c r="E95" s="245" t="s">
        <v>19</v>
      </c>
      <c r="F95" s="246" t="s">
        <v>189</v>
      </c>
      <c r="G95" s="244"/>
      <c r="H95" s="247">
        <v>15.085999999999999</v>
      </c>
      <c r="I95" s="248"/>
      <c r="J95" s="244"/>
      <c r="K95" s="244"/>
      <c r="L95" s="249"/>
      <c r="M95" s="250"/>
      <c r="N95" s="251"/>
      <c r="O95" s="251"/>
      <c r="P95" s="251"/>
      <c r="Q95" s="251"/>
      <c r="R95" s="251"/>
      <c r="S95" s="251"/>
      <c r="T95" s="252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53" t="s">
        <v>185</v>
      </c>
      <c r="AU95" s="253" t="s">
        <v>85</v>
      </c>
      <c r="AV95" s="14" t="s">
        <v>118</v>
      </c>
      <c r="AW95" s="14" t="s">
        <v>37</v>
      </c>
      <c r="AX95" s="14" t="s">
        <v>83</v>
      </c>
      <c r="AY95" s="253" t="s">
        <v>113</v>
      </c>
    </row>
    <row r="96" s="2" customFormat="1" ht="16.5" customHeight="1">
      <c r="A96" s="39"/>
      <c r="B96" s="40"/>
      <c r="C96" s="198" t="s">
        <v>85</v>
      </c>
      <c r="D96" s="198" t="s">
        <v>114</v>
      </c>
      <c r="E96" s="199" t="s">
        <v>190</v>
      </c>
      <c r="F96" s="200" t="s">
        <v>191</v>
      </c>
      <c r="G96" s="201" t="s">
        <v>180</v>
      </c>
      <c r="H96" s="202">
        <v>20</v>
      </c>
      <c r="I96" s="203"/>
      <c r="J96" s="204">
        <f>ROUND(I96*H96,2)</f>
        <v>0</v>
      </c>
      <c r="K96" s="205"/>
      <c r="L96" s="45"/>
      <c r="M96" s="206" t="s">
        <v>19</v>
      </c>
      <c r="N96" s="207" t="s">
        <v>46</v>
      </c>
      <c r="O96" s="85"/>
      <c r="P96" s="208">
        <f>O96*H96</f>
        <v>0</v>
      </c>
      <c r="Q96" s="208">
        <v>0</v>
      </c>
      <c r="R96" s="208">
        <f>Q96*H96</f>
        <v>0</v>
      </c>
      <c r="S96" s="208">
        <v>0</v>
      </c>
      <c r="T96" s="209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10" t="s">
        <v>118</v>
      </c>
      <c r="AT96" s="210" t="s">
        <v>114</v>
      </c>
      <c r="AU96" s="210" t="s">
        <v>85</v>
      </c>
      <c r="AY96" s="18" t="s">
        <v>113</v>
      </c>
      <c r="BE96" s="211">
        <f>IF(N96="základní",J96,0)</f>
        <v>0</v>
      </c>
      <c r="BF96" s="211">
        <f>IF(N96="snížená",J96,0)</f>
        <v>0</v>
      </c>
      <c r="BG96" s="211">
        <f>IF(N96="zákl. přenesená",J96,0)</f>
        <v>0</v>
      </c>
      <c r="BH96" s="211">
        <f>IF(N96="sníž. přenesená",J96,0)</f>
        <v>0</v>
      </c>
      <c r="BI96" s="211">
        <f>IF(N96="nulová",J96,0)</f>
        <v>0</v>
      </c>
      <c r="BJ96" s="18" t="s">
        <v>83</v>
      </c>
      <c r="BK96" s="211">
        <f>ROUND(I96*H96,2)</f>
        <v>0</v>
      </c>
      <c r="BL96" s="18" t="s">
        <v>118</v>
      </c>
      <c r="BM96" s="210" t="s">
        <v>192</v>
      </c>
    </row>
    <row r="97" s="2" customFormat="1">
      <c r="A97" s="39"/>
      <c r="B97" s="40"/>
      <c r="C97" s="41"/>
      <c r="D97" s="212" t="s">
        <v>120</v>
      </c>
      <c r="E97" s="41"/>
      <c r="F97" s="213" t="s">
        <v>193</v>
      </c>
      <c r="G97" s="41"/>
      <c r="H97" s="41"/>
      <c r="I97" s="214"/>
      <c r="J97" s="41"/>
      <c r="K97" s="41"/>
      <c r="L97" s="45"/>
      <c r="M97" s="215"/>
      <c r="N97" s="216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120</v>
      </c>
      <c r="AU97" s="18" t="s">
        <v>85</v>
      </c>
    </row>
    <row r="98" s="2" customFormat="1">
      <c r="A98" s="39"/>
      <c r="B98" s="40"/>
      <c r="C98" s="41"/>
      <c r="D98" s="230" t="s">
        <v>183</v>
      </c>
      <c r="E98" s="41"/>
      <c r="F98" s="231" t="s">
        <v>194</v>
      </c>
      <c r="G98" s="41"/>
      <c r="H98" s="41"/>
      <c r="I98" s="214"/>
      <c r="J98" s="41"/>
      <c r="K98" s="41"/>
      <c r="L98" s="45"/>
      <c r="M98" s="215"/>
      <c r="N98" s="216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183</v>
      </c>
      <c r="AU98" s="18" t="s">
        <v>85</v>
      </c>
    </row>
    <row r="99" s="13" customFormat="1">
      <c r="A99" s="13"/>
      <c r="B99" s="232"/>
      <c r="C99" s="233"/>
      <c r="D99" s="212" t="s">
        <v>185</v>
      </c>
      <c r="E99" s="234" t="s">
        <v>19</v>
      </c>
      <c r="F99" s="235" t="s">
        <v>195</v>
      </c>
      <c r="G99" s="233"/>
      <c r="H99" s="236">
        <v>20</v>
      </c>
      <c r="I99" s="237"/>
      <c r="J99" s="233"/>
      <c r="K99" s="233"/>
      <c r="L99" s="238"/>
      <c r="M99" s="239"/>
      <c r="N99" s="240"/>
      <c r="O99" s="240"/>
      <c r="P99" s="240"/>
      <c r="Q99" s="240"/>
      <c r="R99" s="240"/>
      <c r="S99" s="240"/>
      <c r="T99" s="241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42" t="s">
        <v>185</v>
      </c>
      <c r="AU99" s="242" t="s">
        <v>85</v>
      </c>
      <c r="AV99" s="13" t="s">
        <v>85</v>
      </c>
      <c r="AW99" s="13" t="s">
        <v>37</v>
      </c>
      <c r="AX99" s="13" t="s">
        <v>75</v>
      </c>
      <c r="AY99" s="242" t="s">
        <v>113</v>
      </c>
    </row>
    <row r="100" s="14" customFormat="1">
      <c r="A100" s="14"/>
      <c r="B100" s="243"/>
      <c r="C100" s="244"/>
      <c r="D100" s="212" t="s">
        <v>185</v>
      </c>
      <c r="E100" s="245" t="s">
        <v>19</v>
      </c>
      <c r="F100" s="246" t="s">
        <v>189</v>
      </c>
      <c r="G100" s="244"/>
      <c r="H100" s="247">
        <v>20</v>
      </c>
      <c r="I100" s="248"/>
      <c r="J100" s="244"/>
      <c r="K100" s="244"/>
      <c r="L100" s="249"/>
      <c r="M100" s="250"/>
      <c r="N100" s="251"/>
      <c r="O100" s="251"/>
      <c r="P100" s="251"/>
      <c r="Q100" s="251"/>
      <c r="R100" s="251"/>
      <c r="S100" s="251"/>
      <c r="T100" s="252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53" t="s">
        <v>185</v>
      </c>
      <c r="AU100" s="253" t="s">
        <v>85</v>
      </c>
      <c r="AV100" s="14" t="s">
        <v>118</v>
      </c>
      <c r="AW100" s="14" t="s">
        <v>37</v>
      </c>
      <c r="AX100" s="14" t="s">
        <v>83</v>
      </c>
      <c r="AY100" s="253" t="s">
        <v>113</v>
      </c>
    </row>
    <row r="101" s="2" customFormat="1" ht="24.15" customHeight="1">
      <c r="A101" s="39"/>
      <c r="B101" s="40"/>
      <c r="C101" s="198" t="s">
        <v>127</v>
      </c>
      <c r="D101" s="198" t="s">
        <v>114</v>
      </c>
      <c r="E101" s="199" t="s">
        <v>196</v>
      </c>
      <c r="F101" s="200" t="s">
        <v>197</v>
      </c>
      <c r="G101" s="201" t="s">
        <v>180</v>
      </c>
      <c r="H101" s="202">
        <v>15.086</v>
      </c>
      <c r="I101" s="203"/>
      <c r="J101" s="204">
        <f>ROUND(I101*H101,2)</f>
        <v>0</v>
      </c>
      <c r="K101" s="205"/>
      <c r="L101" s="45"/>
      <c r="M101" s="206" t="s">
        <v>19</v>
      </c>
      <c r="N101" s="207" t="s">
        <v>46</v>
      </c>
      <c r="O101" s="85"/>
      <c r="P101" s="208">
        <f>O101*H101</f>
        <v>0</v>
      </c>
      <c r="Q101" s="208">
        <v>0</v>
      </c>
      <c r="R101" s="208">
        <f>Q101*H101</f>
        <v>0</v>
      </c>
      <c r="S101" s="208">
        <v>0</v>
      </c>
      <c r="T101" s="209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10" t="s">
        <v>118</v>
      </c>
      <c r="AT101" s="210" t="s">
        <v>114</v>
      </c>
      <c r="AU101" s="210" t="s">
        <v>85</v>
      </c>
      <c r="AY101" s="18" t="s">
        <v>113</v>
      </c>
      <c r="BE101" s="211">
        <f>IF(N101="základní",J101,0)</f>
        <v>0</v>
      </c>
      <c r="BF101" s="211">
        <f>IF(N101="snížená",J101,0)</f>
        <v>0</v>
      </c>
      <c r="BG101" s="211">
        <f>IF(N101="zákl. přenesená",J101,0)</f>
        <v>0</v>
      </c>
      <c r="BH101" s="211">
        <f>IF(N101="sníž. přenesená",J101,0)</f>
        <v>0</v>
      </c>
      <c r="BI101" s="211">
        <f>IF(N101="nulová",J101,0)</f>
        <v>0</v>
      </c>
      <c r="BJ101" s="18" t="s">
        <v>83</v>
      </c>
      <c r="BK101" s="211">
        <f>ROUND(I101*H101,2)</f>
        <v>0</v>
      </c>
      <c r="BL101" s="18" t="s">
        <v>118</v>
      </c>
      <c r="BM101" s="210" t="s">
        <v>198</v>
      </c>
    </row>
    <row r="102" s="2" customFormat="1">
      <c r="A102" s="39"/>
      <c r="B102" s="40"/>
      <c r="C102" s="41"/>
      <c r="D102" s="212" t="s">
        <v>120</v>
      </c>
      <c r="E102" s="41"/>
      <c r="F102" s="213" t="s">
        <v>199</v>
      </c>
      <c r="G102" s="41"/>
      <c r="H102" s="41"/>
      <c r="I102" s="214"/>
      <c r="J102" s="41"/>
      <c r="K102" s="41"/>
      <c r="L102" s="45"/>
      <c r="M102" s="215"/>
      <c r="N102" s="216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120</v>
      </c>
      <c r="AU102" s="18" t="s">
        <v>85</v>
      </c>
    </row>
    <row r="103" s="2" customFormat="1">
      <c r="A103" s="39"/>
      <c r="B103" s="40"/>
      <c r="C103" s="41"/>
      <c r="D103" s="230" t="s">
        <v>183</v>
      </c>
      <c r="E103" s="41"/>
      <c r="F103" s="231" t="s">
        <v>200</v>
      </c>
      <c r="G103" s="41"/>
      <c r="H103" s="41"/>
      <c r="I103" s="214"/>
      <c r="J103" s="41"/>
      <c r="K103" s="41"/>
      <c r="L103" s="45"/>
      <c r="M103" s="215"/>
      <c r="N103" s="216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183</v>
      </c>
      <c r="AU103" s="18" t="s">
        <v>85</v>
      </c>
    </row>
    <row r="104" s="13" customFormat="1">
      <c r="A104" s="13"/>
      <c r="B104" s="232"/>
      <c r="C104" s="233"/>
      <c r="D104" s="212" t="s">
        <v>185</v>
      </c>
      <c r="E104" s="234" t="s">
        <v>19</v>
      </c>
      <c r="F104" s="235" t="s">
        <v>201</v>
      </c>
      <c r="G104" s="233"/>
      <c r="H104" s="236">
        <v>8</v>
      </c>
      <c r="I104" s="237"/>
      <c r="J104" s="233"/>
      <c r="K104" s="233"/>
      <c r="L104" s="238"/>
      <c r="M104" s="239"/>
      <c r="N104" s="240"/>
      <c r="O104" s="240"/>
      <c r="P104" s="240"/>
      <c r="Q104" s="240"/>
      <c r="R104" s="240"/>
      <c r="S104" s="240"/>
      <c r="T104" s="241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42" t="s">
        <v>185</v>
      </c>
      <c r="AU104" s="242" t="s">
        <v>85</v>
      </c>
      <c r="AV104" s="13" t="s">
        <v>85</v>
      </c>
      <c r="AW104" s="13" t="s">
        <v>37</v>
      </c>
      <c r="AX104" s="13" t="s">
        <v>75</v>
      </c>
      <c r="AY104" s="242" t="s">
        <v>113</v>
      </c>
    </row>
    <row r="105" s="13" customFormat="1">
      <c r="A105" s="13"/>
      <c r="B105" s="232"/>
      <c r="C105" s="233"/>
      <c r="D105" s="212" t="s">
        <v>185</v>
      </c>
      <c r="E105" s="234" t="s">
        <v>19</v>
      </c>
      <c r="F105" s="235" t="s">
        <v>187</v>
      </c>
      <c r="G105" s="233"/>
      <c r="H105" s="236">
        <v>1.0009999999999999</v>
      </c>
      <c r="I105" s="237"/>
      <c r="J105" s="233"/>
      <c r="K105" s="233"/>
      <c r="L105" s="238"/>
      <c r="M105" s="239"/>
      <c r="N105" s="240"/>
      <c r="O105" s="240"/>
      <c r="P105" s="240"/>
      <c r="Q105" s="240"/>
      <c r="R105" s="240"/>
      <c r="S105" s="240"/>
      <c r="T105" s="241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2" t="s">
        <v>185</v>
      </c>
      <c r="AU105" s="242" t="s">
        <v>85</v>
      </c>
      <c r="AV105" s="13" t="s">
        <v>85</v>
      </c>
      <c r="AW105" s="13" t="s">
        <v>37</v>
      </c>
      <c r="AX105" s="13" t="s">
        <v>75</v>
      </c>
      <c r="AY105" s="242" t="s">
        <v>113</v>
      </c>
    </row>
    <row r="106" s="13" customFormat="1">
      <c r="A106" s="13"/>
      <c r="B106" s="232"/>
      <c r="C106" s="233"/>
      <c r="D106" s="212" t="s">
        <v>185</v>
      </c>
      <c r="E106" s="234" t="s">
        <v>19</v>
      </c>
      <c r="F106" s="235" t="s">
        <v>188</v>
      </c>
      <c r="G106" s="233"/>
      <c r="H106" s="236">
        <v>6.085</v>
      </c>
      <c r="I106" s="237"/>
      <c r="J106" s="233"/>
      <c r="K106" s="233"/>
      <c r="L106" s="238"/>
      <c r="M106" s="239"/>
      <c r="N106" s="240"/>
      <c r="O106" s="240"/>
      <c r="P106" s="240"/>
      <c r="Q106" s="240"/>
      <c r="R106" s="240"/>
      <c r="S106" s="240"/>
      <c r="T106" s="241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42" t="s">
        <v>185</v>
      </c>
      <c r="AU106" s="242" t="s">
        <v>85</v>
      </c>
      <c r="AV106" s="13" t="s">
        <v>85</v>
      </c>
      <c r="AW106" s="13" t="s">
        <v>37</v>
      </c>
      <c r="AX106" s="13" t="s">
        <v>75</v>
      </c>
      <c r="AY106" s="242" t="s">
        <v>113</v>
      </c>
    </row>
    <row r="107" s="14" customFormat="1">
      <c r="A107" s="14"/>
      <c r="B107" s="243"/>
      <c r="C107" s="244"/>
      <c r="D107" s="212" t="s">
        <v>185</v>
      </c>
      <c r="E107" s="245" t="s">
        <v>19</v>
      </c>
      <c r="F107" s="246" t="s">
        <v>189</v>
      </c>
      <c r="G107" s="244"/>
      <c r="H107" s="247">
        <v>15.085999999999999</v>
      </c>
      <c r="I107" s="248"/>
      <c r="J107" s="244"/>
      <c r="K107" s="244"/>
      <c r="L107" s="249"/>
      <c r="M107" s="250"/>
      <c r="N107" s="251"/>
      <c r="O107" s="251"/>
      <c r="P107" s="251"/>
      <c r="Q107" s="251"/>
      <c r="R107" s="251"/>
      <c r="S107" s="251"/>
      <c r="T107" s="252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53" t="s">
        <v>185</v>
      </c>
      <c r="AU107" s="253" t="s">
        <v>85</v>
      </c>
      <c r="AV107" s="14" t="s">
        <v>118</v>
      </c>
      <c r="AW107" s="14" t="s">
        <v>37</v>
      </c>
      <c r="AX107" s="14" t="s">
        <v>83</v>
      </c>
      <c r="AY107" s="253" t="s">
        <v>113</v>
      </c>
    </row>
    <row r="108" s="2" customFormat="1" ht="33" customHeight="1">
      <c r="A108" s="39"/>
      <c r="B108" s="40"/>
      <c r="C108" s="198" t="s">
        <v>118</v>
      </c>
      <c r="D108" s="198" t="s">
        <v>114</v>
      </c>
      <c r="E108" s="199" t="s">
        <v>202</v>
      </c>
      <c r="F108" s="200" t="s">
        <v>203</v>
      </c>
      <c r="G108" s="201" t="s">
        <v>180</v>
      </c>
      <c r="H108" s="202">
        <v>35.085999999999999</v>
      </c>
      <c r="I108" s="203"/>
      <c r="J108" s="204">
        <f>ROUND(I108*H108,2)</f>
        <v>0</v>
      </c>
      <c r="K108" s="205"/>
      <c r="L108" s="45"/>
      <c r="M108" s="206" t="s">
        <v>19</v>
      </c>
      <c r="N108" s="207" t="s">
        <v>46</v>
      </c>
      <c r="O108" s="85"/>
      <c r="P108" s="208">
        <f>O108*H108</f>
        <v>0</v>
      </c>
      <c r="Q108" s="208">
        <v>0</v>
      </c>
      <c r="R108" s="208">
        <f>Q108*H108</f>
        <v>0</v>
      </c>
      <c r="S108" s="208">
        <v>0</v>
      </c>
      <c r="T108" s="209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10" t="s">
        <v>118</v>
      </c>
      <c r="AT108" s="210" t="s">
        <v>114</v>
      </c>
      <c r="AU108" s="210" t="s">
        <v>85</v>
      </c>
      <c r="AY108" s="18" t="s">
        <v>113</v>
      </c>
      <c r="BE108" s="211">
        <f>IF(N108="základní",J108,0)</f>
        <v>0</v>
      </c>
      <c r="BF108" s="211">
        <f>IF(N108="snížená",J108,0)</f>
        <v>0</v>
      </c>
      <c r="BG108" s="211">
        <f>IF(N108="zákl. přenesená",J108,0)</f>
        <v>0</v>
      </c>
      <c r="BH108" s="211">
        <f>IF(N108="sníž. přenesená",J108,0)</f>
        <v>0</v>
      </c>
      <c r="BI108" s="211">
        <f>IF(N108="nulová",J108,0)</f>
        <v>0</v>
      </c>
      <c r="BJ108" s="18" t="s">
        <v>83</v>
      </c>
      <c r="BK108" s="211">
        <f>ROUND(I108*H108,2)</f>
        <v>0</v>
      </c>
      <c r="BL108" s="18" t="s">
        <v>118</v>
      </c>
      <c r="BM108" s="210" t="s">
        <v>204</v>
      </c>
    </row>
    <row r="109" s="2" customFormat="1">
      <c r="A109" s="39"/>
      <c r="B109" s="40"/>
      <c r="C109" s="41"/>
      <c r="D109" s="212" t="s">
        <v>120</v>
      </c>
      <c r="E109" s="41"/>
      <c r="F109" s="213" t="s">
        <v>205</v>
      </c>
      <c r="G109" s="41"/>
      <c r="H109" s="41"/>
      <c r="I109" s="214"/>
      <c r="J109" s="41"/>
      <c r="K109" s="41"/>
      <c r="L109" s="45"/>
      <c r="M109" s="215"/>
      <c r="N109" s="216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120</v>
      </c>
      <c r="AU109" s="18" t="s">
        <v>85</v>
      </c>
    </row>
    <row r="110" s="2" customFormat="1">
      <c r="A110" s="39"/>
      <c r="B110" s="40"/>
      <c r="C110" s="41"/>
      <c r="D110" s="230" t="s">
        <v>183</v>
      </c>
      <c r="E110" s="41"/>
      <c r="F110" s="231" t="s">
        <v>206</v>
      </c>
      <c r="G110" s="41"/>
      <c r="H110" s="41"/>
      <c r="I110" s="214"/>
      <c r="J110" s="41"/>
      <c r="K110" s="41"/>
      <c r="L110" s="45"/>
      <c r="M110" s="215"/>
      <c r="N110" s="216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183</v>
      </c>
      <c r="AU110" s="18" t="s">
        <v>85</v>
      </c>
    </row>
    <row r="111" s="13" customFormat="1">
      <c r="A111" s="13"/>
      <c r="B111" s="232"/>
      <c r="C111" s="233"/>
      <c r="D111" s="212" t="s">
        <v>185</v>
      </c>
      <c r="E111" s="234" t="s">
        <v>19</v>
      </c>
      <c r="F111" s="235" t="s">
        <v>201</v>
      </c>
      <c r="G111" s="233"/>
      <c r="H111" s="236">
        <v>8</v>
      </c>
      <c r="I111" s="237"/>
      <c r="J111" s="233"/>
      <c r="K111" s="233"/>
      <c r="L111" s="238"/>
      <c r="M111" s="239"/>
      <c r="N111" s="240"/>
      <c r="O111" s="240"/>
      <c r="P111" s="240"/>
      <c r="Q111" s="240"/>
      <c r="R111" s="240"/>
      <c r="S111" s="240"/>
      <c r="T111" s="241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2" t="s">
        <v>185</v>
      </c>
      <c r="AU111" s="242" t="s">
        <v>85</v>
      </c>
      <c r="AV111" s="13" t="s">
        <v>85</v>
      </c>
      <c r="AW111" s="13" t="s">
        <v>37</v>
      </c>
      <c r="AX111" s="13" t="s">
        <v>75</v>
      </c>
      <c r="AY111" s="242" t="s">
        <v>113</v>
      </c>
    </row>
    <row r="112" s="13" customFormat="1">
      <c r="A112" s="13"/>
      <c r="B112" s="232"/>
      <c r="C112" s="233"/>
      <c r="D112" s="212" t="s">
        <v>185</v>
      </c>
      <c r="E112" s="234" t="s">
        <v>19</v>
      </c>
      <c r="F112" s="235" t="s">
        <v>195</v>
      </c>
      <c r="G112" s="233"/>
      <c r="H112" s="236">
        <v>20</v>
      </c>
      <c r="I112" s="237"/>
      <c r="J112" s="233"/>
      <c r="K112" s="233"/>
      <c r="L112" s="238"/>
      <c r="M112" s="239"/>
      <c r="N112" s="240"/>
      <c r="O112" s="240"/>
      <c r="P112" s="240"/>
      <c r="Q112" s="240"/>
      <c r="R112" s="240"/>
      <c r="S112" s="240"/>
      <c r="T112" s="241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42" t="s">
        <v>185</v>
      </c>
      <c r="AU112" s="242" t="s">
        <v>85</v>
      </c>
      <c r="AV112" s="13" t="s">
        <v>85</v>
      </c>
      <c r="AW112" s="13" t="s">
        <v>37</v>
      </c>
      <c r="AX112" s="13" t="s">
        <v>75</v>
      </c>
      <c r="AY112" s="242" t="s">
        <v>113</v>
      </c>
    </row>
    <row r="113" s="13" customFormat="1">
      <c r="A113" s="13"/>
      <c r="B113" s="232"/>
      <c r="C113" s="233"/>
      <c r="D113" s="212" t="s">
        <v>185</v>
      </c>
      <c r="E113" s="234" t="s">
        <v>19</v>
      </c>
      <c r="F113" s="235" t="s">
        <v>187</v>
      </c>
      <c r="G113" s="233"/>
      <c r="H113" s="236">
        <v>1.0009999999999999</v>
      </c>
      <c r="I113" s="237"/>
      <c r="J113" s="233"/>
      <c r="K113" s="233"/>
      <c r="L113" s="238"/>
      <c r="M113" s="239"/>
      <c r="N113" s="240"/>
      <c r="O113" s="240"/>
      <c r="P113" s="240"/>
      <c r="Q113" s="240"/>
      <c r="R113" s="240"/>
      <c r="S113" s="240"/>
      <c r="T113" s="241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42" t="s">
        <v>185</v>
      </c>
      <c r="AU113" s="242" t="s">
        <v>85</v>
      </c>
      <c r="AV113" s="13" t="s">
        <v>85</v>
      </c>
      <c r="AW113" s="13" t="s">
        <v>37</v>
      </c>
      <c r="AX113" s="13" t="s">
        <v>75</v>
      </c>
      <c r="AY113" s="242" t="s">
        <v>113</v>
      </c>
    </row>
    <row r="114" s="13" customFormat="1">
      <c r="A114" s="13"/>
      <c r="B114" s="232"/>
      <c r="C114" s="233"/>
      <c r="D114" s="212" t="s">
        <v>185</v>
      </c>
      <c r="E114" s="234" t="s">
        <v>19</v>
      </c>
      <c r="F114" s="235" t="s">
        <v>188</v>
      </c>
      <c r="G114" s="233"/>
      <c r="H114" s="236">
        <v>6.085</v>
      </c>
      <c r="I114" s="237"/>
      <c r="J114" s="233"/>
      <c r="K114" s="233"/>
      <c r="L114" s="238"/>
      <c r="M114" s="239"/>
      <c r="N114" s="240"/>
      <c r="O114" s="240"/>
      <c r="P114" s="240"/>
      <c r="Q114" s="240"/>
      <c r="R114" s="240"/>
      <c r="S114" s="240"/>
      <c r="T114" s="241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2" t="s">
        <v>185</v>
      </c>
      <c r="AU114" s="242" t="s">
        <v>85</v>
      </c>
      <c r="AV114" s="13" t="s">
        <v>85</v>
      </c>
      <c r="AW114" s="13" t="s">
        <v>37</v>
      </c>
      <c r="AX114" s="13" t="s">
        <v>75</v>
      </c>
      <c r="AY114" s="242" t="s">
        <v>113</v>
      </c>
    </row>
    <row r="115" s="14" customFormat="1">
      <c r="A115" s="14"/>
      <c r="B115" s="243"/>
      <c r="C115" s="244"/>
      <c r="D115" s="212" t="s">
        <v>185</v>
      </c>
      <c r="E115" s="245" t="s">
        <v>19</v>
      </c>
      <c r="F115" s="246" t="s">
        <v>189</v>
      </c>
      <c r="G115" s="244"/>
      <c r="H115" s="247">
        <v>35.085999999999999</v>
      </c>
      <c r="I115" s="248"/>
      <c r="J115" s="244"/>
      <c r="K115" s="244"/>
      <c r="L115" s="249"/>
      <c r="M115" s="250"/>
      <c r="N115" s="251"/>
      <c r="O115" s="251"/>
      <c r="P115" s="251"/>
      <c r="Q115" s="251"/>
      <c r="R115" s="251"/>
      <c r="S115" s="251"/>
      <c r="T115" s="252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53" t="s">
        <v>185</v>
      </c>
      <c r="AU115" s="253" t="s">
        <v>85</v>
      </c>
      <c r="AV115" s="14" t="s">
        <v>118</v>
      </c>
      <c r="AW115" s="14" t="s">
        <v>37</v>
      </c>
      <c r="AX115" s="14" t="s">
        <v>83</v>
      </c>
      <c r="AY115" s="253" t="s">
        <v>113</v>
      </c>
    </row>
    <row r="116" s="2" customFormat="1" ht="16.5" customHeight="1">
      <c r="A116" s="39"/>
      <c r="B116" s="40"/>
      <c r="C116" s="198" t="s">
        <v>112</v>
      </c>
      <c r="D116" s="198" t="s">
        <v>114</v>
      </c>
      <c r="E116" s="199" t="s">
        <v>207</v>
      </c>
      <c r="F116" s="200" t="s">
        <v>208</v>
      </c>
      <c r="G116" s="201" t="s">
        <v>209</v>
      </c>
      <c r="H116" s="202">
        <v>49</v>
      </c>
      <c r="I116" s="203"/>
      <c r="J116" s="204">
        <f>ROUND(I116*H116,2)</f>
        <v>0</v>
      </c>
      <c r="K116" s="205"/>
      <c r="L116" s="45"/>
      <c r="M116" s="206" t="s">
        <v>19</v>
      </c>
      <c r="N116" s="207" t="s">
        <v>46</v>
      </c>
      <c r="O116" s="85"/>
      <c r="P116" s="208">
        <f>O116*H116</f>
        <v>0</v>
      </c>
      <c r="Q116" s="208">
        <v>0.026981213399999999</v>
      </c>
      <c r="R116" s="208">
        <f>Q116*H116</f>
        <v>1.3220794566</v>
      </c>
      <c r="S116" s="208">
        <v>0</v>
      </c>
      <c r="T116" s="209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10" t="s">
        <v>118</v>
      </c>
      <c r="AT116" s="210" t="s">
        <v>114</v>
      </c>
      <c r="AU116" s="210" t="s">
        <v>85</v>
      </c>
      <c r="AY116" s="18" t="s">
        <v>113</v>
      </c>
      <c r="BE116" s="211">
        <f>IF(N116="základní",J116,0)</f>
        <v>0</v>
      </c>
      <c r="BF116" s="211">
        <f>IF(N116="snížená",J116,0)</f>
        <v>0</v>
      </c>
      <c r="BG116" s="211">
        <f>IF(N116="zákl. přenesená",J116,0)</f>
        <v>0</v>
      </c>
      <c r="BH116" s="211">
        <f>IF(N116="sníž. přenesená",J116,0)</f>
        <v>0</v>
      </c>
      <c r="BI116" s="211">
        <f>IF(N116="nulová",J116,0)</f>
        <v>0</v>
      </c>
      <c r="BJ116" s="18" t="s">
        <v>83</v>
      </c>
      <c r="BK116" s="211">
        <f>ROUND(I116*H116,2)</f>
        <v>0</v>
      </c>
      <c r="BL116" s="18" t="s">
        <v>118</v>
      </c>
      <c r="BM116" s="210" t="s">
        <v>210</v>
      </c>
    </row>
    <row r="117" s="2" customFormat="1">
      <c r="A117" s="39"/>
      <c r="B117" s="40"/>
      <c r="C117" s="41"/>
      <c r="D117" s="212" t="s">
        <v>120</v>
      </c>
      <c r="E117" s="41"/>
      <c r="F117" s="213" t="s">
        <v>211</v>
      </c>
      <c r="G117" s="41"/>
      <c r="H117" s="41"/>
      <c r="I117" s="214"/>
      <c r="J117" s="41"/>
      <c r="K117" s="41"/>
      <c r="L117" s="45"/>
      <c r="M117" s="215"/>
      <c r="N117" s="216"/>
      <c r="O117" s="85"/>
      <c r="P117" s="85"/>
      <c r="Q117" s="85"/>
      <c r="R117" s="85"/>
      <c r="S117" s="85"/>
      <c r="T117" s="86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120</v>
      </c>
      <c r="AU117" s="18" t="s">
        <v>85</v>
      </c>
    </row>
    <row r="118" s="2" customFormat="1">
      <c r="A118" s="39"/>
      <c r="B118" s="40"/>
      <c r="C118" s="41"/>
      <c r="D118" s="230" t="s">
        <v>183</v>
      </c>
      <c r="E118" s="41"/>
      <c r="F118" s="231" t="s">
        <v>212</v>
      </c>
      <c r="G118" s="41"/>
      <c r="H118" s="41"/>
      <c r="I118" s="214"/>
      <c r="J118" s="41"/>
      <c r="K118" s="41"/>
      <c r="L118" s="45"/>
      <c r="M118" s="215"/>
      <c r="N118" s="216"/>
      <c r="O118" s="85"/>
      <c r="P118" s="85"/>
      <c r="Q118" s="85"/>
      <c r="R118" s="85"/>
      <c r="S118" s="85"/>
      <c r="T118" s="86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183</v>
      </c>
      <c r="AU118" s="18" t="s">
        <v>85</v>
      </c>
    </row>
    <row r="119" s="2" customFormat="1" ht="33" customHeight="1">
      <c r="A119" s="39"/>
      <c r="B119" s="40"/>
      <c r="C119" s="198" t="s">
        <v>140</v>
      </c>
      <c r="D119" s="198" t="s">
        <v>114</v>
      </c>
      <c r="E119" s="199" t="s">
        <v>213</v>
      </c>
      <c r="F119" s="200" t="s">
        <v>214</v>
      </c>
      <c r="G119" s="201" t="s">
        <v>180</v>
      </c>
      <c r="H119" s="202">
        <v>120.95999999999999</v>
      </c>
      <c r="I119" s="203"/>
      <c r="J119" s="204">
        <f>ROUND(I119*H119,2)</f>
        <v>0</v>
      </c>
      <c r="K119" s="205"/>
      <c r="L119" s="45"/>
      <c r="M119" s="206" t="s">
        <v>19</v>
      </c>
      <c r="N119" s="207" t="s">
        <v>46</v>
      </c>
      <c r="O119" s="85"/>
      <c r="P119" s="208">
        <f>O119*H119</f>
        <v>0</v>
      </c>
      <c r="Q119" s="208">
        <v>0</v>
      </c>
      <c r="R119" s="208">
        <f>Q119*H119</f>
        <v>0</v>
      </c>
      <c r="S119" s="208">
        <v>0</v>
      </c>
      <c r="T119" s="209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10" t="s">
        <v>118</v>
      </c>
      <c r="AT119" s="210" t="s">
        <v>114</v>
      </c>
      <c r="AU119" s="210" t="s">
        <v>85</v>
      </c>
      <c r="AY119" s="18" t="s">
        <v>113</v>
      </c>
      <c r="BE119" s="211">
        <f>IF(N119="základní",J119,0)</f>
        <v>0</v>
      </c>
      <c r="BF119" s="211">
        <f>IF(N119="snížená",J119,0)</f>
        <v>0</v>
      </c>
      <c r="BG119" s="211">
        <f>IF(N119="zákl. přenesená",J119,0)</f>
        <v>0</v>
      </c>
      <c r="BH119" s="211">
        <f>IF(N119="sníž. přenesená",J119,0)</f>
        <v>0</v>
      </c>
      <c r="BI119" s="211">
        <f>IF(N119="nulová",J119,0)</f>
        <v>0</v>
      </c>
      <c r="BJ119" s="18" t="s">
        <v>83</v>
      </c>
      <c r="BK119" s="211">
        <f>ROUND(I119*H119,2)</f>
        <v>0</v>
      </c>
      <c r="BL119" s="18" t="s">
        <v>118</v>
      </c>
      <c r="BM119" s="210" t="s">
        <v>215</v>
      </c>
    </row>
    <row r="120" s="2" customFormat="1">
      <c r="A120" s="39"/>
      <c r="B120" s="40"/>
      <c r="C120" s="41"/>
      <c r="D120" s="212" t="s">
        <v>120</v>
      </c>
      <c r="E120" s="41"/>
      <c r="F120" s="213" t="s">
        <v>216</v>
      </c>
      <c r="G120" s="41"/>
      <c r="H120" s="41"/>
      <c r="I120" s="214"/>
      <c r="J120" s="41"/>
      <c r="K120" s="41"/>
      <c r="L120" s="45"/>
      <c r="M120" s="215"/>
      <c r="N120" s="216"/>
      <c r="O120" s="85"/>
      <c r="P120" s="85"/>
      <c r="Q120" s="85"/>
      <c r="R120" s="85"/>
      <c r="S120" s="85"/>
      <c r="T120" s="86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120</v>
      </c>
      <c r="AU120" s="18" t="s">
        <v>85</v>
      </c>
    </row>
    <row r="121" s="2" customFormat="1">
      <c r="A121" s="39"/>
      <c r="B121" s="40"/>
      <c r="C121" s="41"/>
      <c r="D121" s="230" t="s">
        <v>183</v>
      </c>
      <c r="E121" s="41"/>
      <c r="F121" s="231" t="s">
        <v>217</v>
      </c>
      <c r="G121" s="41"/>
      <c r="H121" s="41"/>
      <c r="I121" s="214"/>
      <c r="J121" s="41"/>
      <c r="K121" s="41"/>
      <c r="L121" s="45"/>
      <c r="M121" s="215"/>
      <c r="N121" s="216"/>
      <c r="O121" s="85"/>
      <c r="P121" s="85"/>
      <c r="Q121" s="85"/>
      <c r="R121" s="85"/>
      <c r="S121" s="85"/>
      <c r="T121" s="86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183</v>
      </c>
      <c r="AU121" s="18" t="s">
        <v>85</v>
      </c>
    </row>
    <row r="122" s="13" customFormat="1">
      <c r="A122" s="13"/>
      <c r="B122" s="232"/>
      <c r="C122" s="233"/>
      <c r="D122" s="212" t="s">
        <v>185</v>
      </c>
      <c r="E122" s="234" t="s">
        <v>19</v>
      </c>
      <c r="F122" s="235" t="s">
        <v>218</v>
      </c>
      <c r="G122" s="233"/>
      <c r="H122" s="236">
        <v>40.700000000000003</v>
      </c>
      <c r="I122" s="237"/>
      <c r="J122" s="233"/>
      <c r="K122" s="233"/>
      <c r="L122" s="238"/>
      <c r="M122" s="239"/>
      <c r="N122" s="240"/>
      <c r="O122" s="240"/>
      <c r="P122" s="240"/>
      <c r="Q122" s="240"/>
      <c r="R122" s="240"/>
      <c r="S122" s="240"/>
      <c r="T122" s="241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2" t="s">
        <v>185</v>
      </c>
      <c r="AU122" s="242" t="s">
        <v>85</v>
      </c>
      <c r="AV122" s="13" t="s">
        <v>85</v>
      </c>
      <c r="AW122" s="13" t="s">
        <v>37</v>
      </c>
      <c r="AX122" s="13" t="s">
        <v>75</v>
      </c>
      <c r="AY122" s="242" t="s">
        <v>113</v>
      </c>
    </row>
    <row r="123" s="13" customFormat="1">
      <c r="A123" s="13"/>
      <c r="B123" s="232"/>
      <c r="C123" s="233"/>
      <c r="D123" s="212" t="s">
        <v>185</v>
      </c>
      <c r="E123" s="234" t="s">
        <v>19</v>
      </c>
      <c r="F123" s="235" t="s">
        <v>219</v>
      </c>
      <c r="G123" s="233"/>
      <c r="H123" s="236">
        <v>44.5</v>
      </c>
      <c r="I123" s="237"/>
      <c r="J123" s="233"/>
      <c r="K123" s="233"/>
      <c r="L123" s="238"/>
      <c r="M123" s="239"/>
      <c r="N123" s="240"/>
      <c r="O123" s="240"/>
      <c r="P123" s="240"/>
      <c r="Q123" s="240"/>
      <c r="R123" s="240"/>
      <c r="S123" s="240"/>
      <c r="T123" s="241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2" t="s">
        <v>185</v>
      </c>
      <c r="AU123" s="242" t="s">
        <v>85</v>
      </c>
      <c r="AV123" s="13" t="s">
        <v>85</v>
      </c>
      <c r="AW123" s="13" t="s">
        <v>37</v>
      </c>
      <c r="AX123" s="13" t="s">
        <v>75</v>
      </c>
      <c r="AY123" s="242" t="s">
        <v>113</v>
      </c>
    </row>
    <row r="124" s="13" customFormat="1">
      <c r="A124" s="13"/>
      <c r="B124" s="232"/>
      <c r="C124" s="233"/>
      <c r="D124" s="212" t="s">
        <v>185</v>
      </c>
      <c r="E124" s="234" t="s">
        <v>19</v>
      </c>
      <c r="F124" s="235" t="s">
        <v>220</v>
      </c>
      <c r="G124" s="233"/>
      <c r="H124" s="236">
        <v>29.260000000000002</v>
      </c>
      <c r="I124" s="237"/>
      <c r="J124" s="233"/>
      <c r="K124" s="233"/>
      <c r="L124" s="238"/>
      <c r="M124" s="239"/>
      <c r="N124" s="240"/>
      <c r="O124" s="240"/>
      <c r="P124" s="240"/>
      <c r="Q124" s="240"/>
      <c r="R124" s="240"/>
      <c r="S124" s="240"/>
      <c r="T124" s="241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2" t="s">
        <v>185</v>
      </c>
      <c r="AU124" s="242" t="s">
        <v>85</v>
      </c>
      <c r="AV124" s="13" t="s">
        <v>85</v>
      </c>
      <c r="AW124" s="13" t="s">
        <v>37</v>
      </c>
      <c r="AX124" s="13" t="s">
        <v>75</v>
      </c>
      <c r="AY124" s="242" t="s">
        <v>113</v>
      </c>
    </row>
    <row r="125" s="13" customFormat="1">
      <c r="A125" s="13"/>
      <c r="B125" s="232"/>
      <c r="C125" s="233"/>
      <c r="D125" s="212" t="s">
        <v>185</v>
      </c>
      <c r="E125" s="234" t="s">
        <v>19</v>
      </c>
      <c r="F125" s="235" t="s">
        <v>221</v>
      </c>
      <c r="G125" s="233"/>
      <c r="H125" s="236">
        <v>6.5</v>
      </c>
      <c r="I125" s="237"/>
      <c r="J125" s="233"/>
      <c r="K125" s="233"/>
      <c r="L125" s="238"/>
      <c r="M125" s="239"/>
      <c r="N125" s="240"/>
      <c r="O125" s="240"/>
      <c r="P125" s="240"/>
      <c r="Q125" s="240"/>
      <c r="R125" s="240"/>
      <c r="S125" s="240"/>
      <c r="T125" s="241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2" t="s">
        <v>185</v>
      </c>
      <c r="AU125" s="242" t="s">
        <v>85</v>
      </c>
      <c r="AV125" s="13" t="s">
        <v>85</v>
      </c>
      <c r="AW125" s="13" t="s">
        <v>37</v>
      </c>
      <c r="AX125" s="13" t="s">
        <v>75</v>
      </c>
      <c r="AY125" s="242" t="s">
        <v>113</v>
      </c>
    </row>
    <row r="126" s="14" customFormat="1">
      <c r="A126" s="14"/>
      <c r="B126" s="243"/>
      <c r="C126" s="244"/>
      <c r="D126" s="212" t="s">
        <v>185</v>
      </c>
      <c r="E126" s="245" t="s">
        <v>19</v>
      </c>
      <c r="F126" s="246" t="s">
        <v>189</v>
      </c>
      <c r="G126" s="244"/>
      <c r="H126" s="247">
        <v>120.96000000000001</v>
      </c>
      <c r="I126" s="248"/>
      <c r="J126" s="244"/>
      <c r="K126" s="244"/>
      <c r="L126" s="249"/>
      <c r="M126" s="250"/>
      <c r="N126" s="251"/>
      <c r="O126" s="251"/>
      <c r="P126" s="251"/>
      <c r="Q126" s="251"/>
      <c r="R126" s="251"/>
      <c r="S126" s="251"/>
      <c r="T126" s="252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3" t="s">
        <v>185</v>
      </c>
      <c r="AU126" s="253" t="s">
        <v>85</v>
      </c>
      <c r="AV126" s="14" t="s">
        <v>118</v>
      </c>
      <c r="AW126" s="14" t="s">
        <v>37</v>
      </c>
      <c r="AX126" s="14" t="s">
        <v>83</v>
      </c>
      <c r="AY126" s="253" t="s">
        <v>113</v>
      </c>
    </row>
    <row r="127" s="2" customFormat="1" ht="33" customHeight="1">
      <c r="A127" s="39"/>
      <c r="B127" s="40"/>
      <c r="C127" s="198" t="s">
        <v>157</v>
      </c>
      <c r="D127" s="198" t="s">
        <v>114</v>
      </c>
      <c r="E127" s="199" t="s">
        <v>222</v>
      </c>
      <c r="F127" s="200" t="s">
        <v>223</v>
      </c>
      <c r="G127" s="201" t="s">
        <v>180</v>
      </c>
      <c r="H127" s="202">
        <v>15.85</v>
      </c>
      <c r="I127" s="203"/>
      <c r="J127" s="204">
        <f>ROUND(I127*H127,2)</f>
        <v>0</v>
      </c>
      <c r="K127" s="205"/>
      <c r="L127" s="45"/>
      <c r="M127" s="206" t="s">
        <v>19</v>
      </c>
      <c r="N127" s="207" t="s">
        <v>46</v>
      </c>
      <c r="O127" s="85"/>
      <c r="P127" s="208">
        <f>O127*H127</f>
        <v>0</v>
      </c>
      <c r="Q127" s="208">
        <v>0</v>
      </c>
      <c r="R127" s="208">
        <f>Q127*H127</f>
        <v>0</v>
      </c>
      <c r="S127" s="208">
        <v>0</v>
      </c>
      <c r="T127" s="209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10" t="s">
        <v>118</v>
      </c>
      <c r="AT127" s="210" t="s">
        <v>114</v>
      </c>
      <c r="AU127" s="210" t="s">
        <v>85</v>
      </c>
      <c r="AY127" s="18" t="s">
        <v>113</v>
      </c>
      <c r="BE127" s="211">
        <f>IF(N127="základní",J127,0)</f>
        <v>0</v>
      </c>
      <c r="BF127" s="211">
        <f>IF(N127="snížená",J127,0)</f>
        <v>0</v>
      </c>
      <c r="BG127" s="211">
        <f>IF(N127="zákl. přenesená",J127,0)</f>
        <v>0</v>
      </c>
      <c r="BH127" s="211">
        <f>IF(N127="sníž. přenesená",J127,0)</f>
        <v>0</v>
      </c>
      <c r="BI127" s="211">
        <f>IF(N127="nulová",J127,0)</f>
        <v>0</v>
      </c>
      <c r="BJ127" s="18" t="s">
        <v>83</v>
      </c>
      <c r="BK127" s="211">
        <f>ROUND(I127*H127,2)</f>
        <v>0</v>
      </c>
      <c r="BL127" s="18" t="s">
        <v>118</v>
      </c>
      <c r="BM127" s="210" t="s">
        <v>224</v>
      </c>
    </row>
    <row r="128" s="2" customFormat="1">
      <c r="A128" s="39"/>
      <c r="B128" s="40"/>
      <c r="C128" s="41"/>
      <c r="D128" s="212" t="s">
        <v>120</v>
      </c>
      <c r="E128" s="41"/>
      <c r="F128" s="213" t="s">
        <v>225</v>
      </c>
      <c r="G128" s="41"/>
      <c r="H128" s="41"/>
      <c r="I128" s="214"/>
      <c r="J128" s="41"/>
      <c r="K128" s="41"/>
      <c r="L128" s="45"/>
      <c r="M128" s="215"/>
      <c r="N128" s="216"/>
      <c r="O128" s="85"/>
      <c r="P128" s="85"/>
      <c r="Q128" s="85"/>
      <c r="R128" s="85"/>
      <c r="S128" s="85"/>
      <c r="T128" s="86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120</v>
      </c>
      <c r="AU128" s="18" t="s">
        <v>85</v>
      </c>
    </row>
    <row r="129" s="2" customFormat="1">
      <c r="A129" s="39"/>
      <c r="B129" s="40"/>
      <c r="C129" s="41"/>
      <c r="D129" s="230" t="s">
        <v>183</v>
      </c>
      <c r="E129" s="41"/>
      <c r="F129" s="231" t="s">
        <v>226</v>
      </c>
      <c r="G129" s="41"/>
      <c r="H129" s="41"/>
      <c r="I129" s="214"/>
      <c r="J129" s="41"/>
      <c r="K129" s="41"/>
      <c r="L129" s="45"/>
      <c r="M129" s="215"/>
      <c r="N129" s="216"/>
      <c r="O129" s="85"/>
      <c r="P129" s="85"/>
      <c r="Q129" s="85"/>
      <c r="R129" s="85"/>
      <c r="S129" s="85"/>
      <c r="T129" s="86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183</v>
      </c>
      <c r="AU129" s="18" t="s">
        <v>85</v>
      </c>
    </row>
    <row r="130" s="13" customFormat="1">
      <c r="A130" s="13"/>
      <c r="B130" s="232"/>
      <c r="C130" s="233"/>
      <c r="D130" s="212" t="s">
        <v>185</v>
      </c>
      <c r="E130" s="234" t="s">
        <v>19</v>
      </c>
      <c r="F130" s="235" t="s">
        <v>227</v>
      </c>
      <c r="G130" s="233"/>
      <c r="H130" s="236">
        <v>8.5</v>
      </c>
      <c r="I130" s="237"/>
      <c r="J130" s="233"/>
      <c r="K130" s="233"/>
      <c r="L130" s="238"/>
      <c r="M130" s="239"/>
      <c r="N130" s="240"/>
      <c r="O130" s="240"/>
      <c r="P130" s="240"/>
      <c r="Q130" s="240"/>
      <c r="R130" s="240"/>
      <c r="S130" s="240"/>
      <c r="T130" s="241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2" t="s">
        <v>185</v>
      </c>
      <c r="AU130" s="242" t="s">
        <v>85</v>
      </c>
      <c r="AV130" s="13" t="s">
        <v>85</v>
      </c>
      <c r="AW130" s="13" t="s">
        <v>37</v>
      </c>
      <c r="AX130" s="13" t="s">
        <v>75</v>
      </c>
      <c r="AY130" s="242" t="s">
        <v>113</v>
      </c>
    </row>
    <row r="131" s="13" customFormat="1">
      <c r="A131" s="13"/>
      <c r="B131" s="232"/>
      <c r="C131" s="233"/>
      <c r="D131" s="212" t="s">
        <v>185</v>
      </c>
      <c r="E131" s="234" t="s">
        <v>19</v>
      </c>
      <c r="F131" s="235" t="s">
        <v>228</v>
      </c>
      <c r="G131" s="233"/>
      <c r="H131" s="236">
        <v>7.3499999999999996</v>
      </c>
      <c r="I131" s="237"/>
      <c r="J131" s="233"/>
      <c r="K131" s="233"/>
      <c r="L131" s="238"/>
      <c r="M131" s="239"/>
      <c r="N131" s="240"/>
      <c r="O131" s="240"/>
      <c r="P131" s="240"/>
      <c r="Q131" s="240"/>
      <c r="R131" s="240"/>
      <c r="S131" s="240"/>
      <c r="T131" s="241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2" t="s">
        <v>185</v>
      </c>
      <c r="AU131" s="242" t="s">
        <v>85</v>
      </c>
      <c r="AV131" s="13" t="s">
        <v>85</v>
      </c>
      <c r="AW131" s="13" t="s">
        <v>37</v>
      </c>
      <c r="AX131" s="13" t="s">
        <v>75</v>
      </c>
      <c r="AY131" s="242" t="s">
        <v>113</v>
      </c>
    </row>
    <row r="132" s="14" customFormat="1">
      <c r="A132" s="14"/>
      <c r="B132" s="243"/>
      <c r="C132" s="244"/>
      <c r="D132" s="212" t="s">
        <v>185</v>
      </c>
      <c r="E132" s="245" t="s">
        <v>19</v>
      </c>
      <c r="F132" s="246" t="s">
        <v>189</v>
      </c>
      <c r="G132" s="244"/>
      <c r="H132" s="247">
        <v>15.85</v>
      </c>
      <c r="I132" s="248"/>
      <c r="J132" s="244"/>
      <c r="K132" s="244"/>
      <c r="L132" s="249"/>
      <c r="M132" s="250"/>
      <c r="N132" s="251"/>
      <c r="O132" s="251"/>
      <c r="P132" s="251"/>
      <c r="Q132" s="251"/>
      <c r="R132" s="251"/>
      <c r="S132" s="251"/>
      <c r="T132" s="252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3" t="s">
        <v>185</v>
      </c>
      <c r="AU132" s="253" t="s">
        <v>85</v>
      </c>
      <c r="AV132" s="14" t="s">
        <v>118</v>
      </c>
      <c r="AW132" s="14" t="s">
        <v>37</v>
      </c>
      <c r="AX132" s="14" t="s">
        <v>83</v>
      </c>
      <c r="AY132" s="253" t="s">
        <v>113</v>
      </c>
    </row>
    <row r="133" s="2" customFormat="1" ht="24.15" customHeight="1">
      <c r="A133" s="39"/>
      <c r="B133" s="40"/>
      <c r="C133" s="198" t="s">
        <v>229</v>
      </c>
      <c r="D133" s="198" t="s">
        <v>114</v>
      </c>
      <c r="E133" s="199" t="s">
        <v>230</v>
      </c>
      <c r="F133" s="200" t="s">
        <v>231</v>
      </c>
      <c r="G133" s="201" t="s">
        <v>180</v>
      </c>
      <c r="H133" s="202">
        <v>2.9039999999999999</v>
      </c>
      <c r="I133" s="203"/>
      <c r="J133" s="204">
        <f>ROUND(I133*H133,2)</f>
        <v>0</v>
      </c>
      <c r="K133" s="205"/>
      <c r="L133" s="45"/>
      <c r="M133" s="206" t="s">
        <v>19</v>
      </c>
      <c r="N133" s="207" t="s">
        <v>46</v>
      </c>
      <c r="O133" s="85"/>
      <c r="P133" s="208">
        <f>O133*H133</f>
        <v>0</v>
      </c>
      <c r="Q133" s="208">
        <v>0</v>
      </c>
      <c r="R133" s="208">
        <f>Q133*H133</f>
        <v>0</v>
      </c>
      <c r="S133" s="208">
        <v>2.5</v>
      </c>
      <c r="T133" s="209">
        <f>S133*H133</f>
        <v>7.2599999999999998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10" t="s">
        <v>118</v>
      </c>
      <c r="AT133" s="210" t="s">
        <v>114</v>
      </c>
      <c r="AU133" s="210" t="s">
        <v>85</v>
      </c>
      <c r="AY133" s="18" t="s">
        <v>113</v>
      </c>
      <c r="BE133" s="211">
        <f>IF(N133="základní",J133,0)</f>
        <v>0</v>
      </c>
      <c r="BF133" s="211">
        <f>IF(N133="snížená",J133,0)</f>
        <v>0</v>
      </c>
      <c r="BG133" s="211">
        <f>IF(N133="zákl. přenesená",J133,0)</f>
        <v>0</v>
      </c>
      <c r="BH133" s="211">
        <f>IF(N133="sníž. přenesená",J133,0)</f>
        <v>0</v>
      </c>
      <c r="BI133" s="211">
        <f>IF(N133="nulová",J133,0)</f>
        <v>0</v>
      </c>
      <c r="BJ133" s="18" t="s">
        <v>83</v>
      </c>
      <c r="BK133" s="211">
        <f>ROUND(I133*H133,2)</f>
        <v>0</v>
      </c>
      <c r="BL133" s="18" t="s">
        <v>118</v>
      </c>
      <c r="BM133" s="210" t="s">
        <v>232</v>
      </c>
    </row>
    <row r="134" s="2" customFormat="1">
      <c r="A134" s="39"/>
      <c r="B134" s="40"/>
      <c r="C134" s="41"/>
      <c r="D134" s="212" t="s">
        <v>120</v>
      </c>
      <c r="E134" s="41"/>
      <c r="F134" s="213" t="s">
        <v>233</v>
      </c>
      <c r="G134" s="41"/>
      <c r="H134" s="41"/>
      <c r="I134" s="214"/>
      <c r="J134" s="41"/>
      <c r="K134" s="41"/>
      <c r="L134" s="45"/>
      <c r="M134" s="215"/>
      <c r="N134" s="216"/>
      <c r="O134" s="85"/>
      <c r="P134" s="85"/>
      <c r="Q134" s="85"/>
      <c r="R134" s="85"/>
      <c r="S134" s="85"/>
      <c r="T134" s="86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120</v>
      </c>
      <c r="AU134" s="18" t="s">
        <v>85</v>
      </c>
    </row>
    <row r="135" s="2" customFormat="1">
      <c r="A135" s="39"/>
      <c r="B135" s="40"/>
      <c r="C135" s="41"/>
      <c r="D135" s="230" t="s">
        <v>183</v>
      </c>
      <c r="E135" s="41"/>
      <c r="F135" s="231" t="s">
        <v>234</v>
      </c>
      <c r="G135" s="41"/>
      <c r="H135" s="41"/>
      <c r="I135" s="214"/>
      <c r="J135" s="41"/>
      <c r="K135" s="41"/>
      <c r="L135" s="45"/>
      <c r="M135" s="215"/>
      <c r="N135" s="216"/>
      <c r="O135" s="85"/>
      <c r="P135" s="85"/>
      <c r="Q135" s="85"/>
      <c r="R135" s="85"/>
      <c r="S135" s="85"/>
      <c r="T135" s="86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183</v>
      </c>
      <c r="AU135" s="18" t="s">
        <v>85</v>
      </c>
    </row>
    <row r="136" s="13" customFormat="1">
      <c r="A136" s="13"/>
      <c r="B136" s="232"/>
      <c r="C136" s="233"/>
      <c r="D136" s="212" t="s">
        <v>185</v>
      </c>
      <c r="E136" s="234" t="s">
        <v>19</v>
      </c>
      <c r="F136" s="235" t="s">
        <v>235</v>
      </c>
      <c r="G136" s="233"/>
      <c r="H136" s="236">
        <v>2.9039999999999999</v>
      </c>
      <c r="I136" s="237"/>
      <c r="J136" s="233"/>
      <c r="K136" s="233"/>
      <c r="L136" s="238"/>
      <c r="M136" s="239"/>
      <c r="N136" s="240"/>
      <c r="O136" s="240"/>
      <c r="P136" s="240"/>
      <c r="Q136" s="240"/>
      <c r="R136" s="240"/>
      <c r="S136" s="240"/>
      <c r="T136" s="241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2" t="s">
        <v>185</v>
      </c>
      <c r="AU136" s="242" t="s">
        <v>85</v>
      </c>
      <c r="AV136" s="13" t="s">
        <v>85</v>
      </c>
      <c r="AW136" s="13" t="s">
        <v>37</v>
      </c>
      <c r="AX136" s="13" t="s">
        <v>75</v>
      </c>
      <c r="AY136" s="242" t="s">
        <v>113</v>
      </c>
    </row>
    <row r="137" s="14" customFormat="1">
      <c r="A137" s="14"/>
      <c r="B137" s="243"/>
      <c r="C137" s="244"/>
      <c r="D137" s="212" t="s">
        <v>185</v>
      </c>
      <c r="E137" s="245" t="s">
        <v>19</v>
      </c>
      <c r="F137" s="246" t="s">
        <v>189</v>
      </c>
      <c r="G137" s="244"/>
      <c r="H137" s="247">
        <v>2.9039999999999999</v>
      </c>
      <c r="I137" s="248"/>
      <c r="J137" s="244"/>
      <c r="K137" s="244"/>
      <c r="L137" s="249"/>
      <c r="M137" s="250"/>
      <c r="N137" s="251"/>
      <c r="O137" s="251"/>
      <c r="P137" s="251"/>
      <c r="Q137" s="251"/>
      <c r="R137" s="251"/>
      <c r="S137" s="251"/>
      <c r="T137" s="252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3" t="s">
        <v>185</v>
      </c>
      <c r="AU137" s="253" t="s">
        <v>85</v>
      </c>
      <c r="AV137" s="14" t="s">
        <v>118</v>
      </c>
      <c r="AW137" s="14" t="s">
        <v>37</v>
      </c>
      <c r="AX137" s="14" t="s">
        <v>83</v>
      </c>
      <c r="AY137" s="253" t="s">
        <v>113</v>
      </c>
    </row>
    <row r="138" s="2" customFormat="1" ht="33" customHeight="1">
      <c r="A138" s="39"/>
      <c r="B138" s="40"/>
      <c r="C138" s="198" t="s">
        <v>236</v>
      </c>
      <c r="D138" s="198" t="s">
        <v>114</v>
      </c>
      <c r="E138" s="199" t="s">
        <v>237</v>
      </c>
      <c r="F138" s="200" t="s">
        <v>238</v>
      </c>
      <c r="G138" s="201" t="s">
        <v>180</v>
      </c>
      <c r="H138" s="202">
        <v>43.009999999999998</v>
      </c>
      <c r="I138" s="203"/>
      <c r="J138" s="204">
        <f>ROUND(I138*H138,2)</f>
        <v>0</v>
      </c>
      <c r="K138" s="205"/>
      <c r="L138" s="45"/>
      <c r="M138" s="206" t="s">
        <v>19</v>
      </c>
      <c r="N138" s="207" t="s">
        <v>46</v>
      </c>
      <c r="O138" s="85"/>
      <c r="P138" s="208">
        <f>O138*H138</f>
        <v>0</v>
      </c>
      <c r="Q138" s="208">
        <v>0</v>
      </c>
      <c r="R138" s="208">
        <f>Q138*H138</f>
        <v>0</v>
      </c>
      <c r="S138" s="208">
        <v>0</v>
      </c>
      <c r="T138" s="209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10" t="s">
        <v>118</v>
      </c>
      <c r="AT138" s="210" t="s">
        <v>114</v>
      </c>
      <c r="AU138" s="210" t="s">
        <v>85</v>
      </c>
      <c r="AY138" s="18" t="s">
        <v>113</v>
      </c>
      <c r="BE138" s="211">
        <f>IF(N138="základní",J138,0)</f>
        <v>0</v>
      </c>
      <c r="BF138" s="211">
        <f>IF(N138="snížená",J138,0)</f>
        <v>0</v>
      </c>
      <c r="BG138" s="211">
        <f>IF(N138="zákl. přenesená",J138,0)</f>
        <v>0</v>
      </c>
      <c r="BH138" s="211">
        <f>IF(N138="sníž. přenesená",J138,0)</f>
        <v>0</v>
      </c>
      <c r="BI138" s="211">
        <f>IF(N138="nulová",J138,0)</f>
        <v>0</v>
      </c>
      <c r="BJ138" s="18" t="s">
        <v>83</v>
      </c>
      <c r="BK138" s="211">
        <f>ROUND(I138*H138,2)</f>
        <v>0</v>
      </c>
      <c r="BL138" s="18" t="s">
        <v>118</v>
      </c>
      <c r="BM138" s="210" t="s">
        <v>239</v>
      </c>
    </row>
    <row r="139" s="2" customFormat="1">
      <c r="A139" s="39"/>
      <c r="B139" s="40"/>
      <c r="C139" s="41"/>
      <c r="D139" s="212" t="s">
        <v>120</v>
      </c>
      <c r="E139" s="41"/>
      <c r="F139" s="213" t="s">
        <v>240</v>
      </c>
      <c r="G139" s="41"/>
      <c r="H139" s="41"/>
      <c r="I139" s="214"/>
      <c r="J139" s="41"/>
      <c r="K139" s="41"/>
      <c r="L139" s="45"/>
      <c r="M139" s="215"/>
      <c r="N139" s="216"/>
      <c r="O139" s="85"/>
      <c r="P139" s="85"/>
      <c r="Q139" s="85"/>
      <c r="R139" s="85"/>
      <c r="S139" s="85"/>
      <c r="T139" s="86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120</v>
      </c>
      <c r="AU139" s="18" t="s">
        <v>85</v>
      </c>
    </row>
    <row r="140" s="2" customFormat="1">
      <c r="A140" s="39"/>
      <c r="B140" s="40"/>
      <c r="C140" s="41"/>
      <c r="D140" s="230" t="s">
        <v>183</v>
      </c>
      <c r="E140" s="41"/>
      <c r="F140" s="231" t="s">
        <v>241</v>
      </c>
      <c r="G140" s="41"/>
      <c r="H140" s="41"/>
      <c r="I140" s="214"/>
      <c r="J140" s="41"/>
      <c r="K140" s="41"/>
      <c r="L140" s="45"/>
      <c r="M140" s="215"/>
      <c r="N140" s="216"/>
      <c r="O140" s="85"/>
      <c r="P140" s="85"/>
      <c r="Q140" s="85"/>
      <c r="R140" s="85"/>
      <c r="S140" s="85"/>
      <c r="T140" s="86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183</v>
      </c>
      <c r="AU140" s="18" t="s">
        <v>85</v>
      </c>
    </row>
    <row r="141" s="13" customFormat="1">
      <c r="A141" s="13"/>
      <c r="B141" s="232"/>
      <c r="C141" s="233"/>
      <c r="D141" s="212" t="s">
        <v>185</v>
      </c>
      <c r="E141" s="234" t="s">
        <v>19</v>
      </c>
      <c r="F141" s="235" t="s">
        <v>242</v>
      </c>
      <c r="G141" s="233"/>
      <c r="H141" s="236">
        <v>25.300000000000001</v>
      </c>
      <c r="I141" s="237"/>
      <c r="J141" s="233"/>
      <c r="K141" s="233"/>
      <c r="L141" s="238"/>
      <c r="M141" s="239"/>
      <c r="N141" s="240"/>
      <c r="O141" s="240"/>
      <c r="P141" s="240"/>
      <c r="Q141" s="240"/>
      <c r="R141" s="240"/>
      <c r="S141" s="240"/>
      <c r="T141" s="241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2" t="s">
        <v>185</v>
      </c>
      <c r="AU141" s="242" t="s">
        <v>85</v>
      </c>
      <c r="AV141" s="13" t="s">
        <v>85</v>
      </c>
      <c r="AW141" s="13" t="s">
        <v>37</v>
      </c>
      <c r="AX141" s="13" t="s">
        <v>75</v>
      </c>
      <c r="AY141" s="242" t="s">
        <v>113</v>
      </c>
    </row>
    <row r="142" s="13" customFormat="1">
      <c r="A142" s="13"/>
      <c r="B142" s="232"/>
      <c r="C142" s="233"/>
      <c r="D142" s="212" t="s">
        <v>185</v>
      </c>
      <c r="E142" s="234" t="s">
        <v>19</v>
      </c>
      <c r="F142" s="235" t="s">
        <v>243</v>
      </c>
      <c r="G142" s="233"/>
      <c r="H142" s="236">
        <v>17.710000000000001</v>
      </c>
      <c r="I142" s="237"/>
      <c r="J142" s="233"/>
      <c r="K142" s="233"/>
      <c r="L142" s="238"/>
      <c r="M142" s="239"/>
      <c r="N142" s="240"/>
      <c r="O142" s="240"/>
      <c r="P142" s="240"/>
      <c r="Q142" s="240"/>
      <c r="R142" s="240"/>
      <c r="S142" s="240"/>
      <c r="T142" s="241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2" t="s">
        <v>185</v>
      </c>
      <c r="AU142" s="242" t="s">
        <v>85</v>
      </c>
      <c r="AV142" s="13" t="s">
        <v>85</v>
      </c>
      <c r="AW142" s="13" t="s">
        <v>37</v>
      </c>
      <c r="AX142" s="13" t="s">
        <v>75</v>
      </c>
      <c r="AY142" s="242" t="s">
        <v>113</v>
      </c>
    </row>
    <row r="143" s="14" customFormat="1">
      <c r="A143" s="14"/>
      <c r="B143" s="243"/>
      <c r="C143" s="244"/>
      <c r="D143" s="212" t="s">
        <v>185</v>
      </c>
      <c r="E143" s="245" t="s">
        <v>19</v>
      </c>
      <c r="F143" s="246" t="s">
        <v>189</v>
      </c>
      <c r="G143" s="244"/>
      <c r="H143" s="247">
        <v>43.010000000000005</v>
      </c>
      <c r="I143" s="248"/>
      <c r="J143" s="244"/>
      <c r="K143" s="244"/>
      <c r="L143" s="249"/>
      <c r="M143" s="250"/>
      <c r="N143" s="251"/>
      <c r="O143" s="251"/>
      <c r="P143" s="251"/>
      <c r="Q143" s="251"/>
      <c r="R143" s="251"/>
      <c r="S143" s="251"/>
      <c r="T143" s="252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3" t="s">
        <v>185</v>
      </c>
      <c r="AU143" s="253" t="s">
        <v>85</v>
      </c>
      <c r="AV143" s="14" t="s">
        <v>118</v>
      </c>
      <c r="AW143" s="14" t="s">
        <v>37</v>
      </c>
      <c r="AX143" s="14" t="s">
        <v>83</v>
      </c>
      <c r="AY143" s="253" t="s">
        <v>113</v>
      </c>
    </row>
    <row r="144" s="2" customFormat="1" ht="24.15" customHeight="1">
      <c r="A144" s="39"/>
      <c r="B144" s="40"/>
      <c r="C144" s="198" t="s">
        <v>145</v>
      </c>
      <c r="D144" s="198" t="s">
        <v>114</v>
      </c>
      <c r="E144" s="199" t="s">
        <v>244</v>
      </c>
      <c r="F144" s="200" t="s">
        <v>245</v>
      </c>
      <c r="G144" s="201" t="s">
        <v>246</v>
      </c>
      <c r="H144" s="202">
        <v>9.3000000000000007</v>
      </c>
      <c r="I144" s="203"/>
      <c r="J144" s="204">
        <f>ROUND(I144*H144,2)</f>
        <v>0</v>
      </c>
      <c r="K144" s="205"/>
      <c r="L144" s="45"/>
      <c r="M144" s="206" t="s">
        <v>19</v>
      </c>
      <c r="N144" s="207" t="s">
        <v>46</v>
      </c>
      <c r="O144" s="85"/>
      <c r="P144" s="208">
        <f>O144*H144</f>
        <v>0</v>
      </c>
      <c r="Q144" s="208">
        <v>0.00085132000000000003</v>
      </c>
      <c r="R144" s="208">
        <f>Q144*H144</f>
        <v>0.0079172760000000009</v>
      </c>
      <c r="S144" s="208">
        <v>0</v>
      </c>
      <c r="T144" s="209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10" t="s">
        <v>118</v>
      </c>
      <c r="AT144" s="210" t="s">
        <v>114</v>
      </c>
      <c r="AU144" s="210" t="s">
        <v>85</v>
      </c>
      <c r="AY144" s="18" t="s">
        <v>113</v>
      </c>
      <c r="BE144" s="211">
        <f>IF(N144="základní",J144,0)</f>
        <v>0</v>
      </c>
      <c r="BF144" s="211">
        <f>IF(N144="snížená",J144,0)</f>
        <v>0</v>
      </c>
      <c r="BG144" s="211">
        <f>IF(N144="zákl. přenesená",J144,0)</f>
        <v>0</v>
      </c>
      <c r="BH144" s="211">
        <f>IF(N144="sníž. přenesená",J144,0)</f>
        <v>0</v>
      </c>
      <c r="BI144" s="211">
        <f>IF(N144="nulová",J144,0)</f>
        <v>0</v>
      </c>
      <c r="BJ144" s="18" t="s">
        <v>83</v>
      </c>
      <c r="BK144" s="211">
        <f>ROUND(I144*H144,2)</f>
        <v>0</v>
      </c>
      <c r="BL144" s="18" t="s">
        <v>118</v>
      </c>
      <c r="BM144" s="210" t="s">
        <v>247</v>
      </c>
    </row>
    <row r="145" s="2" customFormat="1">
      <c r="A145" s="39"/>
      <c r="B145" s="40"/>
      <c r="C145" s="41"/>
      <c r="D145" s="212" t="s">
        <v>120</v>
      </c>
      <c r="E145" s="41"/>
      <c r="F145" s="213" t="s">
        <v>248</v>
      </c>
      <c r="G145" s="41"/>
      <c r="H145" s="41"/>
      <c r="I145" s="214"/>
      <c r="J145" s="41"/>
      <c r="K145" s="41"/>
      <c r="L145" s="45"/>
      <c r="M145" s="215"/>
      <c r="N145" s="216"/>
      <c r="O145" s="85"/>
      <c r="P145" s="85"/>
      <c r="Q145" s="85"/>
      <c r="R145" s="85"/>
      <c r="S145" s="85"/>
      <c r="T145" s="86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120</v>
      </c>
      <c r="AU145" s="18" t="s">
        <v>85</v>
      </c>
    </row>
    <row r="146" s="2" customFormat="1">
      <c r="A146" s="39"/>
      <c r="B146" s="40"/>
      <c r="C146" s="41"/>
      <c r="D146" s="230" t="s">
        <v>183</v>
      </c>
      <c r="E146" s="41"/>
      <c r="F146" s="231" t="s">
        <v>249</v>
      </c>
      <c r="G146" s="41"/>
      <c r="H146" s="41"/>
      <c r="I146" s="214"/>
      <c r="J146" s="41"/>
      <c r="K146" s="41"/>
      <c r="L146" s="45"/>
      <c r="M146" s="215"/>
      <c r="N146" s="216"/>
      <c r="O146" s="85"/>
      <c r="P146" s="85"/>
      <c r="Q146" s="85"/>
      <c r="R146" s="85"/>
      <c r="S146" s="85"/>
      <c r="T146" s="86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183</v>
      </c>
      <c r="AU146" s="18" t="s">
        <v>85</v>
      </c>
    </row>
    <row r="147" s="13" customFormat="1">
      <c r="A147" s="13"/>
      <c r="B147" s="232"/>
      <c r="C147" s="233"/>
      <c r="D147" s="212" t="s">
        <v>185</v>
      </c>
      <c r="E147" s="234" t="s">
        <v>19</v>
      </c>
      <c r="F147" s="235" t="s">
        <v>250</v>
      </c>
      <c r="G147" s="233"/>
      <c r="H147" s="236">
        <v>9.3000000000000007</v>
      </c>
      <c r="I147" s="237"/>
      <c r="J147" s="233"/>
      <c r="K147" s="233"/>
      <c r="L147" s="238"/>
      <c r="M147" s="239"/>
      <c r="N147" s="240"/>
      <c r="O147" s="240"/>
      <c r="P147" s="240"/>
      <c r="Q147" s="240"/>
      <c r="R147" s="240"/>
      <c r="S147" s="240"/>
      <c r="T147" s="241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2" t="s">
        <v>185</v>
      </c>
      <c r="AU147" s="242" t="s">
        <v>85</v>
      </c>
      <c r="AV147" s="13" t="s">
        <v>85</v>
      </c>
      <c r="AW147" s="13" t="s">
        <v>37</v>
      </c>
      <c r="AX147" s="13" t="s">
        <v>75</v>
      </c>
      <c r="AY147" s="242" t="s">
        <v>113</v>
      </c>
    </row>
    <row r="148" s="14" customFormat="1">
      <c r="A148" s="14"/>
      <c r="B148" s="243"/>
      <c r="C148" s="244"/>
      <c r="D148" s="212" t="s">
        <v>185</v>
      </c>
      <c r="E148" s="245" t="s">
        <v>19</v>
      </c>
      <c r="F148" s="246" t="s">
        <v>189</v>
      </c>
      <c r="G148" s="244"/>
      <c r="H148" s="247">
        <v>9.3000000000000007</v>
      </c>
      <c r="I148" s="248"/>
      <c r="J148" s="244"/>
      <c r="K148" s="244"/>
      <c r="L148" s="249"/>
      <c r="M148" s="250"/>
      <c r="N148" s="251"/>
      <c r="O148" s="251"/>
      <c r="P148" s="251"/>
      <c r="Q148" s="251"/>
      <c r="R148" s="251"/>
      <c r="S148" s="251"/>
      <c r="T148" s="252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3" t="s">
        <v>185</v>
      </c>
      <c r="AU148" s="253" t="s">
        <v>85</v>
      </c>
      <c r="AV148" s="14" t="s">
        <v>118</v>
      </c>
      <c r="AW148" s="14" t="s">
        <v>37</v>
      </c>
      <c r="AX148" s="14" t="s">
        <v>83</v>
      </c>
      <c r="AY148" s="253" t="s">
        <v>113</v>
      </c>
    </row>
    <row r="149" s="2" customFormat="1" ht="24.15" customHeight="1">
      <c r="A149" s="39"/>
      <c r="B149" s="40"/>
      <c r="C149" s="198" t="s">
        <v>150</v>
      </c>
      <c r="D149" s="198" t="s">
        <v>114</v>
      </c>
      <c r="E149" s="199" t="s">
        <v>251</v>
      </c>
      <c r="F149" s="200" t="s">
        <v>252</v>
      </c>
      <c r="G149" s="201" t="s">
        <v>246</v>
      </c>
      <c r="H149" s="202">
        <v>9.3000000000000007</v>
      </c>
      <c r="I149" s="203"/>
      <c r="J149" s="204">
        <f>ROUND(I149*H149,2)</f>
        <v>0</v>
      </c>
      <c r="K149" s="205"/>
      <c r="L149" s="45"/>
      <c r="M149" s="206" t="s">
        <v>19</v>
      </c>
      <c r="N149" s="207" t="s">
        <v>46</v>
      </c>
      <c r="O149" s="85"/>
      <c r="P149" s="208">
        <f>O149*H149</f>
        <v>0</v>
      </c>
      <c r="Q149" s="208">
        <v>0</v>
      </c>
      <c r="R149" s="208">
        <f>Q149*H149</f>
        <v>0</v>
      </c>
      <c r="S149" s="208">
        <v>0</v>
      </c>
      <c r="T149" s="209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10" t="s">
        <v>118</v>
      </c>
      <c r="AT149" s="210" t="s">
        <v>114</v>
      </c>
      <c r="AU149" s="210" t="s">
        <v>85</v>
      </c>
      <c r="AY149" s="18" t="s">
        <v>113</v>
      </c>
      <c r="BE149" s="211">
        <f>IF(N149="základní",J149,0)</f>
        <v>0</v>
      </c>
      <c r="BF149" s="211">
        <f>IF(N149="snížená",J149,0)</f>
        <v>0</v>
      </c>
      <c r="BG149" s="211">
        <f>IF(N149="zákl. přenesená",J149,0)</f>
        <v>0</v>
      </c>
      <c r="BH149" s="211">
        <f>IF(N149="sníž. přenesená",J149,0)</f>
        <v>0</v>
      </c>
      <c r="BI149" s="211">
        <f>IF(N149="nulová",J149,0)</f>
        <v>0</v>
      </c>
      <c r="BJ149" s="18" t="s">
        <v>83</v>
      </c>
      <c r="BK149" s="211">
        <f>ROUND(I149*H149,2)</f>
        <v>0</v>
      </c>
      <c r="BL149" s="18" t="s">
        <v>118</v>
      </c>
      <c r="BM149" s="210" t="s">
        <v>253</v>
      </c>
    </row>
    <row r="150" s="2" customFormat="1">
      <c r="A150" s="39"/>
      <c r="B150" s="40"/>
      <c r="C150" s="41"/>
      <c r="D150" s="212" t="s">
        <v>120</v>
      </c>
      <c r="E150" s="41"/>
      <c r="F150" s="213" t="s">
        <v>254</v>
      </c>
      <c r="G150" s="41"/>
      <c r="H150" s="41"/>
      <c r="I150" s="214"/>
      <c r="J150" s="41"/>
      <c r="K150" s="41"/>
      <c r="L150" s="45"/>
      <c r="M150" s="215"/>
      <c r="N150" s="216"/>
      <c r="O150" s="85"/>
      <c r="P150" s="85"/>
      <c r="Q150" s="85"/>
      <c r="R150" s="85"/>
      <c r="S150" s="85"/>
      <c r="T150" s="86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120</v>
      </c>
      <c r="AU150" s="18" t="s">
        <v>85</v>
      </c>
    </row>
    <row r="151" s="2" customFormat="1">
      <c r="A151" s="39"/>
      <c r="B151" s="40"/>
      <c r="C151" s="41"/>
      <c r="D151" s="230" t="s">
        <v>183</v>
      </c>
      <c r="E151" s="41"/>
      <c r="F151" s="231" t="s">
        <v>255</v>
      </c>
      <c r="G151" s="41"/>
      <c r="H151" s="41"/>
      <c r="I151" s="214"/>
      <c r="J151" s="41"/>
      <c r="K151" s="41"/>
      <c r="L151" s="45"/>
      <c r="M151" s="215"/>
      <c r="N151" s="216"/>
      <c r="O151" s="85"/>
      <c r="P151" s="85"/>
      <c r="Q151" s="85"/>
      <c r="R151" s="85"/>
      <c r="S151" s="85"/>
      <c r="T151" s="86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183</v>
      </c>
      <c r="AU151" s="18" t="s">
        <v>85</v>
      </c>
    </row>
    <row r="152" s="13" customFormat="1">
      <c r="A152" s="13"/>
      <c r="B152" s="232"/>
      <c r="C152" s="233"/>
      <c r="D152" s="212" t="s">
        <v>185</v>
      </c>
      <c r="E152" s="234" t="s">
        <v>19</v>
      </c>
      <c r="F152" s="235" t="s">
        <v>250</v>
      </c>
      <c r="G152" s="233"/>
      <c r="H152" s="236">
        <v>9.3000000000000007</v>
      </c>
      <c r="I152" s="237"/>
      <c r="J152" s="233"/>
      <c r="K152" s="233"/>
      <c r="L152" s="238"/>
      <c r="M152" s="239"/>
      <c r="N152" s="240"/>
      <c r="O152" s="240"/>
      <c r="P152" s="240"/>
      <c r="Q152" s="240"/>
      <c r="R152" s="240"/>
      <c r="S152" s="240"/>
      <c r="T152" s="241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2" t="s">
        <v>185</v>
      </c>
      <c r="AU152" s="242" t="s">
        <v>85</v>
      </c>
      <c r="AV152" s="13" t="s">
        <v>85</v>
      </c>
      <c r="AW152" s="13" t="s">
        <v>37</v>
      </c>
      <c r="AX152" s="13" t="s">
        <v>75</v>
      </c>
      <c r="AY152" s="242" t="s">
        <v>113</v>
      </c>
    </row>
    <row r="153" s="14" customFormat="1">
      <c r="A153" s="14"/>
      <c r="B153" s="243"/>
      <c r="C153" s="244"/>
      <c r="D153" s="212" t="s">
        <v>185</v>
      </c>
      <c r="E153" s="245" t="s">
        <v>19</v>
      </c>
      <c r="F153" s="246" t="s">
        <v>189</v>
      </c>
      <c r="G153" s="244"/>
      <c r="H153" s="247">
        <v>9.3000000000000007</v>
      </c>
      <c r="I153" s="248"/>
      <c r="J153" s="244"/>
      <c r="K153" s="244"/>
      <c r="L153" s="249"/>
      <c r="M153" s="250"/>
      <c r="N153" s="251"/>
      <c r="O153" s="251"/>
      <c r="P153" s="251"/>
      <c r="Q153" s="251"/>
      <c r="R153" s="251"/>
      <c r="S153" s="251"/>
      <c r="T153" s="252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3" t="s">
        <v>185</v>
      </c>
      <c r="AU153" s="253" t="s">
        <v>85</v>
      </c>
      <c r="AV153" s="14" t="s">
        <v>118</v>
      </c>
      <c r="AW153" s="14" t="s">
        <v>37</v>
      </c>
      <c r="AX153" s="14" t="s">
        <v>83</v>
      </c>
      <c r="AY153" s="253" t="s">
        <v>113</v>
      </c>
    </row>
    <row r="154" s="2" customFormat="1" ht="37.8" customHeight="1">
      <c r="A154" s="39"/>
      <c r="B154" s="40"/>
      <c r="C154" s="198" t="s">
        <v>8</v>
      </c>
      <c r="D154" s="198" t="s">
        <v>114</v>
      </c>
      <c r="E154" s="199" t="s">
        <v>256</v>
      </c>
      <c r="F154" s="200" t="s">
        <v>257</v>
      </c>
      <c r="G154" s="201" t="s">
        <v>180</v>
      </c>
      <c r="H154" s="202">
        <v>179.81999999999999</v>
      </c>
      <c r="I154" s="203"/>
      <c r="J154" s="204">
        <f>ROUND(I154*H154,2)</f>
        <v>0</v>
      </c>
      <c r="K154" s="205"/>
      <c r="L154" s="45"/>
      <c r="M154" s="206" t="s">
        <v>19</v>
      </c>
      <c r="N154" s="207" t="s">
        <v>46</v>
      </c>
      <c r="O154" s="85"/>
      <c r="P154" s="208">
        <f>O154*H154</f>
        <v>0</v>
      </c>
      <c r="Q154" s="208">
        <v>0</v>
      </c>
      <c r="R154" s="208">
        <f>Q154*H154</f>
        <v>0</v>
      </c>
      <c r="S154" s="208">
        <v>0</v>
      </c>
      <c r="T154" s="209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10" t="s">
        <v>118</v>
      </c>
      <c r="AT154" s="210" t="s">
        <v>114</v>
      </c>
      <c r="AU154" s="210" t="s">
        <v>85</v>
      </c>
      <c r="AY154" s="18" t="s">
        <v>113</v>
      </c>
      <c r="BE154" s="211">
        <f>IF(N154="základní",J154,0)</f>
        <v>0</v>
      </c>
      <c r="BF154" s="211">
        <f>IF(N154="snížená",J154,0)</f>
        <v>0</v>
      </c>
      <c r="BG154" s="211">
        <f>IF(N154="zákl. přenesená",J154,0)</f>
        <v>0</v>
      </c>
      <c r="BH154" s="211">
        <f>IF(N154="sníž. přenesená",J154,0)</f>
        <v>0</v>
      </c>
      <c r="BI154" s="211">
        <f>IF(N154="nulová",J154,0)</f>
        <v>0</v>
      </c>
      <c r="BJ154" s="18" t="s">
        <v>83</v>
      </c>
      <c r="BK154" s="211">
        <f>ROUND(I154*H154,2)</f>
        <v>0</v>
      </c>
      <c r="BL154" s="18" t="s">
        <v>118</v>
      </c>
      <c r="BM154" s="210" t="s">
        <v>258</v>
      </c>
    </row>
    <row r="155" s="2" customFormat="1">
      <c r="A155" s="39"/>
      <c r="B155" s="40"/>
      <c r="C155" s="41"/>
      <c r="D155" s="212" t="s">
        <v>120</v>
      </c>
      <c r="E155" s="41"/>
      <c r="F155" s="213" t="s">
        <v>259</v>
      </c>
      <c r="G155" s="41"/>
      <c r="H155" s="41"/>
      <c r="I155" s="214"/>
      <c r="J155" s="41"/>
      <c r="K155" s="41"/>
      <c r="L155" s="45"/>
      <c r="M155" s="215"/>
      <c r="N155" s="216"/>
      <c r="O155" s="85"/>
      <c r="P155" s="85"/>
      <c r="Q155" s="85"/>
      <c r="R155" s="85"/>
      <c r="S155" s="85"/>
      <c r="T155" s="86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120</v>
      </c>
      <c r="AU155" s="18" t="s">
        <v>85</v>
      </c>
    </row>
    <row r="156" s="2" customFormat="1">
      <c r="A156" s="39"/>
      <c r="B156" s="40"/>
      <c r="C156" s="41"/>
      <c r="D156" s="230" t="s">
        <v>183</v>
      </c>
      <c r="E156" s="41"/>
      <c r="F156" s="231" t="s">
        <v>260</v>
      </c>
      <c r="G156" s="41"/>
      <c r="H156" s="41"/>
      <c r="I156" s="214"/>
      <c r="J156" s="41"/>
      <c r="K156" s="41"/>
      <c r="L156" s="45"/>
      <c r="M156" s="215"/>
      <c r="N156" s="216"/>
      <c r="O156" s="85"/>
      <c r="P156" s="85"/>
      <c r="Q156" s="85"/>
      <c r="R156" s="85"/>
      <c r="S156" s="85"/>
      <c r="T156" s="86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8" t="s">
        <v>183</v>
      </c>
      <c r="AU156" s="18" t="s">
        <v>85</v>
      </c>
    </row>
    <row r="157" s="13" customFormat="1">
      <c r="A157" s="13"/>
      <c r="B157" s="232"/>
      <c r="C157" s="233"/>
      <c r="D157" s="212" t="s">
        <v>185</v>
      </c>
      <c r="E157" s="234" t="s">
        <v>19</v>
      </c>
      <c r="F157" s="235" t="s">
        <v>261</v>
      </c>
      <c r="G157" s="233"/>
      <c r="H157" s="236">
        <v>8.5</v>
      </c>
      <c r="I157" s="237"/>
      <c r="J157" s="233"/>
      <c r="K157" s="233"/>
      <c r="L157" s="238"/>
      <c r="M157" s="239"/>
      <c r="N157" s="240"/>
      <c r="O157" s="240"/>
      <c r="P157" s="240"/>
      <c r="Q157" s="240"/>
      <c r="R157" s="240"/>
      <c r="S157" s="240"/>
      <c r="T157" s="241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2" t="s">
        <v>185</v>
      </c>
      <c r="AU157" s="242" t="s">
        <v>85</v>
      </c>
      <c r="AV157" s="13" t="s">
        <v>85</v>
      </c>
      <c r="AW157" s="13" t="s">
        <v>37</v>
      </c>
      <c r="AX157" s="13" t="s">
        <v>75</v>
      </c>
      <c r="AY157" s="242" t="s">
        <v>113</v>
      </c>
    </row>
    <row r="158" s="13" customFormat="1">
      <c r="A158" s="13"/>
      <c r="B158" s="232"/>
      <c r="C158" s="233"/>
      <c r="D158" s="212" t="s">
        <v>185</v>
      </c>
      <c r="E158" s="234" t="s">
        <v>19</v>
      </c>
      <c r="F158" s="235" t="s">
        <v>262</v>
      </c>
      <c r="G158" s="233"/>
      <c r="H158" s="236">
        <v>7.3499999999999996</v>
      </c>
      <c r="I158" s="237"/>
      <c r="J158" s="233"/>
      <c r="K158" s="233"/>
      <c r="L158" s="238"/>
      <c r="M158" s="239"/>
      <c r="N158" s="240"/>
      <c r="O158" s="240"/>
      <c r="P158" s="240"/>
      <c r="Q158" s="240"/>
      <c r="R158" s="240"/>
      <c r="S158" s="240"/>
      <c r="T158" s="241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2" t="s">
        <v>185</v>
      </c>
      <c r="AU158" s="242" t="s">
        <v>85</v>
      </c>
      <c r="AV158" s="13" t="s">
        <v>85</v>
      </c>
      <c r="AW158" s="13" t="s">
        <v>37</v>
      </c>
      <c r="AX158" s="13" t="s">
        <v>75</v>
      </c>
      <c r="AY158" s="242" t="s">
        <v>113</v>
      </c>
    </row>
    <row r="159" s="13" customFormat="1">
      <c r="A159" s="13"/>
      <c r="B159" s="232"/>
      <c r="C159" s="233"/>
      <c r="D159" s="212" t="s">
        <v>185</v>
      </c>
      <c r="E159" s="234" t="s">
        <v>19</v>
      </c>
      <c r="F159" s="235" t="s">
        <v>263</v>
      </c>
      <c r="G159" s="233"/>
      <c r="H159" s="236">
        <v>40.700000000000003</v>
      </c>
      <c r="I159" s="237"/>
      <c r="J159" s="233"/>
      <c r="K159" s="233"/>
      <c r="L159" s="238"/>
      <c r="M159" s="239"/>
      <c r="N159" s="240"/>
      <c r="O159" s="240"/>
      <c r="P159" s="240"/>
      <c r="Q159" s="240"/>
      <c r="R159" s="240"/>
      <c r="S159" s="240"/>
      <c r="T159" s="241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2" t="s">
        <v>185</v>
      </c>
      <c r="AU159" s="242" t="s">
        <v>85</v>
      </c>
      <c r="AV159" s="13" t="s">
        <v>85</v>
      </c>
      <c r="AW159" s="13" t="s">
        <v>37</v>
      </c>
      <c r="AX159" s="13" t="s">
        <v>75</v>
      </c>
      <c r="AY159" s="242" t="s">
        <v>113</v>
      </c>
    </row>
    <row r="160" s="13" customFormat="1">
      <c r="A160" s="13"/>
      <c r="B160" s="232"/>
      <c r="C160" s="233"/>
      <c r="D160" s="212" t="s">
        <v>185</v>
      </c>
      <c r="E160" s="234" t="s">
        <v>19</v>
      </c>
      <c r="F160" s="235" t="s">
        <v>264</v>
      </c>
      <c r="G160" s="233"/>
      <c r="H160" s="236">
        <v>44.5</v>
      </c>
      <c r="I160" s="237"/>
      <c r="J160" s="233"/>
      <c r="K160" s="233"/>
      <c r="L160" s="238"/>
      <c r="M160" s="239"/>
      <c r="N160" s="240"/>
      <c r="O160" s="240"/>
      <c r="P160" s="240"/>
      <c r="Q160" s="240"/>
      <c r="R160" s="240"/>
      <c r="S160" s="240"/>
      <c r="T160" s="241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2" t="s">
        <v>185</v>
      </c>
      <c r="AU160" s="242" t="s">
        <v>85</v>
      </c>
      <c r="AV160" s="13" t="s">
        <v>85</v>
      </c>
      <c r="AW160" s="13" t="s">
        <v>37</v>
      </c>
      <c r="AX160" s="13" t="s">
        <v>75</v>
      </c>
      <c r="AY160" s="242" t="s">
        <v>113</v>
      </c>
    </row>
    <row r="161" s="13" customFormat="1">
      <c r="A161" s="13"/>
      <c r="B161" s="232"/>
      <c r="C161" s="233"/>
      <c r="D161" s="212" t="s">
        <v>185</v>
      </c>
      <c r="E161" s="234" t="s">
        <v>19</v>
      </c>
      <c r="F161" s="235" t="s">
        <v>265</v>
      </c>
      <c r="G161" s="233"/>
      <c r="H161" s="236">
        <v>29.260000000000002</v>
      </c>
      <c r="I161" s="237"/>
      <c r="J161" s="233"/>
      <c r="K161" s="233"/>
      <c r="L161" s="238"/>
      <c r="M161" s="239"/>
      <c r="N161" s="240"/>
      <c r="O161" s="240"/>
      <c r="P161" s="240"/>
      <c r="Q161" s="240"/>
      <c r="R161" s="240"/>
      <c r="S161" s="240"/>
      <c r="T161" s="241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2" t="s">
        <v>185</v>
      </c>
      <c r="AU161" s="242" t="s">
        <v>85</v>
      </c>
      <c r="AV161" s="13" t="s">
        <v>85</v>
      </c>
      <c r="AW161" s="13" t="s">
        <v>37</v>
      </c>
      <c r="AX161" s="13" t="s">
        <v>75</v>
      </c>
      <c r="AY161" s="242" t="s">
        <v>113</v>
      </c>
    </row>
    <row r="162" s="13" customFormat="1">
      <c r="A162" s="13"/>
      <c r="B162" s="232"/>
      <c r="C162" s="233"/>
      <c r="D162" s="212" t="s">
        <v>185</v>
      </c>
      <c r="E162" s="234" t="s">
        <v>19</v>
      </c>
      <c r="F162" s="235" t="s">
        <v>266</v>
      </c>
      <c r="G162" s="233"/>
      <c r="H162" s="236">
        <v>6.5</v>
      </c>
      <c r="I162" s="237"/>
      <c r="J162" s="233"/>
      <c r="K162" s="233"/>
      <c r="L162" s="238"/>
      <c r="M162" s="239"/>
      <c r="N162" s="240"/>
      <c r="O162" s="240"/>
      <c r="P162" s="240"/>
      <c r="Q162" s="240"/>
      <c r="R162" s="240"/>
      <c r="S162" s="240"/>
      <c r="T162" s="241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2" t="s">
        <v>185</v>
      </c>
      <c r="AU162" s="242" t="s">
        <v>85</v>
      </c>
      <c r="AV162" s="13" t="s">
        <v>85</v>
      </c>
      <c r="AW162" s="13" t="s">
        <v>37</v>
      </c>
      <c r="AX162" s="13" t="s">
        <v>75</v>
      </c>
      <c r="AY162" s="242" t="s">
        <v>113</v>
      </c>
    </row>
    <row r="163" s="13" customFormat="1">
      <c r="A163" s="13"/>
      <c r="B163" s="232"/>
      <c r="C163" s="233"/>
      <c r="D163" s="212" t="s">
        <v>185</v>
      </c>
      <c r="E163" s="234" t="s">
        <v>19</v>
      </c>
      <c r="F163" s="235" t="s">
        <v>267</v>
      </c>
      <c r="G163" s="233"/>
      <c r="H163" s="236">
        <v>25.300000000000001</v>
      </c>
      <c r="I163" s="237"/>
      <c r="J163" s="233"/>
      <c r="K163" s="233"/>
      <c r="L163" s="238"/>
      <c r="M163" s="239"/>
      <c r="N163" s="240"/>
      <c r="O163" s="240"/>
      <c r="P163" s="240"/>
      <c r="Q163" s="240"/>
      <c r="R163" s="240"/>
      <c r="S163" s="240"/>
      <c r="T163" s="241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2" t="s">
        <v>185</v>
      </c>
      <c r="AU163" s="242" t="s">
        <v>85</v>
      </c>
      <c r="AV163" s="13" t="s">
        <v>85</v>
      </c>
      <c r="AW163" s="13" t="s">
        <v>37</v>
      </c>
      <c r="AX163" s="13" t="s">
        <v>75</v>
      </c>
      <c r="AY163" s="242" t="s">
        <v>113</v>
      </c>
    </row>
    <row r="164" s="13" customFormat="1">
      <c r="A164" s="13"/>
      <c r="B164" s="232"/>
      <c r="C164" s="233"/>
      <c r="D164" s="212" t="s">
        <v>185</v>
      </c>
      <c r="E164" s="234" t="s">
        <v>19</v>
      </c>
      <c r="F164" s="235" t="s">
        <v>268</v>
      </c>
      <c r="G164" s="233"/>
      <c r="H164" s="236">
        <v>17.710000000000001</v>
      </c>
      <c r="I164" s="237"/>
      <c r="J164" s="233"/>
      <c r="K164" s="233"/>
      <c r="L164" s="238"/>
      <c r="M164" s="239"/>
      <c r="N164" s="240"/>
      <c r="O164" s="240"/>
      <c r="P164" s="240"/>
      <c r="Q164" s="240"/>
      <c r="R164" s="240"/>
      <c r="S164" s="240"/>
      <c r="T164" s="241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2" t="s">
        <v>185</v>
      </c>
      <c r="AU164" s="242" t="s">
        <v>85</v>
      </c>
      <c r="AV164" s="13" t="s">
        <v>85</v>
      </c>
      <c r="AW164" s="13" t="s">
        <v>37</v>
      </c>
      <c r="AX164" s="13" t="s">
        <v>75</v>
      </c>
      <c r="AY164" s="242" t="s">
        <v>113</v>
      </c>
    </row>
    <row r="165" s="14" customFormat="1">
      <c r="A165" s="14"/>
      <c r="B165" s="243"/>
      <c r="C165" s="244"/>
      <c r="D165" s="212" t="s">
        <v>185</v>
      </c>
      <c r="E165" s="245" t="s">
        <v>19</v>
      </c>
      <c r="F165" s="246" t="s">
        <v>189</v>
      </c>
      <c r="G165" s="244"/>
      <c r="H165" s="247">
        <v>179.82000000000002</v>
      </c>
      <c r="I165" s="248"/>
      <c r="J165" s="244"/>
      <c r="K165" s="244"/>
      <c r="L165" s="249"/>
      <c r="M165" s="250"/>
      <c r="N165" s="251"/>
      <c r="O165" s="251"/>
      <c r="P165" s="251"/>
      <c r="Q165" s="251"/>
      <c r="R165" s="251"/>
      <c r="S165" s="251"/>
      <c r="T165" s="252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3" t="s">
        <v>185</v>
      </c>
      <c r="AU165" s="253" t="s">
        <v>85</v>
      </c>
      <c r="AV165" s="14" t="s">
        <v>118</v>
      </c>
      <c r="AW165" s="14" t="s">
        <v>37</v>
      </c>
      <c r="AX165" s="14" t="s">
        <v>83</v>
      </c>
      <c r="AY165" s="253" t="s">
        <v>113</v>
      </c>
    </row>
    <row r="166" s="2" customFormat="1" ht="37.8" customHeight="1">
      <c r="A166" s="39"/>
      <c r="B166" s="40"/>
      <c r="C166" s="198" t="s">
        <v>162</v>
      </c>
      <c r="D166" s="198" t="s">
        <v>114</v>
      </c>
      <c r="E166" s="199" t="s">
        <v>269</v>
      </c>
      <c r="F166" s="200" t="s">
        <v>270</v>
      </c>
      <c r="G166" s="201" t="s">
        <v>180</v>
      </c>
      <c r="H166" s="202">
        <v>899.10000000000002</v>
      </c>
      <c r="I166" s="203"/>
      <c r="J166" s="204">
        <f>ROUND(I166*H166,2)</f>
        <v>0</v>
      </c>
      <c r="K166" s="205"/>
      <c r="L166" s="45"/>
      <c r="M166" s="206" t="s">
        <v>19</v>
      </c>
      <c r="N166" s="207" t="s">
        <v>46</v>
      </c>
      <c r="O166" s="85"/>
      <c r="P166" s="208">
        <f>O166*H166</f>
        <v>0</v>
      </c>
      <c r="Q166" s="208">
        <v>0</v>
      </c>
      <c r="R166" s="208">
        <f>Q166*H166</f>
        <v>0</v>
      </c>
      <c r="S166" s="208">
        <v>0</v>
      </c>
      <c r="T166" s="209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10" t="s">
        <v>118</v>
      </c>
      <c r="AT166" s="210" t="s">
        <v>114</v>
      </c>
      <c r="AU166" s="210" t="s">
        <v>85</v>
      </c>
      <c r="AY166" s="18" t="s">
        <v>113</v>
      </c>
      <c r="BE166" s="211">
        <f>IF(N166="základní",J166,0)</f>
        <v>0</v>
      </c>
      <c r="BF166" s="211">
        <f>IF(N166="snížená",J166,0)</f>
        <v>0</v>
      </c>
      <c r="BG166" s="211">
        <f>IF(N166="zákl. přenesená",J166,0)</f>
        <v>0</v>
      </c>
      <c r="BH166" s="211">
        <f>IF(N166="sníž. přenesená",J166,0)</f>
        <v>0</v>
      </c>
      <c r="BI166" s="211">
        <f>IF(N166="nulová",J166,0)</f>
        <v>0</v>
      </c>
      <c r="BJ166" s="18" t="s">
        <v>83</v>
      </c>
      <c r="BK166" s="211">
        <f>ROUND(I166*H166,2)</f>
        <v>0</v>
      </c>
      <c r="BL166" s="18" t="s">
        <v>118</v>
      </c>
      <c r="BM166" s="210" t="s">
        <v>271</v>
      </c>
    </row>
    <row r="167" s="2" customFormat="1">
      <c r="A167" s="39"/>
      <c r="B167" s="40"/>
      <c r="C167" s="41"/>
      <c r="D167" s="212" t="s">
        <v>120</v>
      </c>
      <c r="E167" s="41"/>
      <c r="F167" s="213" t="s">
        <v>272</v>
      </c>
      <c r="G167" s="41"/>
      <c r="H167" s="41"/>
      <c r="I167" s="214"/>
      <c r="J167" s="41"/>
      <c r="K167" s="41"/>
      <c r="L167" s="45"/>
      <c r="M167" s="215"/>
      <c r="N167" s="216"/>
      <c r="O167" s="85"/>
      <c r="P167" s="85"/>
      <c r="Q167" s="85"/>
      <c r="R167" s="85"/>
      <c r="S167" s="85"/>
      <c r="T167" s="86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8" t="s">
        <v>120</v>
      </c>
      <c r="AU167" s="18" t="s">
        <v>85</v>
      </c>
    </row>
    <row r="168" s="2" customFormat="1">
      <c r="A168" s="39"/>
      <c r="B168" s="40"/>
      <c r="C168" s="41"/>
      <c r="D168" s="230" t="s">
        <v>183</v>
      </c>
      <c r="E168" s="41"/>
      <c r="F168" s="231" t="s">
        <v>273</v>
      </c>
      <c r="G168" s="41"/>
      <c r="H168" s="41"/>
      <c r="I168" s="214"/>
      <c r="J168" s="41"/>
      <c r="K168" s="41"/>
      <c r="L168" s="45"/>
      <c r="M168" s="215"/>
      <c r="N168" s="216"/>
      <c r="O168" s="85"/>
      <c r="P168" s="85"/>
      <c r="Q168" s="85"/>
      <c r="R168" s="85"/>
      <c r="S168" s="85"/>
      <c r="T168" s="86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18" t="s">
        <v>183</v>
      </c>
      <c r="AU168" s="18" t="s">
        <v>85</v>
      </c>
    </row>
    <row r="169" s="13" customFormat="1">
      <c r="A169" s="13"/>
      <c r="B169" s="232"/>
      <c r="C169" s="233"/>
      <c r="D169" s="212" t="s">
        <v>185</v>
      </c>
      <c r="E169" s="233"/>
      <c r="F169" s="235" t="s">
        <v>274</v>
      </c>
      <c r="G169" s="233"/>
      <c r="H169" s="236">
        <v>899.10000000000002</v>
      </c>
      <c r="I169" s="237"/>
      <c r="J169" s="233"/>
      <c r="K169" s="233"/>
      <c r="L169" s="238"/>
      <c r="M169" s="239"/>
      <c r="N169" s="240"/>
      <c r="O169" s="240"/>
      <c r="P169" s="240"/>
      <c r="Q169" s="240"/>
      <c r="R169" s="240"/>
      <c r="S169" s="240"/>
      <c r="T169" s="241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2" t="s">
        <v>185</v>
      </c>
      <c r="AU169" s="242" t="s">
        <v>85</v>
      </c>
      <c r="AV169" s="13" t="s">
        <v>85</v>
      </c>
      <c r="AW169" s="13" t="s">
        <v>4</v>
      </c>
      <c r="AX169" s="13" t="s">
        <v>83</v>
      </c>
      <c r="AY169" s="242" t="s">
        <v>113</v>
      </c>
    </row>
    <row r="170" s="2" customFormat="1" ht="24.15" customHeight="1">
      <c r="A170" s="39"/>
      <c r="B170" s="40"/>
      <c r="C170" s="198" t="s">
        <v>275</v>
      </c>
      <c r="D170" s="198" t="s">
        <v>114</v>
      </c>
      <c r="E170" s="199" t="s">
        <v>276</v>
      </c>
      <c r="F170" s="200" t="s">
        <v>277</v>
      </c>
      <c r="G170" s="201" t="s">
        <v>180</v>
      </c>
      <c r="H170" s="202">
        <v>9.9849999999999994</v>
      </c>
      <c r="I170" s="203"/>
      <c r="J170" s="204">
        <f>ROUND(I170*H170,2)</f>
        <v>0</v>
      </c>
      <c r="K170" s="205"/>
      <c r="L170" s="45"/>
      <c r="M170" s="206" t="s">
        <v>19</v>
      </c>
      <c r="N170" s="207" t="s">
        <v>46</v>
      </c>
      <c r="O170" s="85"/>
      <c r="P170" s="208">
        <f>O170*H170</f>
        <v>0</v>
      </c>
      <c r="Q170" s="208">
        <v>0</v>
      </c>
      <c r="R170" s="208">
        <f>Q170*H170</f>
        <v>0</v>
      </c>
      <c r="S170" s="208">
        <v>0</v>
      </c>
      <c r="T170" s="209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10" t="s">
        <v>118</v>
      </c>
      <c r="AT170" s="210" t="s">
        <v>114</v>
      </c>
      <c r="AU170" s="210" t="s">
        <v>85</v>
      </c>
      <c r="AY170" s="18" t="s">
        <v>113</v>
      </c>
      <c r="BE170" s="211">
        <f>IF(N170="základní",J170,0)</f>
        <v>0</v>
      </c>
      <c r="BF170" s="211">
        <f>IF(N170="snížená",J170,0)</f>
        <v>0</v>
      </c>
      <c r="BG170" s="211">
        <f>IF(N170="zákl. přenesená",J170,0)</f>
        <v>0</v>
      </c>
      <c r="BH170" s="211">
        <f>IF(N170="sníž. přenesená",J170,0)</f>
        <v>0</v>
      </c>
      <c r="BI170" s="211">
        <f>IF(N170="nulová",J170,0)</f>
        <v>0</v>
      </c>
      <c r="BJ170" s="18" t="s">
        <v>83</v>
      </c>
      <c r="BK170" s="211">
        <f>ROUND(I170*H170,2)</f>
        <v>0</v>
      </c>
      <c r="BL170" s="18" t="s">
        <v>118</v>
      </c>
      <c r="BM170" s="210" t="s">
        <v>278</v>
      </c>
    </row>
    <row r="171" s="2" customFormat="1">
      <c r="A171" s="39"/>
      <c r="B171" s="40"/>
      <c r="C171" s="41"/>
      <c r="D171" s="212" t="s">
        <v>120</v>
      </c>
      <c r="E171" s="41"/>
      <c r="F171" s="213" t="s">
        <v>279</v>
      </c>
      <c r="G171" s="41"/>
      <c r="H171" s="41"/>
      <c r="I171" s="214"/>
      <c r="J171" s="41"/>
      <c r="K171" s="41"/>
      <c r="L171" s="45"/>
      <c r="M171" s="215"/>
      <c r="N171" s="216"/>
      <c r="O171" s="85"/>
      <c r="P171" s="85"/>
      <c r="Q171" s="85"/>
      <c r="R171" s="85"/>
      <c r="S171" s="85"/>
      <c r="T171" s="86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18" t="s">
        <v>120</v>
      </c>
      <c r="AU171" s="18" t="s">
        <v>85</v>
      </c>
    </row>
    <row r="172" s="2" customFormat="1">
      <c r="A172" s="39"/>
      <c r="B172" s="40"/>
      <c r="C172" s="41"/>
      <c r="D172" s="230" t="s">
        <v>183</v>
      </c>
      <c r="E172" s="41"/>
      <c r="F172" s="231" t="s">
        <v>280</v>
      </c>
      <c r="G172" s="41"/>
      <c r="H172" s="41"/>
      <c r="I172" s="214"/>
      <c r="J172" s="41"/>
      <c r="K172" s="41"/>
      <c r="L172" s="45"/>
      <c r="M172" s="215"/>
      <c r="N172" s="216"/>
      <c r="O172" s="85"/>
      <c r="P172" s="85"/>
      <c r="Q172" s="85"/>
      <c r="R172" s="85"/>
      <c r="S172" s="85"/>
      <c r="T172" s="86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18" t="s">
        <v>183</v>
      </c>
      <c r="AU172" s="18" t="s">
        <v>85</v>
      </c>
    </row>
    <row r="173" s="13" customFormat="1">
      <c r="A173" s="13"/>
      <c r="B173" s="232"/>
      <c r="C173" s="233"/>
      <c r="D173" s="212" t="s">
        <v>185</v>
      </c>
      <c r="E173" s="234" t="s">
        <v>19</v>
      </c>
      <c r="F173" s="235" t="s">
        <v>281</v>
      </c>
      <c r="G173" s="233"/>
      <c r="H173" s="236">
        <v>9.9849999999999994</v>
      </c>
      <c r="I173" s="237"/>
      <c r="J173" s="233"/>
      <c r="K173" s="233"/>
      <c r="L173" s="238"/>
      <c r="M173" s="239"/>
      <c r="N173" s="240"/>
      <c r="O173" s="240"/>
      <c r="P173" s="240"/>
      <c r="Q173" s="240"/>
      <c r="R173" s="240"/>
      <c r="S173" s="240"/>
      <c r="T173" s="241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2" t="s">
        <v>185</v>
      </c>
      <c r="AU173" s="242" t="s">
        <v>85</v>
      </c>
      <c r="AV173" s="13" t="s">
        <v>85</v>
      </c>
      <c r="AW173" s="13" t="s">
        <v>37</v>
      </c>
      <c r="AX173" s="13" t="s">
        <v>75</v>
      </c>
      <c r="AY173" s="242" t="s">
        <v>113</v>
      </c>
    </row>
    <row r="174" s="14" customFormat="1">
      <c r="A174" s="14"/>
      <c r="B174" s="243"/>
      <c r="C174" s="244"/>
      <c r="D174" s="212" t="s">
        <v>185</v>
      </c>
      <c r="E174" s="245" t="s">
        <v>19</v>
      </c>
      <c r="F174" s="246" t="s">
        <v>189</v>
      </c>
      <c r="G174" s="244"/>
      <c r="H174" s="247">
        <v>9.9849999999999994</v>
      </c>
      <c r="I174" s="248"/>
      <c r="J174" s="244"/>
      <c r="K174" s="244"/>
      <c r="L174" s="249"/>
      <c r="M174" s="250"/>
      <c r="N174" s="251"/>
      <c r="O174" s="251"/>
      <c r="P174" s="251"/>
      <c r="Q174" s="251"/>
      <c r="R174" s="251"/>
      <c r="S174" s="251"/>
      <c r="T174" s="252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3" t="s">
        <v>185</v>
      </c>
      <c r="AU174" s="253" t="s">
        <v>85</v>
      </c>
      <c r="AV174" s="14" t="s">
        <v>118</v>
      </c>
      <c r="AW174" s="14" t="s">
        <v>37</v>
      </c>
      <c r="AX174" s="14" t="s">
        <v>83</v>
      </c>
      <c r="AY174" s="253" t="s">
        <v>113</v>
      </c>
    </row>
    <row r="175" s="2" customFormat="1" ht="24.15" customHeight="1">
      <c r="A175" s="39"/>
      <c r="B175" s="40"/>
      <c r="C175" s="198" t="s">
        <v>282</v>
      </c>
      <c r="D175" s="198" t="s">
        <v>114</v>
      </c>
      <c r="E175" s="199" t="s">
        <v>283</v>
      </c>
      <c r="F175" s="200" t="s">
        <v>284</v>
      </c>
      <c r="G175" s="201" t="s">
        <v>180</v>
      </c>
      <c r="H175" s="202">
        <v>9.9849999999999994</v>
      </c>
      <c r="I175" s="203"/>
      <c r="J175" s="204">
        <f>ROUND(I175*H175,2)</f>
        <v>0</v>
      </c>
      <c r="K175" s="205"/>
      <c r="L175" s="45"/>
      <c r="M175" s="206" t="s">
        <v>19</v>
      </c>
      <c r="N175" s="207" t="s">
        <v>46</v>
      </c>
      <c r="O175" s="85"/>
      <c r="P175" s="208">
        <f>O175*H175</f>
        <v>0</v>
      </c>
      <c r="Q175" s="208">
        <v>0</v>
      </c>
      <c r="R175" s="208">
        <f>Q175*H175</f>
        <v>0</v>
      </c>
      <c r="S175" s="208">
        <v>0</v>
      </c>
      <c r="T175" s="209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10" t="s">
        <v>118</v>
      </c>
      <c r="AT175" s="210" t="s">
        <v>114</v>
      </c>
      <c r="AU175" s="210" t="s">
        <v>85</v>
      </c>
      <c r="AY175" s="18" t="s">
        <v>113</v>
      </c>
      <c r="BE175" s="211">
        <f>IF(N175="základní",J175,0)</f>
        <v>0</v>
      </c>
      <c r="BF175" s="211">
        <f>IF(N175="snížená",J175,0)</f>
        <v>0</v>
      </c>
      <c r="BG175" s="211">
        <f>IF(N175="zákl. přenesená",J175,0)</f>
        <v>0</v>
      </c>
      <c r="BH175" s="211">
        <f>IF(N175="sníž. přenesená",J175,0)</f>
        <v>0</v>
      </c>
      <c r="BI175" s="211">
        <f>IF(N175="nulová",J175,0)</f>
        <v>0</v>
      </c>
      <c r="BJ175" s="18" t="s">
        <v>83</v>
      </c>
      <c r="BK175" s="211">
        <f>ROUND(I175*H175,2)</f>
        <v>0</v>
      </c>
      <c r="BL175" s="18" t="s">
        <v>118</v>
      </c>
      <c r="BM175" s="210" t="s">
        <v>285</v>
      </c>
    </row>
    <row r="176" s="2" customFormat="1">
      <c r="A176" s="39"/>
      <c r="B176" s="40"/>
      <c r="C176" s="41"/>
      <c r="D176" s="212" t="s">
        <v>120</v>
      </c>
      <c r="E176" s="41"/>
      <c r="F176" s="213" t="s">
        <v>286</v>
      </c>
      <c r="G176" s="41"/>
      <c r="H176" s="41"/>
      <c r="I176" s="214"/>
      <c r="J176" s="41"/>
      <c r="K176" s="41"/>
      <c r="L176" s="45"/>
      <c r="M176" s="215"/>
      <c r="N176" s="216"/>
      <c r="O176" s="85"/>
      <c r="P176" s="85"/>
      <c r="Q176" s="85"/>
      <c r="R176" s="85"/>
      <c r="S176" s="85"/>
      <c r="T176" s="86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T176" s="18" t="s">
        <v>120</v>
      </c>
      <c r="AU176" s="18" t="s">
        <v>85</v>
      </c>
    </row>
    <row r="177" s="2" customFormat="1">
      <c r="A177" s="39"/>
      <c r="B177" s="40"/>
      <c r="C177" s="41"/>
      <c r="D177" s="230" t="s">
        <v>183</v>
      </c>
      <c r="E177" s="41"/>
      <c r="F177" s="231" t="s">
        <v>287</v>
      </c>
      <c r="G177" s="41"/>
      <c r="H177" s="41"/>
      <c r="I177" s="214"/>
      <c r="J177" s="41"/>
      <c r="K177" s="41"/>
      <c r="L177" s="45"/>
      <c r="M177" s="215"/>
      <c r="N177" s="216"/>
      <c r="O177" s="85"/>
      <c r="P177" s="85"/>
      <c r="Q177" s="85"/>
      <c r="R177" s="85"/>
      <c r="S177" s="85"/>
      <c r="T177" s="86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8" t="s">
        <v>183</v>
      </c>
      <c r="AU177" s="18" t="s">
        <v>85</v>
      </c>
    </row>
    <row r="178" s="13" customFormat="1">
      <c r="A178" s="13"/>
      <c r="B178" s="232"/>
      <c r="C178" s="233"/>
      <c r="D178" s="212" t="s">
        <v>185</v>
      </c>
      <c r="E178" s="234" t="s">
        <v>19</v>
      </c>
      <c r="F178" s="235" t="s">
        <v>281</v>
      </c>
      <c r="G178" s="233"/>
      <c r="H178" s="236">
        <v>9.9849999999999994</v>
      </c>
      <c r="I178" s="237"/>
      <c r="J178" s="233"/>
      <c r="K178" s="233"/>
      <c r="L178" s="238"/>
      <c r="M178" s="239"/>
      <c r="N178" s="240"/>
      <c r="O178" s="240"/>
      <c r="P178" s="240"/>
      <c r="Q178" s="240"/>
      <c r="R178" s="240"/>
      <c r="S178" s="240"/>
      <c r="T178" s="241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2" t="s">
        <v>185</v>
      </c>
      <c r="AU178" s="242" t="s">
        <v>85</v>
      </c>
      <c r="AV178" s="13" t="s">
        <v>85</v>
      </c>
      <c r="AW178" s="13" t="s">
        <v>37</v>
      </c>
      <c r="AX178" s="13" t="s">
        <v>75</v>
      </c>
      <c r="AY178" s="242" t="s">
        <v>113</v>
      </c>
    </row>
    <row r="179" s="14" customFormat="1">
      <c r="A179" s="14"/>
      <c r="B179" s="243"/>
      <c r="C179" s="244"/>
      <c r="D179" s="212" t="s">
        <v>185</v>
      </c>
      <c r="E179" s="245" t="s">
        <v>19</v>
      </c>
      <c r="F179" s="246" t="s">
        <v>189</v>
      </c>
      <c r="G179" s="244"/>
      <c r="H179" s="247">
        <v>9.9849999999999994</v>
      </c>
      <c r="I179" s="248"/>
      <c r="J179" s="244"/>
      <c r="K179" s="244"/>
      <c r="L179" s="249"/>
      <c r="M179" s="250"/>
      <c r="N179" s="251"/>
      <c r="O179" s="251"/>
      <c r="P179" s="251"/>
      <c r="Q179" s="251"/>
      <c r="R179" s="251"/>
      <c r="S179" s="251"/>
      <c r="T179" s="252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3" t="s">
        <v>185</v>
      </c>
      <c r="AU179" s="253" t="s">
        <v>85</v>
      </c>
      <c r="AV179" s="14" t="s">
        <v>118</v>
      </c>
      <c r="AW179" s="14" t="s">
        <v>37</v>
      </c>
      <c r="AX179" s="14" t="s">
        <v>83</v>
      </c>
      <c r="AY179" s="253" t="s">
        <v>113</v>
      </c>
    </row>
    <row r="180" s="2" customFormat="1" ht="16.5" customHeight="1">
      <c r="A180" s="39"/>
      <c r="B180" s="40"/>
      <c r="C180" s="198" t="s">
        <v>288</v>
      </c>
      <c r="D180" s="198" t="s">
        <v>114</v>
      </c>
      <c r="E180" s="199" t="s">
        <v>289</v>
      </c>
      <c r="F180" s="200" t="s">
        <v>290</v>
      </c>
      <c r="G180" s="201" t="s">
        <v>180</v>
      </c>
      <c r="H180" s="202">
        <v>359.63999999999999</v>
      </c>
      <c r="I180" s="203"/>
      <c r="J180" s="204">
        <f>ROUND(I180*H180,2)</f>
        <v>0</v>
      </c>
      <c r="K180" s="205"/>
      <c r="L180" s="45"/>
      <c r="M180" s="206" t="s">
        <v>19</v>
      </c>
      <c r="N180" s="207" t="s">
        <v>46</v>
      </c>
      <c r="O180" s="85"/>
      <c r="P180" s="208">
        <f>O180*H180</f>
        <v>0</v>
      </c>
      <c r="Q180" s="208">
        <v>0</v>
      </c>
      <c r="R180" s="208">
        <f>Q180*H180</f>
        <v>0</v>
      </c>
      <c r="S180" s="208">
        <v>0</v>
      </c>
      <c r="T180" s="209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10" t="s">
        <v>118</v>
      </c>
      <c r="AT180" s="210" t="s">
        <v>114</v>
      </c>
      <c r="AU180" s="210" t="s">
        <v>85</v>
      </c>
      <c r="AY180" s="18" t="s">
        <v>113</v>
      </c>
      <c r="BE180" s="211">
        <f>IF(N180="základní",J180,0)</f>
        <v>0</v>
      </c>
      <c r="BF180" s="211">
        <f>IF(N180="snížená",J180,0)</f>
        <v>0</v>
      </c>
      <c r="BG180" s="211">
        <f>IF(N180="zákl. přenesená",J180,0)</f>
        <v>0</v>
      </c>
      <c r="BH180" s="211">
        <f>IF(N180="sníž. přenesená",J180,0)</f>
        <v>0</v>
      </c>
      <c r="BI180" s="211">
        <f>IF(N180="nulová",J180,0)</f>
        <v>0</v>
      </c>
      <c r="BJ180" s="18" t="s">
        <v>83</v>
      </c>
      <c r="BK180" s="211">
        <f>ROUND(I180*H180,2)</f>
        <v>0</v>
      </c>
      <c r="BL180" s="18" t="s">
        <v>118</v>
      </c>
      <c r="BM180" s="210" t="s">
        <v>291</v>
      </c>
    </row>
    <row r="181" s="2" customFormat="1">
      <c r="A181" s="39"/>
      <c r="B181" s="40"/>
      <c r="C181" s="41"/>
      <c r="D181" s="212" t="s">
        <v>120</v>
      </c>
      <c r="E181" s="41"/>
      <c r="F181" s="213" t="s">
        <v>292</v>
      </c>
      <c r="G181" s="41"/>
      <c r="H181" s="41"/>
      <c r="I181" s="214"/>
      <c r="J181" s="41"/>
      <c r="K181" s="41"/>
      <c r="L181" s="45"/>
      <c r="M181" s="215"/>
      <c r="N181" s="216"/>
      <c r="O181" s="85"/>
      <c r="P181" s="85"/>
      <c r="Q181" s="85"/>
      <c r="R181" s="85"/>
      <c r="S181" s="85"/>
      <c r="T181" s="86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T181" s="18" t="s">
        <v>120</v>
      </c>
      <c r="AU181" s="18" t="s">
        <v>85</v>
      </c>
    </row>
    <row r="182" s="2" customFormat="1">
      <c r="A182" s="39"/>
      <c r="B182" s="40"/>
      <c r="C182" s="41"/>
      <c r="D182" s="230" t="s">
        <v>183</v>
      </c>
      <c r="E182" s="41"/>
      <c r="F182" s="231" t="s">
        <v>293</v>
      </c>
      <c r="G182" s="41"/>
      <c r="H182" s="41"/>
      <c r="I182" s="214"/>
      <c r="J182" s="41"/>
      <c r="K182" s="41"/>
      <c r="L182" s="45"/>
      <c r="M182" s="215"/>
      <c r="N182" s="216"/>
      <c r="O182" s="85"/>
      <c r="P182" s="85"/>
      <c r="Q182" s="85"/>
      <c r="R182" s="85"/>
      <c r="S182" s="85"/>
      <c r="T182" s="86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18" t="s">
        <v>183</v>
      </c>
      <c r="AU182" s="18" t="s">
        <v>85</v>
      </c>
    </row>
    <row r="183" s="13" customFormat="1">
      <c r="A183" s="13"/>
      <c r="B183" s="232"/>
      <c r="C183" s="233"/>
      <c r="D183" s="212" t="s">
        <v>185</v>
      </c>
      <c r="E183" s="234" t="s">
        <v>19</v>
      </c>
      <c r="F183" s="235" t="s">
        <v>294</v>
      </c>
      <c r="G183" s="233"/>
      <c r="H183" s="236">
        <v>359.63999999999999</v>
      </c>
      <c r="I183" s="237"/>
      <c r="J183" s="233"/>
      <c r="K183" s="233"/>
      <c r="L183" s="238"/>
      <c r="M183" s="239"/>
      <c r="N183" s="240"/>
      <c r="O183" s="240"/>
      <c r="P183" s="240"/>
      <c r="Q183" s="240"/>
      <c r="R183" s="240"/>
      <c r="S183" s="240"/>
      <c r="T183" s="241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2" t="s">
        <v>185</v>
      </c>
      <c r="AU183" s="242" t="s">
        <v>85</v>
      </c>
      <c r="AV183" s="13" t="s">
        <v>85</v>
      </c>
      <c r="AW183" s="13" t="s">
        <v>37</v>
      </c>
      <c r="AX183" s="13" t="s">
        <v>75</v>
      </c>
      <c r="AY183" s="242" t="s">
        <v>113</v>
      </c>
    </row>
    <row r="184" s="14" customFormat="1">
      <c r="A184" s="14"/>
      <c r="B184" s="243"/>
      <c r="C184" s="244"/>
      <c r="D184" s="212" t="s">
        <v>185</v>
      </c>
      <c r="E184" s="245" t="s">
        <v>19</v>
      </c>
      <c r="F184" s="246" t="s">
        <v>189</v>
      </c>
      <c r="G184" s="244"/>
      <c r="H184" s="247">
        <v>359.63999999999999</v>
      </c>
      <c r="I184" s="248"/>
      <c r="J184" s="244"/>
      <c r="K184" s="244"/>
      <c r="L184" s="249"/>
      <c r="M184" s="250"/>
      <c r="N184" s="251"/>
      <c r="O184" s="251"/>
      <c r="P184" s="251"/>
      <c r="Q184" s="251"/>
      <c r="R184" s="251"/>
      <c r="S184" s="251"/>
      <c r="T184" s="252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3" t="s">
        <v>185</v>
      </c>
      <c r="AU184" s="253" t="s">
        <v>85</v>
      </c>
      <c r="AV184" s="14" t="s">
        <v>118</v>
      </c>
      <c r="AW184" s="14" t="s">
        <v>37</v>
      </c>
      <c r="AX184" s="14" t="s">
        <v>83</v>
      </c>
      <c r="AY184" s="253" t="s">
        <v>113</v>
      </c>
    </row>
    <row r="185" s="2" customFormat="1" ht="16.5" customHeight="1">
      <c r="A185" s="39"/>
      <c r="B185" s="40"/>
      <c r="C185" s="198" t="s">
        <v>295</v>
      </c>
      <c r="D185" s="198" t="s">
        <v>114</v>
      </c>
      <c r="E185" s="199" t="s">
        <v>296</v>
      </c>
      <c r="F185" s="200" t="s">
        <v>297</v>
      </c>
      <c r="G185" s="201" t="s">
        <v>117</v>
      </c>
      <c r="H185" s="202">
        <v>1</v>
      </c>
      <c r="I185" s="203"/>
      <c r="J185" s="204">
        <f>ROUND(I185*H185,2)</f>
        <v>0</v>
      </c>
      <c r="K185" s="205"/>
      <c r="L185" s="45"/>
      <c r="M185" s="206" t="s">
        <v>19</v>
      </c>
      <c r="N185" s="207" t="s">
        <v>46</v>
      </c>
      <c r="O185" s="85"/>
      <c r="P185" s="208">
        <f>O185*H185</f>
        <v>0</v>
      </c>
      <c r="Q185" s="208">
        <v>0</v>
      </c>
      <c r="R185" s="208">
        <f>Q185*H185</f>
        <v>0</v>
      </c>
      <c r="S185" s="208">
        <v>0</v>
      </c>
      <c r="T185" s="209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10" t="s">
        <v>118</v>
      </c>
      <c r="AT185" s="210" t="s">
        <v>114</v>
      </c>
      <c r="AU185" s="210" t="s">
        <v>85</v>
      </c>
      <c r="AY185" s="18" t="s">
        <v>113</v>
      </c>
      <c r="BE185" s="211">
        <f>IF(N185="základní",J185,0)</f>
        <v>0</v>
      </c>
      <c r="BF185" s="211">
        <f>IF(N185="snížená",J185,0)</f>
        <v>0</v>
      </c>
      <c r="BG185" s="211">
        <f>IF(N185="zákl. přenesená",J185,0)</f>
        <v>0</v>
      </c>
      <c r="BH185" s="211">
        <f>IF(N185="sníž. přenesená",J185,0)</f>
        <v>0</v>
      </c>
      <c r="BI185" s="211">
        <f>IF(N185="nulová",J185,0)</f>
        <v>0</v>
      </c>
      <c r="BJ185" s="18" t="s">
        <v>83</v>
      </c>
      <c r="BK185" s="211">
        <f>ROUND(I185*H185,2)</f>
        <v>0</v>
      </c>
      <c r="BL185" s="18" t="s">
        <v>118</v>
      </c>
      <c r="BM185" s="210" t="s">
        <v>298</v>
      </c>
    </row>
    <row r="186" s="2" customFormat="1">
      <c r="A186" s="39"/>
      <c r="B186" s="40"/>
      <c r="C186" s="41"/>
      <c r="D186" s="212" t="s">
        <v>120</v>
      </c>
      <c r="E186" s="41"/>
      <c r="F186" s="213" t="s">
        <v>297</v>
      </c>
      <c r="G186" s="41"/>
      <c r="H186" s="41"/>
      <c r="I186" s="214"/>
      <c r="J186" s="41"/>
      <c r="K186" s="41"/>
      <c r="L186" s="45"/>
      <c r="M186" s="215"/>
      <c r="N186" s="216"/>
      <c r="O186" s="85"/>
      <c r="P186" s="85"/>
      <c r="Q186" s="85"/>
      <c r="R186" s="85"/>
      <c r="S186" s="85"/>
      <c r="T186" s="86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T186" s="18" t="s">
        <v>120</v>
      </c>
      <c r="AU186" s="18" t="s">
        <v>85</v>
      </c>
    </row>
    <row r="187" s="2" customFormat="1">
      <c r="A187" s="39"/>
      <c r="B187" s="40"/>
      <c r="C187" s="41"/>
      <c r="D187" s="212" t="s">
        <v>121</v>
      </c>
      <c r="E187" s="41"/>
      <c r="F187" s="217" t="s">
        <v>299</v>
      </c>
      <c r="G187" s="41"/>
      <c r="H187" s="41"/>
      <c r="I187" s="214"/>
      <c r="J187" s="41"/>
      <c r="K187" s="41"/>
      <c r="L187" s="45"/>
      <c r="M187" s="215"/>
      <c r="N187" s="216"/>
      <c r="O187" s="85"/>
      <c r="P187" s="85"/>
      <c r="Q187" s="85"/>
      <c r="R187" s="85"/>
      <c r="S187" s="85"/>
      <c r="T187" s="86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18" t="s">
        <v>121</v>
      </c>
      <c r="AU187" s="18" t="s">
        <v>85</v>
      </c>
    </row>
    <row r="188" s="2" customFormat="1" ht="24.15" customHeight="1">
      <c r="A188" s="39"/>
      <c r="B188" s="40"/>
      <c r="C188" s="198" t="s">
        <v>300</v>
      </c>
      <c r="D188" s="198" t="s">
        <v>114</v>
      </c>
      <c r="E188" s="199" t="s">
        <v>301</v>
      </c>
      <c r="F188" s="200" t="s">
        <v>302</v>
      </c>
      <c r="G188" s="201" t="s">
        <v>303</v>
      </c>
      <c r="H188" s="202">
        <v>100</v>
      </c>
      <c r="I188" s="203"/>
      <c r="J188" s="204">
        <f>ROUND(I188*H188,2)</f>
        <v>0</v>
      </c>
      <c r="K188" s="205"/>
      <c r="L188" s="45"/>
      <c r="M188" s="206" t="s">
        <v>19</v>
      </c>
      <c r="N188" s="207" t="s">
        <v>46</v>
      </c>
      <c r="O188" s="85"/>
      <c r="P188" s="208">
        <f>O188*H188</f>
        <v>0</v>
      </c>
      <c r="Q188" s="208">
        <v>6.3739199999999994E-05</v>
      </c>
      <c r="R188" s="208">
        <f>Q188*H188</f>
        <v>0.0063739199999999991</v>
      </c>
      <c r="S188" s="208">
        <v>0</v>
      </c>
      <c r="T188" s="209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10" t="s">
        <v>118</v>
      </c>
      <c r="AT188" s="210" t="s">
        <v>114</v>
      </c>
      <c r="AU188" s="210" t="s">
        <v>85</v>
      </c>
      <c r="AY188" s="18" t="s">
        <v>113</v>
      </c>
      <c r="BE188" s="211">
        <f>IF(N188="základní",J188,0)</f>
        <v>0</v>
      </c>
      <c r="BF188" s="211">
        <f>IF(N188="snížená",J188,0)</f>
        <v>0</v>
      </c>
      <c r="BG188" s="211">
        <f>IF(N188="zákl. přenesená",J188,0)</f>
        <v>0</v>
      </c>
      <c r="BH188" s="211">
        <f>IF(N188="sníž. přenesená",J188,0)</f>
        <v>0</v>
      </c>
      <c r="BI188" s="211">
        <f>IF(N188="nulová",J188,0)</f>
        <v>0</v>
      </c>
      <c r="BJ188" s="18" t="s">
        <v>83</v>
      </c>
      <c r="BK188" s="211">
        <f>ROUND(I188*H188,2)</f>
        <v>0</v>
      </c>
      <c r="BL188" s="18" t="s">
        <v>118</v>
      </c>
      <c r="BM188" s="210" t="s">
        <v>304</v>
      </c>
    </row>
    <row r="189" s="2" customFormat="1">
      <c r="A189" s="39"/>
      <c r="B189" s="40"/>
      <c r="C189" s="41"/>
      <c r="D189" s="212" t="s">
        <v>120</v>
      </c>
      <c r="E189" s="41"/>
      <c r="F189" s="213" t="s">
        <v>305</v>
      </c>
      <c r="G189" s="41"/>
      <c r="H189" s="41"/>
      <c r="I189" s="214"/>
      <c r="J189" s="41"/>
      <c r="K189" s="41"/>
      <c r="L189" s="45"/>
      <c r="M189" s="215"/>
      <c r="N189" s="216"/>
      <c r="O189" s="85"/>
      <c r="P189" s="85"/>
      <c r="Q189" s="85"/>
      <c r="R189" s="85"/>
      <c r="S189" s="85"/>
      <c r="T189" s="86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T189" s="18" t="s">
        <v>120</v>
      </c>
      <c r="AU189" s="18" t="s">
        <v>85</v>
      </c>
    </row>
    <row r="190" s="2" customFormat="1">
      <c r="A190" s="39"/>
      <c r="B190" s="40"/>
      <c r="C190" s="41"/>
      <c r="D190" s="230" t="s">
        <v>183</v>
      </c>
      <c r="E190" s="41"/>
      <c r="F190" s="231" t="s">
        <v>306</v>
      </c>
      <c r="G190" s="41"/>
      <c r="H190" s="41"/>
      <c r="I190" s="214"/>
      <c r="J190" s="41"/>
      <c r="K190" s="41"/>
      <c r="L190" s="45"/>
      <c r="M190" s="215"/>
      <c r="N190" s="216"/>
      <c r="O190" s="85"/>
      <c r="P190" s="85"/>
      <c r="Q190" s="85"/>
      <c r="R190" s="85"/>
      <c r="S190" s="85"/>
      <c r="T190" s="86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18" t="s">
        <v>183</v>
      </c>
      <c r="AU190" s="18" t="s">
        <v>85</v>
      </c>
    </row>
    <row r="191" s="2" customFormat="1" ht="24.15" customHeight="1">
      <c r="A191" s="39"/>
      <c r="B191" s="40"/>
      <c r="C191" s="198" t="s">
        <v>307</v>
      </c>
      <c r="D191" s="198" t="s">
        <v>114</v>
      </c>
      <c r="E191" s="199" t="s">
        <v>308</v>
      </c>
      <c r="F191" s="200" t="s">
        <v>309</v>
      </c>
      <c r="G191" s="201" t="s">
        <v>310</v>
      </c>
      <c r="H191" s="202">
        <v>20</v>
      </c>
      <c r="I191" s="203"/>
      <c r="J191" s="204">
        <f>ROUND(I191*H191,2)</f>
        <v>0</v>
      </c>
      <c r="K191" s="205"/>
      <c r="L191" s="45"/>
      <c r="M191" s="206" t="s">
        <v>19</v>
      </c>
      <c r="N191" s="207" t="s">
        <v>46</v>
      </c>
      <c r="O191" s="85"/>
      <c r="P191" s="208">
        <f>O191*H191</f>
        <v>0</v>
      </c>
      <c r="Q191" s="208">
        <v>0</v>
      </c>
      <c r="R191" s="208">
        <f>Q191*H191</f>
        <v>0</v>
      </c>
      <c r="S191" s="208">
        <v>0</v>
      </c>
      <c r="T191" s="209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10" t="s">
        <v>118</v>
      </c>
      <c r="AT191" s="210" t="s">
        <v>114</v>
      </c>
      <c r="AU191" s="210" t="s">
        <v>85</v>
      </c>
      <c r="AY191" s="18" t="s">
        <v>113</v>
      </c>
      <c r="BE191" s="211">
        <f>IF(N191="základní",J191,0)</f>
        <v>0</v>
      </c>
      <c r="BF191" s="211">
        <f>IF(N191="snížená",J191,0)</f>
        <v>0</v>
      </c>
      <c r="BG191" s="211">
        <f>IF(N191="zákl. přenesená",J191,0)</f>
        <v>0</v>
      </c>
      <c r="BH191" s="211">
        <f>IF(N191="sníž. přenesená",J191,0)</f>
        <v>0</v>
      </c>
      <c r="BI191" s="211">
        <f>IF(N191="nulová",J191,0)</f>
        <v>0</v>
      </c>
      <c r="BJ191" s="18" t="s">
        <v>83</v>
      </c>
      <c r="BK191" s="211">
        <f>ROUND(I191*H191,2)</f>
        <v>0</v>
      </c>
      <c r="BL191" s="18" t="s">
        <v>118</v>
      </c>
      <c r="BM191" s="210" t="s">
        <v>311</v>
      </c>
    </row>
    <row r="192" s="2" customFormat="1">
      <c r="A192" s="39"/>
      <c r="B192" s="40"/>
      <c r="C192" s="41"/>
      <c r="D192" s="212" t="s">
        <v>120</v>
      </c>
      <c r="E192" s="41"/>
      <c r="F192" s="213" t="s">
        <v>312</v>
      </c>
      <c r="G192" s="41"/>
      <c r="H192" s="41"/>
      <c r="I192" s="214"/>
      <c r="J192" s="41"/>
      <c r="K192" s="41"/>
      <c r="L192" s="45"/>
      <c r="M192" s="215"/>
      <c r="N192" s="216"/>
      <c r="O192" s="85"/>
      <c r="P192" s="85"/>
      <c r="Q192" s="85"/>
      <c r="R192" s="85"/>
      <c r="S192" s="85"/>
      <c r="T192" s="86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T192" s="18" t="s">
        <v>120</v>
      </c>
      <c r="AU192" s="18" t="s">
        <v>85</v>
      </c>
    </row>
    <row r="193" s="2" customFormat="1">
      <c r="A193" s="39"/>
      <c r="B193" s="40"/>
      <c r="C193" s="41"/>
      <c r="D193" s="230" t="s">
        <v>183</v>
      </c>
      <c r="E193" s="41"/>
      <c r="F193" s="231" t="s">
        <v>313</v>
      </c>
      <c r="G193" s="41"/>
      <c r="H193" s="41"/>
      <c r="I193" s="214"/>
      <c r="J193" s="41"/>
      <c r="K193" s="41"/>
      <c r="L193" s="45"/>
      <c r="M193" s="215"/>
      <c r="N193" s="216"/>
      <c r="O193" s="85"/>
      <c r="P193" s="85"/>
      <c r="Q193" s="85"/>
      <c r="R193" s="85"/>
      <c r="S193" s="85"/>
      <c r="T193" s="86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T193" s="18" t="s">
        <v>183</v>
      </c>
      <c r="AU193" s="18" t="s">
        <v>85</v>
      </c>
    </row>
    <row r="194" s="2" customFormat="1" ht="24.15" customHeight="1">
      <c r="A194" s="39"/>
      <c r="B194" s="40"/>
      <c r="C194" s="198" t="s">
        <v>314</v>
      </c>
      <c r="D194" s="198" t="s">
        <v>114</v>
      </c>
      <c r="E194" s="199" t="s">
        <v>315</v>
      </c>
      <c r="F194" s="200" t="s">
        <v>316</v>
      </c>
      <c r="G194" s="201" t="s">
        <v>246</v>
      </c>
      <c r="H194" s="202">
        <v>30</v>
      </c>
      <c r="I194" s="203"/>
      <c r="J194" s="204">
        <f>ROUND(I194*H194,2)</f>
        <v>0</v>
      </c>
      <c r="K194" s="205"/>
      <c r="L194" s="45"/>
      <c r="M194" s="206" t="s">
        <v>19</v>
      </c>
      <c r="N194" s="207" t="s">
        <v>46</v>
      </c>
      <c r="O194" s="85"/>
      <c r="P194" s="208">
        <f>O194*H194</f>
        <v>0</v>
      </c>
      <c r="Q194" s="208">
        <v>0</v>
      </c>
      <c r="R194" s="208">
        <f>Q194*H194</f>
        <v>0</v>
      </c>
      <c r="S194" s="208">
        <v>0</v>
      </c>
      <c r="T194" s="209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10" t="s">
        <v>118</v>
      </c>
      <c r="AT194" s="210" t="s">
        <v>114</v>
      </c>
      <c r="AU194" s="210" t="s">
        <v>85</v>
      </c>
      <c r="AY194" s="18" t="s">
        <v>113</v>
      </c>
      <c r="BE194" s="211">
        <f>IF(N194="základní",J194,0)</f>
        <v>0</v>
      </c>
      <c r="BF194" s="211">
        <f>IF(N194="snížená",J194,0)</f>
        <v>0</v>
      </c>
      <c r="BG194" s="211">
        <f>IF(N194="zákl. přenesená",J194,0)</f>
        <v>0</v>
      </c>
      <c r="BH194" s="211">
        <f>IF(N194="sníž. přenesená",J194,0)</f>
        <v>0</v>
      </c>
      <c r="BI194" s="211">
        <f>IF(N194="nulová",J194,0)</f>
        <v>0</v>
      </c>
      <c r="BJ194" s="18" t="s">
        <v>83</v>
      </c>
      <c r="BK194" s="211">
        <f>ROUND(I194*H194,2)</f>
        <v>0</v>
      </c>
      <c r="BL194" s="18" t="s">
        <v>118</v>
      </c>
      <c r="BM194" s="210" t="s">
        <v>317</v>
      </c>
    </row>
    <row r="195" s="2" customFormat="1">
      <c r="A195" s="39"/>
      <c r="B195" s="40"/>
      <c r="C195" s="41"/>
      <c r="D195" s="212" t="s">
        <v>120</v>
      </c>
      <c r="E195" s="41"/>
      <c r="F195" s="213" t="s">
        <v>318</v>
      </c>
      <c r="G195" s="41"/>
      <c r="H195" s="41"/>
      <c r="I195" s="214"/>
      <c r="J195" s="41"/>
      <c r="K195" s="41"/>
      <c r="L195" s="45"/>
      <c r="M195" s="215"/>
      <c r="N195" s="216"/>
      <c r="O195" s="85"/>
      <c r="P195" s="85"/>
      <c r="Q195" s="85"/>
      <c r="R195" s="85"/>
      <c r="S195" s="85"/>
      <c r="T195" s="86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T195" s="18" t="s">
        <v>120</v>
      </c>
      <c r="AU195" s="18" t="s">
        <v>85</v>
      </c>
    </row>
    <row r="196" s="2" customFormat="1">
      <c r="A196" s="39"/>
      <c r="B196" s="40"/>
      <c r="C196" s="41"/>
      <c r="D196" s="230" t="s">
        <v>183</v>
      </c>
      <c r="E196" s="41"/>
      <c r="F196" s="231" t="s">
        <v>319</v>
      </c>
      <c r="G196" s="41"/>
      <c r="H196" s="41"/>
      <c r="I196" s="214"/>
      <c r="J196" s="41"/>
      <c r="K196" s="41"/>
      <c r="L196" s="45"/>
      <c r="M196" s="215"/>
      <c r="N196" s="216"/>
      <c r="O196" s="85"/>
      <c r="P196" s="85"/>
      <c r="Q196" s="85"/>
      <c r="R196" s="85"/>
      <c r="S196" s="85"/>
      <c r="T196" s="86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T196" s="18" t="s">
        <v>183</v>
      </c>
      <c r="AU196" s="18" t="s">
        <v>85</v>
      </c>
    </row>
    <row r="197" s="13" customFormat="1">
      <c r="A197" s="13"/>
      <c r="B197" s="232"/>
      <c r="C197" s="233"/>
      <c r="D197" s="212" t="s">
        <v>185</v>
      </c>
      <c r="E197" s="234" t="s">
        <v>19</v>
      </c>
      <c r="F197" s="235" t="s">
        <v>320</v>
      </c>
      <c r="G197" s="233"/>
      <c r="H197" s="236">
        <v>30</v>
      </c>
      <c r="I197" s="237"/>
      <c r="J197" s="233"/>
      <c r="K197" s="233"/>
      <c r="L197" s="238"/>
      <c r="M197" s="239"/>
      <c r="N197" s="240"/>
      <c r="O197" s="240"/>
      <c r="P197" s="240"/>
      <c r="Q197" s="240"/>
      <c r="R197" s="240"/>
      <c r="S197" s="240"/>
      <c r="T197" s="241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2" t="s">
        <v>185</v>
      </c>
      <c r="AU197" s="242" t="s">
        <v>85</v>
      </c>
      <c r="AV197" s="13" t="s">
        <v>85</v>
      </c>
      <c r="AW197" s="13" t="s">
        <v>37</v>
      </c>
      <c r="AX197" s="13" t="s">
        <v>75</v>
      </c>
      <c r="AY197" s="242" t="s">
        <v>113</v>
      </c>
    </row>
    <row r="198" s="14" customFormat="1">
      <c r="A198" s="14"/>
      <c r="B198" s="243"/>
      <c r="C198" s="244"/>
      <c r="D198" s="212" t="s">
        <v>185</v>
      </c>
      <c r="E198" s="245" t="s">
        <v>19</v>
      </c>
      <c r="F198" s="246" t="s">
        <v>189</v>
      </c>
      <c r="G198" s="244"/>
      <c r="H198" s="247">
        <v>30</v>
      </c>
      <c r="I198" s="248"/>
      <c r="J198" s="244"/>
      <c r="K198" s="244"/>
      <c r="L198" s="249"/>
      <c r="M198" s="250"/>
      <c r="N198" s="251"/>
      <c r="O198" s="251"/>
      <c r="P198" s="251"/>
      <c r="Q198" s="251"/>
      <c r="R198" s="251"/>
      <c r="S198" s="251"/>
      <c r="T198" s="252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3" t="s">
        <v>185</v>
      </c>
      <c r="AU198" s="253" t="s">
        <v>85</v>
      </c>
      <c r="AV198" s="14" t="s">
        <v>118</v>
      </c>
      <c r="AW198" s="14" t="s">
        <v>37</v>
      </c>
      <c r="AX198" s="14" t="s">
        <v>83</v>
      </c>
      <c r="AY198" s="253" t="s">
        <v>113</v>
      </c>
    </row>
    <row r="199" s="2" customFormat="1" ht="21.75" customHeight="1">
      <c r="A199" s="39"/>
      <c r="B199" s="40"/>
      <c r="C199" s="198" t="s">
        <v>7</v>
      </c>
      <c r="D199" s="198" t="s">
        <v>114</v>
      </c>
      <c r="E199" s="199" t="s">
        <v>321</v>
      </c>
      <c r="F199" s="200" t="s">
        <v>322</v>
      </c>
      <c r="G199" s="201" t="s">
        <v>246</v>
      </c>
      <c r="H199" s="202">
        <v>30</v>
      </c>
      <c r="I199" s="203"/>
      <c r="J199" s="204">
        <f>ROUND(I199*H199,2)</f>
        <v>0</v>
      </c>
      <c r="K199" s="205"/>
      <c r="L199" s="45"/>
      <c r="M199" s="206" t="s">
        <v>19</v>
      </c>
      <c r="N199" s="207" t="s">
        <v>46</v>
      </c>
      <c r="O199" s="85"/>
      <c r="P199" s="208">
        <f>O199*H199</f>
        <v>0</v>
      </c>
      <c r="Q199" s="208">
        <v>0</v>
      </c>
      <c r="R199" s="208">
        <f>Q199*H199</f>
        <v>0</v>
      </c>
      <c r="S199" s="208">
        <v>0</v>
      </c>
      <c r="T199" s="209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10" t="s">
        <v>118</v>
      </c>
      <c r="AT199" s="210" t="s">
        <v>114</v>
      </c>
      <c r="AU199" s="210" t="s">
        <v>85</v>
      </c>
      <c r="AY199" s="18" t="s">
        <v>113</v>
      </c>
      <c r="BE199" s="211">
        <f>IF(N199="základní",J199,0)</f>
        <v>0</v>
      </c>
      <c r="BF199" s="211">
        <f>IF(N199="snížená",J199,0)</f>
        <v>0</v>
      </c>
      <c r="BG199" s="211">
        <f>IF(N199="zákl. přenesená",J199,0)</f>
        <v>0</v>
      </c>
      <c r="BH199" s="211">
        <f>IF(N199="sníž. přenesená",J199,0)</f>
        <v>0</v>
      </c>
      <c r="BI199" s="211">
        <f>IF(N199="nulová",J199,0)</f>
        <v>0</v>
      </c>
      <c r="BJ199" s="18" t="s">
        <v>83</v>
      </c>
      <c r="BK199" s="211">
        <f>ROUND(I199*H199,2)</f>
        <v>0</v>
      </c>
      <c r="BL199" s="18" t="s">
        <v>118</v>
      </c>
      <c r="BM199" s="210" t="s">
        <v>323</v>
      </c>
    </row>
    <row r="200" s="2" customFormat="1">
      <c r="A200" s="39"/>
      <c r="B200" s="40"/>
      <c r="C200" s="41"/>
      <c r="D200" s="212" t="s">
        <v>120</v>
      </c>
      <c r="E200" s="41"/>
      <c r="F200" s="213" t="s">
        <v>322</v>
      </c>
      <c r="G200" s="41"/>
      <c r="H200" s="41"/>
      <c r="I200" s="214"/>
      <c r="J200" s="41"/>
      <c r="K200" s="41"/>
      <c r="L200" s="45"/>
      <c r="M200" s="215"/>
      <c r="N200" s="216"/>
      <c r="O200" s="85"/>
      <c r="P200" s="85"/>
      <c r="Q200" s="85"/>
      <c r="R200" s="85"/>
      <c r="S200" s="85"/>
      <c r="T200" s="86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T200" s="18" t="s">
        <v>120</v>
      </c>
      <c r="AU200" s="18" t="s">
        <v>85</v>
      </c>
    </row>
    <row r="201" s="2" customFormat="1">
      <c r="A201" s="39"/>
      <c r="B201" s="40"/>
      <c r="C201" s="41"/>
      <c r="D201" s="230" t="s">
        <v>183</v>
      </c>
      <c r="E201" s="41"/>
      <c r="F201" s="231" t="s">
        <v>324</v>
      </c>
      <c r="G201" s="41"/>
      <c r="H201" s="41"/>
      <c r="I201" s="214"/>
      <c r="J201" s="41"/>
      <c r="K201" s="41"/>
      <c r="L201" s="45"/>
      <c r="M201" s="215"/>
      <c r="N201" s="216"/>
      <c r="O201" s="85"/>
      <c r="P201" s="85"/>
      <c r="Q201" s="85"/>
      <c r="R201" s="85"/>
      <c r="S201" s="85"/>
      <c r="T201" s="86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T201" s="18" t="s">
        <v>183</v>
      </c>
      <c r="AU201" s="18" t="s">
        <v>85</v>
      </c>
    </row>
    <row r="202" s="13" customFormat="1">
      <c r="A202" s="13"/>
      <c r="B202" s="232"/>
      <c r="C202" s="233"/>
      <c r="D202" s="212" t="s">
        <v>185</v>
      </c>
      <c r="E202" s="234" t="s">
        <v>19</v>
      </c>
      <c r="F202" s="235" t="s">
        <v>320</v>
      </c>
      <c r="G202" s="233"/>
      <c r="H202" s="236">
        <v>30</v>
      </c>
      <c r="I202" s="237"/>
      <c r="J202" s="233"/>
      <c r="K202" s="233"/>
      <c r="L202" s="238"/>
      <c r="M202" s="239"/>
      <c r="N202" s="240"/>
      <c r="O202" s="240"/>
      <c r="P202" s="240"/>
      <c r="Q202" s="240"/>
      <c r="R202" s="240"/>
      <c r="S202" s="240"/>
      <c r="T202" s="241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2" t="s">
        <v>185</v>
      </c>
      <c r="AU202" s="242" t="s">
        <v>85</v>
      </c>
      <c r="AV202" s="13" t="s">
        <v>85</v>
      </c>
      <c r="AW202" s="13" t="s">
        <v>37</v>
      </c>
      <c r="AX202" s="13" t="s">
        <v>75</v>
      </c>
      <c r="AY202" s="242" t="s">
        <v>113</v>
      </c>
    </row>
    <row r="203" s="14" customFormat="1">
      <c r="A203" s="14"/>
      <c r="B203" s="243"/>
      <c r="C203" s="244"/>
      <c r="D203" s="212" t="s">
        <v>185</v>
      </c>
      <c r="E203" s="245" t="s">
        <v>19</v>
      </c>
      <c r="F203" s="246" t="s">
        <v>189</v>
      </c>
      <c r="G203" s="244"/>
      <c r="H203" s="247">
        <v>30</v>
      </c>
      <c r="I203" s="248"/>
      <c r="J203" s="244"/>
      <c r="K203" s="244"/>
      <c r="L203" s="249"/>
      <c r="M203" s="250"/>
      <c r="N203" s="251"/>
      <c r="O203" s="251"/>
      <c r="P203" s="251"/>
      <c r="Q203" s="251"/>
      <c r="R203" s="251"/>
      <c r="S203" s="251"/>
      <c r="T203" s="252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3" t="s">
        <v>185</v>
      </c>
      <c r="AU203" s="253" t="s">
        <v>85</v>
      </c>
      <c r="AV203" s="14" t="s">
        <v>118</v>
      </c>
      <c r="AW203" s="14" t="s">
        <v>37</v>
      </c>
      <c r="AX203" s="14" t="s">
        <v>83</v>
      </c>
      <c r="AY203" s="253" t="s">
        <v>113</v>
      </c>
    </row>
    <row r="204" s="2" customFormat="1" ht="16.5" customHeight="1">
      <c r="A204" s="39"/>
      <c r="B204" s="40"/>
      <c r="C204" s="254" t="s">
        <v>325</v>
      </c>
      <c r="D204" s="254" t="s">
        <v>326</v>
      </c>
      <c r="E204" s="255" t="s">
        <v>327</v>
      </c>
      <c r="F204" s="256" t="s">
        <v>328</v>
      </c>
      <c r="G204" s="257" t="s">
        <v>329</v>
      </c>
      <c r="H204" s="258">
        <v>0.90000000000000002</v>
      </c>
      <c r="I204" s="259"/>
      <c r="J204" s="260">
        <f>ROUND(I204*H204,2)</f>
        <v>0</v>
      </c>
      <c r="K204" s="261"/>
      <c r="L204" s="262"/>
      <c r="M204" s="263" t="s">
        <v>19</v>
      </c>
      <c r="N204" s="264" t="s">
        <v>46</v>
      </c>
      <c r="O204" s="85"/>
      <c r="P204" s="208">
        <f>O204*H204</f>
        <v>0</v>
      </c>
      <c r="Q204" s="208">
        <v>0.001</v>
      </c>
      <c r="R204" s="208">
        <f>Q204*H204</f>
        <v>0.00090000000000000008</v>
      </c>
      <c r="S204" s="208">
        <v>0</v>
      </c>
      <c r="T204" s="209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10" t="s">
        <v>229</v>
      </c>
      <c r="AT204" s="210" t="s">
        <v>326</v>
      </c>
      <c r="AU204" s="210" t="s">
        <v>85</v>
      </c>
      <c r="AY204" s="18" t="s">
        <v>113</v>
      </c>
      <c r="BE204" s="211">
        <f>IF(N204="základní",J204,0)</f>
        <v>0</v>
      </c>
      <c r="BF204" s="211">
        <f>IF(N204="snížená",J204,0)</f>
        <v>0</v>
      </c>
      <c r="BG204" s="211">
        <f>IF(N204="zákl. přenesená",J204,0)</f>
        <v>0</v>
      </c>
      <c r="BH204" s="211">
        <f>IF(N204="sníž. přenesená",J204,0)</f>
        <v>0</v>
      </c>
      <c r="BI204" s="211">
        <f>IF(N204="nulová",J204,0)</f>
        <v>0</v>
      </c>
      <c r="BJ204" s="18" t="s">
        <v>83</v>
      </c>
      <c r="BK204" s="211">
        <f>ROUND(I204*H204,2)</f>
        <v>0</v>
      </c>
      <c r="BL204" s="18" t="s">
        <v>118</v>
      </c>
      <c r="BM204" s="210" t="s">
        <v>330</v>
      </c>
    </row>
    <row r="205" s="2" customFormat="1">
      <c r="A205" s="39"/>
      <c r="B205" s="40"/>
      <c r="C205" s="41"/>
      <c r="D205" s="212" t="s">
        <v>120</v>
      </c>
      <c r="E205" s="41"/>
      <c r="F205" s="213" t="s">
        <v>328</v>
      </c>
      <c r="G205" s="41"/>
      <c r="H205" s="41"/>
      <c r="I205" s="214"/>
      <c r="J205" s="41"/>
      <c r="K205" s="41"/>
      <c r="L205" s="45"/>
      <c r="M205" s="215"/>
      <c r="N205" s="216"/>
      <c r="O205" s="85"/>
      <c r="P205" s="85"/>
      <c r="Q205" s="85"/>
      <c r="R205" s="85"/>
      <c r="S205" s="85"/>
      <c r="T205" s="86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T205" s="18" t="s">
        <v>120</v>
      </c>
      <c r="AU205" s="18" t="s">
        <v>85</v>
      </c>
    </row>
    <row r="206" s="13" customFormat="1">
      <c r="A206" s="13"/>
      <c r="B206" s="232"/>
      <c r="C206" s="233"/>
      <c r="D206" s="212" t="s">
        <v>185</v>
      </c>
      <c r="E206" s="233"/>
      <c r="F206" s="235" t="s">
        <v>331</v>
      </c>
      <c r="G206" s="233"/>
      <c r="H206" s="236">
        <v>0.90000000000000002</v>
      </c>
      <c r="I206" s="237"/>
      <c r="J206" s="233"/>
      <c r="K206" s="233"/>
      <c r="L206" s="238"/>
      <c r="M206" s="239"/>
      <c r="N206" s="240"/>
      <c r="O206" s="240"/>
      <c r="P206" s="240"/>
      <c r="Q206" s="240"/>
      <c r="R206" s="240"/>
      <c r="S206" s="240"/>
      <c r="T206" s="241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2" t="s">
        <v>185</v>
      </c>
      <c r="AU206" s="242" t="s">
        <v>85</v>
      </c>
      <c r="AV206" s="13" t="s">
        <v>85</v>
      </c>
      <c r="AW206" s="13" t="s">
        <v>4</v>
      </c>
      <c r="AX206" s="13" t="s">
        <v>83</v>
      </c>
      <c r="AY206" s="242" t="s">
        <v>113</v>
      </c>
    </row>
    <row r="207" s="2" customFormat="1" ht="24.15" customHeight="1">
      <c r="A207" s="39"/>
      <c r="B207" s="40"/>
      <c r="C207" s="198" t="s">
        <v>332</v>
      </c>
      <c r="D207" s="198" t="s">
        <v>114</v>
      </c>
      <c r="E207" s="199" t="s">
        <v>333</v>
      </c>
      <c r="F207" s="200" t="s">
        <v>334</v>
      </c>
      <c r="G207" s="201" t="s">
        <v>246</v>
      </c>
      <c r="H207" s="202">
        <v>30</v>
      </c>
      <c r="I207" s="203"/>
      <c r="J207" s="204">
        <f>ROUND(I207*H207,2)</f>
        <v>0</v>
      </c>
      <c r="K207" s="205"/>
      <c r="L207" s="45"/>
      <c r="M207" s="206" t="s">
        <v>19</v>
      </c>
      <c r="N207" s="207" t="s">
        <v>46</v>
      </c>
      <c r="O207" s="85"/>
      <c r="P207" s="208">
        <f>O207*H207</f>
        <v>0</v>
      </c>
      <c r="Q207" s="208">
        <v>0</v>
      </c>
      <c r="R207" s="208">
        <f>Q207*H207</f>
        <v>0</v>
      </c>
      <c r="S207" s="208">
        <v>0</v>
      </c>
      <c r="T207" s="209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10" t="s">
        <v>118</v>
      </c>
      <c r="AT207" s="210" t="s">
        <v>114</v>
      </c>
      <c r="AU207" s="210" t="s">
        <v>85</v>
      </c>
      <c r="AY207" s="18" t="s">
        <v>113</v>
      </c>
      <c r="BE207" s="211">
        <f>IF(N207="základní",J207,0)</f>
        <v>0</v>
      </c>
      <c r="BF207" s="211">
        <f>IF(N207="snížená",J207,0)</f>
        <v>0</v>
      </c>
      <c r="BG207" s="211">
        <f>IF(N207="zákl. přenesená",J207,0)</f>
        <v>0</v>
      </c>
      <c r="BH207" s="211">
        <f>IF(N207="sníž. přenesená",J207,0)</f>
        <v>0</v>
      </c>
      <c r="BI207" s="211">
        <f>IF(N207="nulová",J207,0)</f>
        <v>0</v>
      </c>
      <c r="BJ207" s="18" t="s">
        <v>83</v>
      </c>
      <c r="BK207" s="211">
        <f>ROUND(I207*H207,2)</f>
        <v>0</v>
      </c>
      <c r="BL207" s="18" t="s">
        <v>118</v>
      </c>
      <c r="BM207" s="210" t="s">
        <v>335</v>
      </c>
    </row>
    <row r="208" s="2" customFormat="1">
      <c r="A208" s="39"/>
      <c r="B208" s="40"/>
      <c r="C208" s="41"/>
      <c r="D208" s="212" t="s">
        <v>120</v>
      </c>
      <c r="E208" s="41"/>
      <c r="F208" s="213" t="s">
        <v>336</v>
      </c>
      <c r="G208" s="41"/>
      <c r="H208" s="41"/>
      <c r="I208" s="214"/>
      <c r="J208" s="41"/>
      <c r="K208" s="41"/>
      <c r="L208" s="45"/>
      <c r="M208" s="215"/>
      <c r="N208" s="216"/>
      <c r="O208" s="85"/>
      <c r="P208" s="85"/>
      <c r="Q208" s="85"/>
      <c r="R208" s="85"/>
      <c r="S208" s="85"/>
      <c r="T208" s="86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T208" s="18" t="s">
        <v>120</v>
      </c>
      <c r="AU208" s="18" t="s">
        <v>85</v>
      </c>
    </row>
    <row r="209" s="2" customFormat="1">
      <c r="A209" s="39"/>
      <c r="B209" s="40"/>
      <c r="C209" s="41"/>
      <c r="D209" s="230" t="s">
        <v>183</v>
      </c>
      <c r="E209" s="41"/>
      <c r="F209" s="231" t="s">
        <v>337</v>
      </c>
      <c r="G209" s="41"/>
      <c r="H209" s="41"/>
      <c r="I209" s="214"/>
      <c r="J209" s="41"/>
      <c r="K209" s="41"/>
      <c r="L209" s="45"/>
      <c r="M209" s="215"/>
      <c r="N209" s="216"/>
      <c r="O209" s="85"/>
      <c r="P209" s="85"/>
      <c r="Q209" s="85"/>
      <c r="R209" s="85"/>
      <c r="S209" s="85"/>
      <c r="T209" s="86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T209" s="18" t="s">
        <v>183</v>
      </c>
      <c r="AU209" s="18" t="s">
        <v>85</v>
      </c>
    </row>
    <row r="210" s="13" customFormat="1">
      <c r="A210" s="13"/>
      <c r="B210" s="232"/>
      <c r="C210" s="233"/>
      <c r="D210" s="212" t="s">
        <v>185</v>
      </c>
      <c r="E210" s="234" t="s">
        <v>19</v>
      </c>
      <c r="F210" s="235" t="s">
        <v>320</v>
      </c>
      <c r="G210" s="233"/>
      <c r="H210" s="236">
        <v>30</v>
      </c>
      <c r="I210" s="237"/>
      <c r="J210" s="233"/>
      <c r="K210" s="233"/>
      <c r="L210" s="238"/>
      <c r="M210" s="239"/>
      <c r="N210" s="240"/>
      <c r="O210" s="240"/>
      <c r="P210" s="240"/>
      <c r="Q210" s="240"/>
      <c r="R210" s="240"/>
      <c r="S210" s="240"/>
      <c r="T210" s="241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2" t="s">
        <v>185</v>
      </c>
      <c r="AU210" s="242" t="s">
        <v>85</v>
      </c>
      <c r="AV210" s="13" t="s">
        <v>85</v>
      </c>
      <c r="AW210" s="13" t="s">
        <v>37</v>
      </c>
      <c r="AX210" s="13" t="s">
        <v>75</v>
      </c>
      <c r="AY210" s="242" t="s">
        <v>113</v>
      </c>
    </row>
    <row r="211" s="14" customFormat="1">
      <c r="A211" s="14"/>
      <c r="B211" s="243"/>
      <c r="C211" s="244"/>
      <c r="D211" s="212" t="s">
        <v>185</v>
      </c>
      <c r="E211" s="245" t="s">
        <v>19</v>
      </c>
      <c r="F211" s="246" t="s">
        <v>189</v>
      </c>
      <c r="G211" s="244"/>
      <c r="H211" s="247">
        <v>30</v>
      </c>
      <c r="I211" s="248"/>
      <c r="J211" s="244"/>
      <c r="K211" s="244"/>
      <c r="L211" s="249"/>
      <c r="M211" s="250"/>
      <c r="N211" s="251"/>
      <c r="O211" s="251"/>
      <c r="P211" s="251"/>
      <c r="Q211" s="251"/>
      <c r="R211" s="251"/>
      <c r="S211" s="251"/>
      <c r="T211" s="252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53" t="s">
        <v>185</v>
      </c>
      <c r="AU211" s="253" t="s">
        <v>85</v>
      </c>
      <c r="AV211" s="14" t="s">
        <v>118</v>
      </c>
      <c r="AW211" s="14" t="s">
        <v>37</v>
      </c>
      <c r="AX211" s="14" t="s">
        <v>83</v>
      </c>
      <c r="AY211" s="253" t="s">
        <v>113</v>
      </c>
    </row>
    <row r="212" s="2" customFormat="1" ht="16.5" customHeight="1">
      <c r="A212" s="39"/>
      <c r="B212" s="40"/>
      <c r="C212" s="198" t="s">
        <v>338</v>
      </c>
      <c r="D212" s="198" t="s">
        <v>114</v>
      </c>
      <c r="E212" s="199" t="s">
        <v>339</v>
      </c>
      <c r="F212" s="200" t="s">
        <v>340</v>
      </c>
      <c r="G212" s="201" t="s">
        <v>341</v>
      </c>
      <c r="H212" s="202">
        <v>359.63999999999999</v>
      </c>
      <c r="I212" s="203"/>
      <c r="J212" s="204">
        <f>ROUND(I212*H212,2)</f>
        <v>0</v>
      </c>
      <c r="K212" s="205"/>
      <c r="L212" s="45"/>
      <c r="M212" s="206" t="s">
        <v>19</v>
      </c>
      <c r="N212" s="207" t="s">
        <v>46</v>
      </c>
      <c r="O212" s="85"/>
      <c r="P212" s="208">
        <f>O212*H212</f>
        <v>0</v>
      </c>
      <c r="Q212" s="208">
        <v>0</v>
      </c>
      <c r="R212" s="208">
        <f>Q212*H212</f>
        <v>0</v>
      </c>
      <c r="S212" s="208">
        <v>0</v>
      </c>
      <c r="T212" s="209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10" t="s">
        <v>118</v>
      </c>
      <c r="AT212" s="210" t="s">
        <v>114</v>
      </c>
      <c r="AU212" s="210" t="s">
        <v>85</v>
      </c>
      <c r="AY212" s="18" t="s">
        <v>113</v>
      </c>
      <c r="BE212" s="211">
        <f>IF(N212="základní",J212,0)</f>
        <v>0</v>
      </c>
      <c r="BF212" s="211">
        <f>IF(N212="snížená",J212,0)</f>
        <v>0</v>
      </c>
      <c r="BG212" s="211">
        <f>IF(N212="zákl. přenesená",J212,0)</f>
        <v>0</v>
      </c>
      <c r="BH212" s="211">
        <f>IF(N212="sníž. přenesená",J212,0)</f>
        <v>0</v>
      </c>
      <c r="BI212" s="211">
        <f>IF(N212="nulová",J212,0)</f>
        <v>0</v>
      </c>
      <c r="BJ212" s="18" t="s">
        <v>83</v>
      </c>
      <c r="BK212" s="211">
        <f>ROUND(I212*H212,2)</f>
        <v>0</v>
      </c>
      <c r="BL212" s="18" t="s">
        <v>118</v>
      </c>
      <c r="BM212" s="210" t="s">
        <v>342</v>
      </c>
    </row>
    <row r="213" s="2" customFormat="1">
      <c r="A213" s="39"/>
      <c r="B213" s="40"/>
      <c r="C213" s="41"/>
      <c r="D213" s="212" t="s">
        <v>120</v>
      </c>
      <c r="E213" s="41"/>
      <c r="F213" s="213" t="s">
        <v>340</v>
      </c>
      <c r="G213" s="41"/>
      <c r="H213" s="41"/>
      <c r="I213" s="214"/>
      <c r="J213" s="41"/>
      <c r="K213" s="41"/>
      <c r="L213" s="45"/>
      <c r="M213" s="215"/>
      <c r="N213" s="216"/>
      <c r="O213" s="85"/>
      <c r="P213" s="85"/>
      <c r="Q213" s="85"/>
      <c r="R213" s="85"/>
      <c r="S213" s="85"/>
      <c r="T213" s="86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T213" s="18" t="s">
        <v>120</v>
      </c>
      <c r="AU213" s="18" t="s">
        <v>85</v>
      </c>
    </row>
    <row r="214" s="13" customFormat="1">
      <c r="A214" s="13"/>
      <c r="B214" s="232"/>
      <c r="C214" s="233"/>
      <c r="D214" s="212" t="s">
        <v>185</v>
      </c>
      <c r="E214" s="234" t="s">
        <v>19</v>
      </c>
      <c r="F214" s="235" t="s">
        <v>294</v>
      </c>
      <c r="G214" s="233"/>
      <c r="H214" s="236">
        <v>359.63999999999999</v>
      </c>
      <c r="I214" s="237"/>
      <c r="J214" s="233"/>
      <c r="K214" s="233"/>
      <c r="L214" s="238"/>
      <c r="M214" s="239"/>
      <c r="N214" s="240"/>
      <c r="O214" s="240"/>
      <c r="P214" s="240"/>
      <c r="Q214" s="240"/>
      <c r="R214" s="240"/>
      <c r="S214" s="240"/>
      <c r="T214" s="241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2" t="s">
        <v>185</v>
      </c>
      <c r="AU214" s="242" t="s">
        <v>85</v>
      </c>
      <c r="AV214" s="13" t="s">
        <v>85</v>
      </c>
      <c r="AW214" s="13" t="s">
        <v>37</v>
      </c>
      <c r="AX214" s="13" t="s">
        <v>75</v>
      </c>
      <c r="AY214" s="242" t="s">
        <v>113</v>
      </c>
    </row>
    <row r="215" s="14" customFormat="1">
      <c r="A215" s="14"/>
      <c r="B215" s="243"/>
      <c r="C215" s="244"/>
      <c r="D215" s="212" t="s">
        <v>185</v>
      </c>
      <c r="E215" s="245" t="s">
        <v>19</v>
      </c>
      <c r="F215" s="246" t="s">
        <v>189</v>
      </c>
      <c r="G215" s="244"/>
      <c r="H215" s="247">
        <v>359.63999999999999</v>
      </c>
      <c r="I215" s="248"/>
      <c r="J215" s="244"/>
      <c r="K215" s="244"/>
      <c r="L215" s="249"/>
      <c r="M215" s="250"/>
      <c r="N215" s="251"/>
      <c r="O215" s="251"/>
      <c r="P215" s="251"/>
      <c r="Q215" s="251"/>
      <c r="R215" s="251"/>
      <c r="S215" s="251"/>
      <c r="T215" s="252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53" t="s">
        <v>185</v>
      </c>
      <c r="AU215" s="253" t="s">
        <v>85</v>
      </c>
      <c r="AV215" s="14" t="s">
        <v>118</v>
      </c>
      <c r="AW215" s="14" t="s">
        <v>37</v>
      </c>
      <c r="AX215" s="14" t="s">
        <v>83</v>
      </c>
      <c r="AY215" s="253" t="s">
        <v>113</v>
      </c>
    </row>
    <row r="216" s="2" customFormat="1" ht="24.15" customHeight="1">
      <c r="A216" s="39"/>
      <c r="B216" s="40"/>
      <c r="C216" s="198" t="s">
        <v>343</v>
      </c>
      <c r="D216" s="198" t="s">
        <v>114</v>
      </c>
      <c r="E216" s="199" t="s">
        <v>344</v>
      </c>
      <c r="F216" s="200" t="s">
        <v>345</v>
      </c>
      <c r="G216" s="201" t="s">
        <v>180</v>
      </c>
      <c r="H216" s="202">
        <v>7.25</v>
      </c>
      <c r="I216" s="203"/>
      <c r="J216" s="204">
        <f>ROUND(I216*H216,2)</f>
        <v>0</v>
      </c>
      <c r="K216" s="205"/>
      <c r="L216" s="45"/>
      <c r="M216" s="206" t="s">
        <v>19</v>
      </c>
      <c r="N216" s="207" t="s">
        <v>46</v>
      </c>
      <c r="O216" s="85"/>
      <c r="P216" s="208">
        <f>O216*H216</f>
        <v>0</v>
      </c>
      <c r="Q216" s="208">
        <v>0</v>
      </c>
      <c r="R216" s="208">
        <f>Q216*H216</f>
        <v>0</v>
      </c>
      <c r="S216" s="208">
        <v>2.5</v>
      </c>
      <c r="T216" s="209">
        <f>S216*H216</f>
        <v>18.125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10" t="s">
        <v>118</v>
      </c>
      <c r="AT216" s="210" t="s">
        <v>114</v>
      </c>
      <c r="AU216" s="210" t="s">
        <v>85</v>
      </c>
      <c r="AY216" s="18" t="s">
        <v>113</v>
      </c>
      <c r="BE216" s="211">
        <f>IF(N216="základní",J216,0)</f>
        <v>0</v>
      </c>
      <c r="BF216" s="211">
        <f>IF(N216="snížená",J216,0)</f>
        <v>0</v>
      </c>
      <c r="BG216" s="211">
        <f>IF(N216="zákl. přenesená",J216,0)</f>
        <v>0</v>
      </c>
      <c r="BH216" s="211">
        <f>IF(N216="sníž. přenesená",J216,0)</f>
        <v>0</v>
      </c>
      <c r="BI216" s="211">
        <f>IF(N216="nulová",J216,0)</f>
        <v>0</v>
      </c>
      <c r="BJ216" s="18" t="s">
        <v>83</v>
      </c>
      <c r="BK216" s="211">
        <f>ROUND(I216*H216,2)</f>
        <v>0</v>
      </c>
      <c r="BL216" s="18" t="s">
        <v>118</v>
      </c>
      <c r="BM216" s="210" t="s">
        <v>346</v>
      </c>
    </row>
    <row r="217" s="2" customFormat="1">
      <c r="A217" s="39"/>
      <c r="B217" s="40"/>
      <c r="C217" s="41"/>
      <c r="D217" s="212" t="s">
        <v>120</v>
      </c>
      <c r="E217" s="41"/>
      <c r="F217" s="213" t="s">
        <v>347</v>
      </c>
      <c r="G217" s="41"/>
      <c r="H217" s="41"/>
      <c r="I217" s="214"/>
      <c r="J217" s="41"/>
      <c r="K217" s="41"/>
      <c r="L217" s="45"/>
      <c r="M217" s="215"/>
      <c r="N217" s="216"/>
      <c r="O217" s="85"/>
      <c r="P217" s="85"/>
      <c r="Q217" s="85"/>
      <c r="R217" s="85"/>
      <c r="S217" s="85"/>
      <c r="T217" s="86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T217" s="18" t="s">
        <v>120</v>
      </c>
      <c r="AU217" s="18" t="s">
        <v>85</v>
      </c>
    </row>
    <row r="218" s="13" customFormat="1">
      <c r="A218" s="13"/>
      <c r="B218" s="232"/>
      <c r="C218" s="233"/>
      <c r="D218" s="212" t="s">
        <v>185</v>
      </c>
      <c r="E218" s="234" t="s">
        <v>19</v>
      </c>
      <c r="F218" s="235" t="s">
        <v>348</v>
      </c>
      <c r="G218" s="233"/>
      <c r="H218" s="236">
        <v>7.25</v>
      </c>
      <c r="I218" s="237"/>
      <c r="J218" s="233"/>
      <c r="K218" s="233"/>
      <c r="L218" s="238"/>
      <c r="M218" s="239"/>
      <c r="N218" s="240"/>
      <c r="O218" s="240"/>
      <c r="P218" s="240"/>
      <c r="Q218" s="240"/>
      <c r="R218" s="240"/>
      <c r="S218" s="240"/>
      <c r="T218" s="241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2" t="s">
        <v>185</v>
      </c>
      <c r="AU218" s="242" t="s">
        <v>85</v>
      </c>
      <c r="AV218" s="13" t="s">
        <v>85</v>
      </c>
      <c r="AW218" s="13" t="s">
        <v>37</v>
      </c>
      <c r="AX218" s="13" t="s">
        <v>75</v>
      </c>
      <c r="AY218" s="242" t="s">
        <v>113</v>
      </c>
    </row>
    <row r="219" s="14" customFormat="1">
      <c r="A219" s="14"/>
      <c r="B219" s="243"/>
      <c r="C219" s="244"/>
      <c r="D219" s="212" t="s">
        <v>185</v>
      </c>
      <c r="E219" s="245" t="s">
        <v>19</v>
      </c>
      <c r="F219" s="246" t="s">
        <v>189</v>
      </c>
      <c r="G219" s="244"/>
      <c r="H219" s="247">
        <v>7.25</v>
      </c>
      <c r="I219" s="248"/>
      <c r="J219" s="244"/>
      <c r="K219" s="244"/>
      <c r="L219" s="249"/>
      <c r="M219" s="250"/>
      <c r="N219" s="251"/>
      <c r="O219" s="251"/>
      <c r="P219" s="251"/>
      <c r="Q219" s="251"/>
      <c r="R219" s="251"/>
      <c r="S219" s="251"/>
      <c r="T219" s="252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53" t="s">
        <v>185</v>
      </c>
      <c r="AU219" s="253" t="s">
        <v>85</v>
      </c>
      <c r="AV219" s="14" t="s">
        <v>118</v>
      </c>
      <c r="AW219" s="14" t="s">
        <v>37</v>
      </c>
      <c r="AX219" s="14" t="s">
        <v>83</v>
      </c>
      <c r="AY219" s="253" t="s">
        <v>113</v>
      </c>
    </row>
    <row r="220" s="11" customFormat="1" ht="20.88" customHeight="1">
      <c r="A220" s="11"/>
      <c r="B220" s="184"/>
      <c r="C220" s="185"/>
      <c r="D220" s="186" t="s">
        <v>74</v>
      </c>
      <c r="E220" s="228" t="s">
        <v>349</v>
      </c>
      <c r="F220" s="228" t="s">
        <v>350</v>
      </c>
      <c r="G220" s="185"/>
      <c r="H220" s="185"/>
      <c r="I220" s="188"/>
      <c r="J220" s="229">
        <f>BK220</f>
        <v>0</v>
      </c>
      <c r="K220" s="185"/>
      <c r="L220" s="190"/>
      <c r="M220" s="191"/>
      <c r="N220" s="192"/>
      <c r="O220" s="192"/>
      <c r="P220" s="193">
        <f>SUM(P221:P251)</f>
        <v>0</v>
      </c>
      <c r="Q220" s="192"/>
      <c r="R220" s="193">
        <f>SUM(R221:R251)</f>
        <v>0.7547701231092</v>
      </c>
      <c r="S220" s="192"/>
      <c r="T220" s="194">
        <f>SUM(T221:T251)</f>
        <v>0</v>
      </c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R220" s="195" t="s">
        <v>83</v>
      </c>
      <c r="AT220" s="196" t="s">
        <v>74</v>
      </c>
      <c r="AU220" s="196" t="s">
        <v>85</v>
      </c>
      <c r="AY220" s="195" t="s">
        <v>113</v>
      </c>
      <c r="BK220" s="197">
        <f>SUM(BK221:BK251)</f>
        <v>0</v>
      </c>
    </row>
    <row r="221" s="2" customFormat="1" ht="24.15" customHeight="1">
      <c r="A221" s="39"/>
      <c r="B221" s="40"/>
      <c r="C221" s="198" t="s">
        <v>351</v>
      </c>
      <c r="D221" s="198" t="s">
        <v>114</v>
      </c>
      <c r="E221" s="199" t="s">
        <v>352</v>
      </c>
      <c r="F221" s="200" t="s">
        <v>353</v>
      </c>
      <c r="G221" s="201" t="s">
        <v>180</v>
      </c>
      <c r="H221" s="202">
        <v>10.154</v>
      </c>
      <c r="I221" s="203"/>
      <c r="J221" s="204">
        <f>ROUND(I221*H221,2)</f>
        <v>0</v>
      </c>
      <c r="K221" s="205"/>
      <c r="L221" s="45"/>
      <c r="M221" s="206" t="s">
        <v>19</v>
      </c>
      <c r="N221" s="207" t="s">
        <v>46</v>
      </c>
      <c r="O221" s="85"/>
      <c r="P221" s="208">
        <f>O221*H221</f>
        <v>0</v>
      </c>
      <c r="Q221" s="208">
        <v>0</v>
      </c>
      <c r="R221" s="208">
        <f>Q221*H221</f>
        <v>0</v>
      </c>
      <c r="S221" s="208">
        <v>0</v>
      </c>
      <c r="T221" s="209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10" t="s">
        <v>118</v>
      </c>
      <c r="AT221" s="210" t="s">
        <v>114</v>
      </c>
      <c r="AU221" s="210" t="s">
        <v>127</v>
      </c>
      <c r="AY221" s="18" t="s">
        <v>113</v>
      </c>
      <c r="BE221" s="211">
        <f>IF(N221="základní",J221,0)</f>
        <v>0</v>
      </c>
      <c r="BF221" s="211">
        <f>IF(N221="snížená",J221,0)</f>
        <v>0</v>
      </c>
      <c r="BG221" s="211">
        <f>IF(N221="zákl. přenesená",J221,0)</f>
        <v>0</v>
      </c>
      <c r="BH221" s="211">
        <f>IF(N221="sníž. přenesená",J221,0)</f>
        <v>0</v>
      </c>
      <c r="BI221" s="211">
        <f>IF(N221="nulová",J221,0)</f>
        <v>0</v>
      </c>
      <c r="BJ221" s="18" t="s">
        <v>83</v>
      </c>
      <c r="BK221" s="211">
        <f>ROUND(I221*H221,2)</f>
        <v>0</v>
      </c>
      <c r="BL221" s="18" t="s">
        <v>118</v>
      </c>
      <c r="BM221" s="210" t="s">
        <v>354</v>
      </c>
    </row>
    <row r="222" s="2" customFormat="1">
      <c r="A222" s="39"/>
      <c r="B222" s="40"/>
      <c r="C222" s="41"/>
      <c r="D222" s="212" t="s">
        <v>120</v>
      </c>
      <c r="E222" s="41"/>
      <c r="F222" s="213" t="s">
        <v>355</v>
      </c>
      <c r="G222" s="41"/>
      <c r="H222" s="41"/>
      <c r="I222" s="214"/>
      <c r="J222" s="41"/>
      <c r="K222" s="41"/>
      <c r="L222" s="45"/>
      <c r="M222" s="215"/>
      <c r="N222" s="216"/>
      <c r="O222" s="85"/>
      <c r="P222" s="85"/>
      <c r="Q222" s="85"/>
      <c r="R222" s="85"/>
      <c r="S222" s="85"/>
      <c r="T222" s="86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T222" s="18" t="s">
        <v>120</v>
      </c>
      <c r="AU222" s="18" t="s">
        <v>127</v>
      </c>
    </row>
    <row r="223" s="2" customFormat="1">
      <c r="A223" s="39"/>
      <c r="B223" s="40"/>
      <c r="C223" s="41"/>
      <c r="D223" s="230" t="s">
        <v>183</v>
      </c>
      <c r="E223" s="41"/>
      <c r="F223" s="231" t="s">
        <v>356</v>
      </c>
      <c r="G223" s="41"/>
      <c r="H223" s="41"/>
      <c r="I223" s="214"/>
      <c r="J223" s="41"/>
      <c r="K223" s="41"/>
      <c r="L223" s="45"/>
      <c r="M223" s="215"/>
      <c r="N223" s="216"/>
      <c r="O223" s="85"/>
      <c r="P223" s="85"/>
      <c r="Q223" s="85"/>
      <c r="R223" s="85"/>
      <c r="S223" s="85"/>
      <c r="T223" s="86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T223" s="18" t="s">
        <v>183</v>
      </c>
      <c r="AU223" s="18" t="s">
        <v>127</v>
      </c>
    </row>
    <row r="224" s="13" customFormat="1">
      <c r="A224" s="13"/>
      <c r="B224" s="232"/>
      <c r="C224" s="233"/>
      <c r="D224" s="212" t="s">
        <v>185</v>
      </c>
      <c r="E224" s="234" t="s">
        <v>19</v>
      </c>
      <c r="F224" s="235" t="s">
        <v>348</v>
      </c>
      <c r="G224" s="233"/>
      <c r="H224" s="236">
        <v>7.25</v>
      </c>
      <c r="I224" s="237"/>
      <c r="J224" s="233"/>
      <c r="K224" s="233"/>
      <c r="L224" s="238"/>
      <c r="M224" s="239"/>
      <c r="N224" s="240"/>
      <c r="O224" s="240"/>
      <c r="P224" s="240"/>
      <c r="Q224" s="240"/>
      <c r="R224" s="240"/>
      <c r="S224" s="240"/>
      <c r="T224" s="241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2" t="s">
        <v>185</v>
      </c>
      <c r="AU224" s="242" t="s">
        <v>127</v>
      </c>
      <c r="AV224" s="13" t="s">
        <v>85</v>
      </c>
      <c r="AW224" s="13" t="s">
        <v>37</v>
      </c>
      <c r="AX224" s="13" t="s">
        <v>75</v>
      </c>
      <c r="AY224" s="242" t="s">
        <v>113</v>
      </c>
    </row>
    <row r="225" s="13" customFormat="1">
      <c r="A225" s="13"/>
      <c r="B225" s="232"/>
      <c r="C225" s="233"/>
      <c r="D225" s="212" t="s">
        <v>185</v>
      </c>
      <c r="E225" s="234" t="s">
        <v>19</v>
      </c>
      <c r="F225" s="235" t="s">
        <v>357</v>
      </c>
      <c r="G225" s="233"/>
      <c r="H225" s="236">
        <v>2.9039999999999999</v>
      </c>
      <c r="I225" s="237"/>
      <c r="J225" s="233"/>
      <c r="K225" s="233"/>
      <c r="L225" s="238"/>
      <c r="M225" s="239"/>
      <c r="N225" s="240"/>
      <c r="O225" s="240"/>
      <c r="P225" s="240"/>
      <c r="Q225" s="240"/>
      <c r="R225" s="240"/>
      <c r="S225" s="240"/>
      <c r="T225" s="241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2" t="s">
        <v>185</v>
      </c>
      <c r="AU225" s="242" t="s">
        <v>127</v>
      </c>
      <c r="AV225" s="13" t="s">
        <v>85</v>
      </c>
      <c r="AW225" s="13" t="s">
        <v>37</v>
      </c>
      <c r="AX225" s="13" t="s">
        <v>75</v>
      </c>
      <c r="AY225" s="242" t="s">
        <v>113</v>
      </c>
    </row>
    <row r="226" s="14" customFormat="1">
      <c r="A226" s="14"/>
      <c r="B226" s="243"/>
      <c r="C226" s="244"/>
      <c r="D226" s="212" t="s">
        <v>185</v>
      </c>
      <c r="E226" s="245" t="s">
        <v>19</v>
      </c>
      <c r="F226" s="246" t="s">
        <v>189</v>
      </c>
      <c r="G226" s="244"/>
      <c r="H226" s="247">
        <v>10.154</v>
      </c>
      <c r="I226" s="248"/>
      <c r="J226" s="244"/>
      <c r="K226" s="244"/>
      <c r="L226" s="249"/>
      <c r="M226" s="250"/>
      <c r="N226" s="251"/>
      <c r="O226" s="251"/>
      <c r="P226" s="251"/>
      <c r="Q226" s="251"/>
      <c r="R226" s="251"/>
      <c r="S226" s="251"/>
      <c r="T226" s="252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53" t="s">
        <v>185</v>
      </c>
      <c r="AU226" s="253" t="s">
        <v>127</v>
      </c>
      <c r="AV226" s="14" t="s">
        <v>118</v>
      </c>
      <c r="AW226" s="14" t="s">
        <v>37</v>
      </c>
      <c r="AX226" s="14" t="s">
        <v>83</v>
      </c>
      <c r="AY226" s="253" t="s">
        <v>113</v>
      </c>
    </row>
    <row r="227" s="2" customFormat="1" ht="16.5" customHeight="1">
      <c r="A227" s="39"/>
      <c r="B227" s="40"/>
      <c r="C227" s="198" t="s">
        <v>358</v>
      </c>
      <c r="D227" s="198" t="s">
        <v>114</v>
      </c>
      <c r="E227" s="199" t="s">
        <v>359</v>
      </c>
      <c r="F227" s="200" t="s">
        <v>360</v>
      </c>
      <c r="G227" s="201" t="s">
        <v>209</v>
      </c>
      <c r="H227" s="202">
        <v>4</v>
      </c>
      <c r="I227" s="203"/>
      <c r="J227" s="204">
        <f>ROUND(I227*H227,2)</f>
        <v>0</v>
      </c>
      <c r="K227" s="205"/>
      <c r="L227" s="45"/>
      <c r="M227" s="206" t="s">
        <v>19</v>
      </c>
      <c r="N227" s="207" t="s">
        <v>46</v>
      </c>
      <c r="O227" s="85"/>
      <c r="P227" s="208">
        <f>O227*H227</f>
        <v>0</v>
      </c>
      <c r="Q227" s="208">
        <v>0</v>
      </c>
      <c r="R227" s="208">
        <f>Q227*H227</f>
        <v>0</v>
      </c>
      <c r="S227" s="208">
        <v>0</v>
      </c>
      <c r="T227" s="209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10" t="s">
        <v>118</v>
      </c>
      <c r="AT227" s="210" t="s">
        <v>114</v>
      </c>
      <c r="AU227" s="210" t="s">
        <v>127</v>
      </c>
      <c r="AY227" s="18" t="s">
        <v>113</v>
      </c>
      <c r="BE227" s="211">
        <f>IF(N227="základní",J227,0)</f>
        <v>0</v>
      </c>
      <c r="BF227" s="211">
        <f>IF(N227="snížená",J227,0)</f>
        <v>0</v>
      </c>
      <c r="BG227" s="211">
        <f>IF(N227="zákl. přenesená",J227,0)</f>
        <v>0</v>
      </c>
      <c r="BH227" s="211">
        <f>IF(N227="sníž. přenesená",J227,0)</f>
        <v>0</v>
      </c>
      <c r="BI227" s="211">
        <f>IF(N227="nulová",J227,0)</f>
        <v>0</v>
      </c>
      <c r="BJ227" s="18" t="s">
        <v>83</v>
      </c>
      <c r="BK227" s="211">
        <f>ROUND(I227*H227,2)</f>
        <v>0</v>
      </c>
      <c r="BL227" s="18" t="s">
        <v>118</v>
      </c>
      <c r="BM227" s="210" t="s">
        <v>361</v>
      </c>
    </row>
    <row r="228" s="2" customFormat="1">
      <c r="A228" s="39"/>
      <c r="B228" s="40"/>
      <c r="C228" s="41"/>
      <c r="D228" s="212" t="s">
        <v>120</v>
      </c>
      <c r="E228" s="41"/>
      <c r="F228" s="213" t="s">
        <v>360</v>
      </c>
      <c r="G228" s="41"/>
      <c r="H228" s="41"/>
      <c r="I228" s="214"/>
      <c r="J228" s="41"/>
      <c r="K228" s="41"/>
      <c r="L228" s="45"/>
      <c r="M228" s="215"/>
      <c r="N228" s="216"/>
      <c r="O228" s="85"/>
      <c r="P228" s="85"/>
      <c r="Q228" s="85"/>
      <c r="R228" s="85"/>
      <c r="S228" s="85"/>
      <c r="T228" s="86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T228" s="18" t="s">
        <v>120</v>
      </c>
      <c r="AU228" s="18" t="s">
        <v>127</v>
      </c>
    </row>
    <row r="229" s="2" customFormat="1">
      <c r="A229" s="39"/>
      <c r="B229" s="40"/>
      <c r="C229" s="41"/>
      <c r="D229" s="212" t="s">
        <v>121</v>
      </c>
      <c r="E229" s="41"/>
      <c r="F229" s="217" t="s">
        <v>362</v>
      </c>
      <c r="G229" s="41"/>
      <c r="H229" s="41"/>
      <c r="I229" s="214"/>
      <c r="J229" s="41"/>
      <c r="K229" s="41"/>
      <c r="L229" s="45"/>
      <c r="M229" s="215"/>
      <c r="N229" s="216"/>
      <c r="O229" s="85"/>
      <c r="P229" s="85"/>
      <c r="Q229" s="85"/>
      <c r="R229" s="85"/>
      <c r="S229" s="85"/>
      <c r="T229" s="86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T229" s="18" t="s">
        <v>121</v>
      </c>
      <c r="AU229" s="18" t="s">
        <v>127</v>
      </c>
    </row>
    <row r="230" s="13" customFormat="1">
      <c r="A230" s="13"/>
      <c r="B230" s="232"/>
      <c r="C230" s="233"/>
      <c r="D230" s="212" t="s">
        <v>185</v>
      </c>
      <c r="E230" s="234" t="s">
        <v>19</v>
      </c>
      <c r="F230" s="235" t="s">
        <v>363</v>
      </c>
      <c r="G230" s="233"/>
      <c r="H230" s="236">
        <v>4</v>
      </c>
      <c r="I230" s="237"/>
      <c r="J230" s="233"/>
      <c r="K230" s="233"/>
      <c r="L230" s="238"/>
      <c r="M230" s="239"/>
      <c r="N230" s="240"/>
      <c r="O230" s="240"/>
      <c r="P230" s="240"/>
      <c r="Q230" s="240"/>
      <c r="R230" s="240"/>
      <c r="S230" s="240"/>
      <c r="T230" s="241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2" t="s">
        <v>185</v>
      </c>
      <c r="AU230" s="242" t="s">
        <v>127</v>
      </c>
      <c r="AV230" s="13" t="s">
        <v>85</v>
      </c>
      <c r="AW230" s="13" t="s">
        <v>37</v>
      </c>
      <c r="AX230" s="13" t="s">
        <v>75</v>
      </c>
      <c r="AY230" s="242" t="s">
        <v>113</v>
      </c>
    </row>
    <row r="231" s="14" customFormat="1">
      <c r="A231" s="14"/>
      <c r="B231" s="243"/>
      <c r="C231" s="244"/>
      <c r="D231" s="212" t="s">
        <v>185</v>
      </c>
      <c r="E231" s="245" t="s">
        <v>19</v>
      </c>
      <c r="F231" s="246" t="s">
        <v>189</v>
      </c>
      <c r="G231" s="244"/>
      <c r="H231" s="247">
        <v>4</v>
      </c>
      <c r="I231" s="248"/>
      <c r="J231" s="244"/>
      <c r="K231" s="244"/>
      <c r="L231" s="249"/>
      <c r="M231" s="250"/>
      <c r="N231" s="251"/>
      <c r="O231" s="251"/>
      <c r="P231" s="251"/>
      <c r="Q231" s="251"/>
      <c r="R231" s="251"/>
      <c r="S231" s="251"/>
      <c r="T231" s="252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53" t="s">
        <v>185</v>
      </c>
      <c r="AU231" s="253" t="s">
        <v>127</v>
      </c>
      <c r="AV231" s="14" t="s">
        <v>118</v>
      </c>
      <c r="AW231" s="14" t="s">
        <v>37</v>
      </c>
      <c r="AX231" s="14" t="s">
        <v>83</v>
      </c>
      <c r="AY231" s="253" t="s">
        <v>113</v>
      </c>
    </row>
    <row r="232" s="2" customFormat="1" ht="21.75" customHeight="1">
      <c r="A232" s="39"/>
      <c r="B232" s="40"/>
      <c r="C232" s="198" t="s">
        <v>364</v>
      </c>
      <c r="D232" s="198" t="s">
        <v>114</v>
      </c>
      <c r="E232" s="199" t="s">
        <v>365</v>
      </c>
      <c r="F232" s="200" t="s">
        <v>366</v>
      </c>
      <c r="G232" s="201" t="s">
        <v>246</v>
      </c>
      <c r="H232" s="202">
        <v>36.322000000000003</v>
      </c>
      <c r="I232" s="203"/>
      <c r="J232" s="204">
        <f>ROUND(I232*H232,2)</f>
        <v>0</v>
      </c>
      <c r="K232" s="205"/>
      <c r="L232" s="45"/>
      <c r="M232" s="206" t="s">
        <v>19</v>
      </c>
      <c r="N232" s="207" t="s">
        <v>46</v>
      </c>
      <c r="O232" s="85"/>
      <c r="P232" s="208">
        <f>O232*H232</f>
        <v>0</v>
      </c>
      <c r="Q232" s="208">
        <v>0.0086524240000000006</v>
      </c>
      <c r="R232" s="208">
        <f>Q232*H232</f>
        <v>0.31427334452800004</v>
      </c>
      <c r="S232" s="208">
        <v>0</v>
      </c>
      <c r="T232" s="209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10" t="s">
        <v>118</v>
      </c>
      <c r="AT232" s="210" t="s">
        <v>114</v>
      </c>
      <c r="AU232" s="210" t="s">
        <v>127</v>
      </c>
      <c r="AY232" s="18" t="s">
        <v>113</v>
      </c>
      <c r="BE232" s="211">
        <f>IF(N232="základní",J232,0)</f>
        <v>0</v>
      </c>
      <c r="BF232" s="211">
        <f>IF(N232="snížená",J232,0)</f>
        <v>0</v>
      </c>
      <c r="BG232" s="211">
        <f>IF(N232="zákl. přenesená",J232,0)</f>
        <v>0</v>
      </c>
      <c r="BH232" s="211">
        <f>IF(N232="sníž. přenesená",J232,0)</f>
        <v>0</v>
      </c>
      <c r="BI232" s="211">
        <f>IF(N232="nulová",J232,0)</f>
        <v>0</v>
      </c>
      <c r="BJ232" s="18" t="s">
        <v>83</v>
      </c>
      <c r="BK232" s="211">
        <f>ROUND(I232*H232,2)</f>
        <v>0</v>
      </c>
      <c r="BL232" s="18" t="s">
        <v>118</v>
      </c>
      <c r="BM232" s="210" t="s">
        <v>367</v>
      </c>
    </row>
    <row r="233" s="2" customFormat="1">
      <c r="A233" s="39"/>
      <c r="B233" s="40"/>
      <c r="C233" s="41"/>
      <c r="D233" s="212" t="s">
        <v>120</v>
      </c>
      <c r="E233" s="41"/>
      <c r="F233" s="213" t="s">
        <v>368</v>
      </c>
      <c r="G233" s="41"/>
      <c r="H233" s="41"/>
      <c r="I233" s="214"/>
      <c r="J233" s="41"/>
      <c r="K233" s="41"/>
      <c r="L233" s="45"/>
      <c r="M233" s="215"/>
      <c r="N233" s="216"/>
      <c r="O233" s="85"/>
      <c r="P233" s="85"/>
      <c r="Q233" s="85"/>
      <c r="R233" s="85"/>
      <c r="S233" s="85"/>
      <c r="T233" s="86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T233" s="18" t="s">
        <v>120</v>
      </c>
      <c r="AU233" s="18" t="s">
        <v>127</v>
      </c>
    </row>
    <row r="234" s="2" customFormat="1">
      <c r="A234" s="39"/>
      <c r="B234" s="40"/>
      <c r="C234" s="41"/>
      <c r="D234" s="230" t="s">
        <v>183</v>
      </c>
      <c r="E234" s="41"/>
      <c r="F234" s="231" t="s">
        <v>369</v>
      </c>
      <c r="G234" s="41"/>
      <c r="H234" s="41"/>
      <c r="I234" s="214"/>
      <c r="J234" s="41"/>
      <c r="K234" s="41"/>
      <c r="L234" s="45"/>
      <c r="M234" s="215"/>
      <c r="N234" s="216"/>
      <c r="O234" s="85"/>
      <c r="P234" s="85"/>
      <c r="Q234" s="85"/>
      <c r="R234" s="85"/>
      <c r="S234" s="85"/>
      <c r="T234" s="86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T234" s="18" t="s">
        <v>183</v>
      </c>
      <c r="AU234" s="18" t="s">
        <v>127</v>
      </c>
    </row>
    <row r="235" s="13" customFormat="1">
      <c r="A235" s="13"/>
      <c r="B235" s="232"/>
      <c r="C235" s="233"/>
      <c r="D235" s="212" t="s">
        <v>185</v>
      </c>
      <c r="E235" s="234" t="s">
        <v>19</v>
      </c>
      <c r="F235" s="235" t="s">
        <v>370</v>
      </c>
      <c r="G235" s="233"/>
      <c r="H235" s="236">
        <v>36.322000000000003</v>
      </c>
      <c r="I235" s="237"/>
      <c r="J235" s="233"/>
      <c r="K235" s="233"/>
      <c r="L235" s="238"/>
      <c r="M235" s="239"/>
      <c r="N235" s="240"/>
      <c r="O235" s="240"/>
      <c r="P235" s="240"/>
      <c r="Q235" s="240"/>
      <c r="R235" s="240"/>
      <c r="S235" s="240"/>
      <c r="T235" s="241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2" t="s">
        <v>185</v>
      </c>
      <c r="AU235" s="242" t="s">
        <v>127</v>
      </c>
      <c r="AV235" s="13" t="s">
        <v>85</v>
      </c>
      <c r="AW235" s="13" t="s">
        <v>37</v>
      </c>
      <c r="AX235" s="13" t="s">
        <v>75</v>
      </c>
      <c r="AY235" s="242" t="s">
        <v>113</v>
      </c>
    </row>
    <row r="236" s="14" customFormat="1">
      <c r="A236" s="14"/>
      <c r="B236" s="243"/>
      <c r="C236" s="244"/>
      <c r="D236" s="212" t="s">
        <v>185</v>
      </c>
      <c r="E236" s="245" t="s">
        <v>19</v>
      </c>
      <c r="F236" s="246" t="s">
        <v>189</v>
      </c>
      <c r="G236" s="244"/>
      <c r="H236" s="247">
        <v>36.322000000000003</v>
      </c>
      <c r="I236" s="248"/>
      <c r="J236" s="244"/>
      <c r="K236" s="244"/>
      <c r="L236" s="249"/>
      <c r="M236" s="250"/>
      <c r="N236" s="251"/>
      <c r="O236" s="251"/>
      <c r="P236" s="251"/>
      <c r="Q236" s="251"/>
      <c r="R236" s="251"/>
      <c r="S236" s="251"/>
      <c r="T236" s="252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53" t="s">
        <v>185</v>
      </c>
      <c r="AU236" s="253" t="s">
        <v>127</v>
      </c>
      <c r="AV236" s="14" t="s">
        <v>118</v>
      </c>
      <c r="AW236" s="14" t="s">
        <v>37</v>
      </c>
      <c r="AX236" s="14" t="s">
        <v>83</v>
      </c>
      <c r="AY236" s="253" t="s">
        <v>113</v>
      </c>
    </row>
    <row r="237" s="2" customFormat="1" ht="21.75" customHeight="1">
      <c r="A237" s="39"/>
      <c r="B237" s="40"/>
      <c r="C237" s="198" t="s">
        <v>371</v>
      </c>
      <c r="D237" s="198" t="s">
        <v>114</v>
      </c>
      <c r="E237" s="199" t="s">
        <v>372</v>
      </c>
      <c r="F237" s="200" t="s">
        <v>373</v>
      </c>
      <c r="G237" s="201" t="s">
        <v>246</v>
      </c>
      <c r="H237" s="202">
        <v>36.322000000000003</v>
      </c>
      <c r="I237" s="203"/>
      <c r="J237" s="204">
        <f>ROUND(I237*H237,2)</f>
        <v>0</v>
      </c>
      <c r="K237" s="205"/>
      <c r="L237" s="45"/>
      <c r="M237" s="206" t="s">
        <v>19</v>
      </c>
      <c r="N237" s="207" t="s">
        <v>46</v>
      </c>
      <c r="O237" s="85"/>
      <c r="P237" s="208">
        <f>O237*H237</f>
        <v>0</v>
      </c>
      <c r="Q237" s="208">
        <v>0</v>
      </c>
      <c r="R237" s="208">
        <f>Q237*H237</f>
        <v>0</v>
      </c>
      <c r="S237" s="208">
        <v>0</v>
      </c>
      <c r="T237" s="209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10" t="s">
        <v>118</v>
      </c>
      <c r="AT237" s="210" t="s">
        <v>114</v>
      </c>
      <c r="AU237" s="210" t="s">
        <v>127</v>
      </c>
      <c r="AY237" s="18" t="s">
        <v>113</v>
      </c>
      <c r="BE237" s="211">
        <f>IF(N237="základní",J237,0)</f>
        <v>0</v>
      </c>
      <c r="BF237" s="211">
        <f>IF(N237="snížená",J237,0)</f>
        <v>0</v>
      </c>
      <c r="BG237" s="211">
        <f>IF(N237="zákl. přenesená",J237,0)</f>
        <v>0</v>
      </c>
      <c r="BH237" s="211">
        <f>IF(N237="sníž. přenesená",J237,0)</f>
        <v>0</v>
      </c>
      <c r="BI237" s="211">
        <f>IF(N237="nulová",J237,0)</f>
        <v>0</v>
      </c>
      <c r="BJ237" s="18" t="s">
        <v>83</v>
      </c>
      <c r="BK237" s="211">
        <f>ROUND(I237*H237,2)</f>
        <v>0</v>
      </c>
      <c r="BL237" s="18" t="s">
        <v>118</v>
      </c>
      <c r="BM237" s="210" t="s">
        <v>374</v>
      </c>
    </row>
    <row r="238" s="2" customFormat="1">
      <c r="A238" s="39"/>
      <c r="B238" s="40"/>
      <c r="C238" s="41"/>
      <c r="D238" s="212" t="s">
        <v>120</v>
      </c>
      <c r="E238" s="41"/>
      <c r="F238" s="213" t="s">
        <v>375</v>
      </c>
      <c r="G238" s="41"/>
      <c r="H238" s="41"/>
      <c r="I238" s="214"/>
      <c r="J238" s="41"/>
      <c r="K238" s="41"/>
      <c r="L238" s="45"/>
      <c r="M238" s="215"/>
      <c r="N238" s="216"/>
      <c r="O238" s="85"/>
      <c r="P238" s="85"/>
      <c r="Q238" s="85"/>
      <c r="R238" s="85"/>
      <c r="S238" s="85"/>
      <c r="T238" s="86"/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T238" s="18" t="s">
        <v>120</v>
      </c>
      <c r="AU238" s="18" t="s">
        <v>127</v>
      </c>
    </row>
    <row r="239" s="2" customFormat="1">
      <c r="A239" s="39"/>
      <c r="B239" s="40"/>
      <c r="C239" s="41"/>
      <c r="D239" s="230" t="s">
        <v>183</v>
      </c>
      <c r="E239" s="41"/>
      <c r="F239" s="231" t="s">
        <v>376</v>
      </c>
      <c r="G239" s="41"/>
      <c r="H239" s="41"/>
      <c r="I239" s="214"/>
      <c r="J239" s="41"/>
      <c r="K239" s="41"/>
      <c r="L239" s="45"/>
      <c r="M239" s="215"/>
      <c r="N239" s="216"/>
      <c r="O239" s="85"/>
      <c r="P239" s="85"/>
      <c r="Q239" s="85"/>
      <c r="R239" s="85"/>
      <c r="S239" s="85"/>
      <c r="T239" s="86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T239" s="18" t="s">
        <v>183</v>
      </c>
      <c r="AU239" s="18" t="s">
        <v>127</v>
      </c>
    </row>
    <row r="240" s="13" customFormat="1">
      <c r="A240" s="13"/>
      <c r="B240" s="232"/>
      <c r="C240" s="233"/>
      <c r="D240" s="212" t="s">
        <v>185</v>
      </c>
      <c r="E240" s="234" t="s">
        <v>19</v>
      </c>
      <c r="F240" s="235" t="s">
        <v>370</v>
      </c>
      <c r="G240" s="233"/>
      <c r="H240" s="236">
        <v>36.322000000000003</v>
      </c>
      <c r="I240" s="237"/>
      <c r="J240" s="233"/>
      <c r="K240" s="233"/>
      <c r="L240" s="238"/>
      <c r="M240" s="239"/>
      <c r="N240" s="240"/>
      <c r="O240" s="240"/>
      <c r="P240" s="240"/>
      <c r="Q240" s="240"/>
      <c r="R240" s="240"/>
      <c r="S240" s="240"/>
      <c r="T240" s="241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2" t="s">
        <v>185</v>
      </c>
      <c r="AU240" s="242" t="s">
        <v>127</v>
      </c>
      <c r="AV240" s="13" t="s">
        <v>85</v>
      </c>
      <c r="AW240" s="13" t="s">
        <v>37</v>
      </c>
      <c r="AX240" s="13" t="s">
        <v>75</v>
      </c>
      <c r="AY240" s="242" t="s">
        <v>113</v>
      </c>
    </row>
    <row r="241" s="14" customFormat="1">
      <c r="A241" s="14"/>
      <c r="B241" s="243"/>
      <c r="C241" s="244"/>
      <c r="D241" s="212" t="s">
        <v>185</v>
      </c>
      <c r="E241" s="245" t="s">
        <v>19</v>
      </c>
      <c r="F241" s="246" t="s">
        <v>189</v>
      </c>
      <c r="G241" s="244"/>
      <c r="H241" s="247">
        <v>36.322000000000003</v>
      </c>
      <c r="I241" s="248"/>
      <c r="J241" s="244"/>
      <c r="K241" s="244"/>
      <c r="L241" s="249"/>
      <c r="M241" s="250"/>
      <c r="N241" s="251"/>
      <c r="O241" s="251"/>
      <c r="P241" s="251"/>
      <c r="Q241" s="251"/>
      <c r="R241" s="251"/>
      <c r="S241" s="251"/>
      <c r="T241" s="252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53" t="s">
        <v>185</v>
      </c>
      <c r="AU241" s="253" t="s">
        <v>127</v>
      </c>
      <c r="AV241" s="14" t="s">
        <v>118</v>
      </c>
      <c r="AW241" s="14" t="s">
        <v>37</v>
      </c>
      <c r="AX241" s="14" t="s">
        <v>83</v>
      </c>
      <c r="AY241" s="253" t="s">
        <v>113</v>
      </c>
    </row>
    <row r="242" s="2" customFormat="1" ht="24.15" customHeight="1">
      <c r="A242" s="39"/>
      <c r="B242" s="40"/>
      <c r="C242" s="198" t="s">
        <v>377</v>
      </c>
      <c r="D242" s="198" t="s">
        <v>114</v>
      </c>
      <c r="E242" s="199" t="s">
        <v>378</v>
      </c>
      <c r="F242" s="200" t="s">
        <v>379</v>
      </c>
      <c r="G242" s="201" t="s">
        <v>341</v>
      </c>
      <c r="H242" s="202">
        <v>0.16300000000000001</v>
      </c>
      <c r="I242" s="203"/>
      <c r="J242" s="204">
        <f>ROUND(I242*H242,2)</f>
        <v>0</v>
      </c>
      <c r="K242" s="205"/>
      <c r="L242" s="45"/>
      <c r="M242" s="206" t="s">
        <v>19</v>
      </c>
      <c r="N242" s="207" t="s">
        <v>46</v>
      </c>
      <c r="O242" s="85"/>
      <c r="P242" s="208">
        <f>O242*H242</f>
        <v>0</v>
      </c>
      <c r="Q242" s="208">
        <v>1.095275</v>
      </c>
      <c r="R242" s="208">
        <f>Q242*H242</f>
        <v>0.178529825</v>
      </c>
      <c r="S242" s="208">
        <v>0</v>
      </c>
      <c r="T242" s="209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10" t="s">
        <v>118</v>
      </c>
      <c r="AT242" s="210" t="s">
        <v>114</v>
      </c>
      <c r="AU242" s="210" t="s">
        <v>127</v>
      </c>
      <c r="AY242" s="18" t="s">
        <v>113</v>
      </c>
      <c r="BE242" s="211">
        <f>IF(N242="základní",J242,0)</f>
        <v>0</v>
      </c>
      <c r="BF242" s="211">
        <f>IF(N242="snížená",J242,0)</f>
        <v>0</v>
      </c>
      <c r="BG242" s="211">
        <f>IF(N242="zákl. přenesená",J242,0)</f>
        <v>0</v>
      </c>
      <c r="BH242" s="211">
        <f>IF(N242="sníž. přenesená",J242,0)</f>
        <v>0</v>
      </c>
      <c r="BI242" s="211">
        <f>IF(N242="nulová",J242,0)</f>
        <v>0</v>
      </c>
      <c r="BJ242" s="18" t="s">
        <v>83</v>
      </c>
      <c r="BK242" s="211">
        <f>ROUND(I242*H242,2)</f>
        <v>0</v>
      </c>
      <c r="BL242" s="18" t="s">
        <v>118</v>
      </c>
      <c r="BM242" s="210" t="s">
        <v>380</v>
      </c>
    </row>
    <row r="243" s="2" customFormat="1">
      <c r="A243" s="39"/>
      <c r="B243" s="40"/>
      <c r="C243" s="41"/>
      <c r="D243" s="212" t="s">
        <v>120</v>
      </c>
      <c r="E243" s="41"/>
      <c r="F243" s="213" t="s">
        <v>381</v>
      </c>
      <c r="G243" s="41"/>
      <c r="H243" s="41"/>
      <c r="I243" s="214"/>
      <c r="J243" s="41"/>
      <c r="K243" s="41"/>
      <c r="L243" s="45"/>
      <c r="M243" s="215"/>
      <c r="N243" s="216"/>
      <c r="O243" s="85"/>
      <c r="P243" s="85"/>
      <c r="Q243" s="85"/>
      <c r="R243" s="85"/>
      <c r="S243" s="85"/>
      <c r="T243" s="86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T243" s="18" t="s">
        <v>120</v>
      </c>
      <c r="AU243" s="18" t="s">
        <v>127</v>
      </c>
    </row>
    <row r="244" s="2" customFormat="1">
      <c r="A244" s="39"/>
      <c r="B244" s="40"/>
      <c r="C244" s="41"/>
      <c r="D244" s="230" t="s">
        <v>183</v>
      </c>
      <c r="E244" s="41"/>
      <c r="F244" s="231" t="s">
        <v>382</v>
      </c>
      <c r="G244" s="41"/>
      <c r="H244" s="41"/>
      <c r="I244" s="214"/>
      <c r="J244" s="41"/>
      <c r="K244" s="41"/>
      <c r="L244" s="45"/>
      <c r="M244" s="215"/>
      <c r="N244" s="216"/>
      <c r="O244" s="85"/>
      <c r="P244" s="85"/>
      <c r="Q244" s="85"/>
      <c r="R244" s="85"/>
      <c r="S244" s="85"/>
      <c r="T244" s="86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T244" s="18" t="s">
        <v>183</v>
      </c>
      <c r="AU244" s="18" t="s">
        <v>127</v>
      </c>
    </row>
    <row r="245" s="13" customFormat="1">
      <c r="A245" s="13"/>
      <c r="B245" s="232"/>
      <c r="C245" s="233"/>
      <c r="D245" s="212" t="s">
        <v>185</v>
      </c>
      <c r="E245" s="234" t="s">
        <v>19</v>
      </c>
      <c r="F245" s="235" t="s">
        <v>383</v>
      </c>
      <c r="G245" s="233"/>
      <c r="H245" s="236">
        <v>0.16300000000000001</v>
      </c>
      <c r="I245" s="237"/>
      <c r="J245" s="233"/>
      <c r="K245" s="233"/>
      <c r="L245" s="238"/>
      <c r="M245" s="239"/>
      <c r="N245" s="240"/>
      <c r="O245" s="240"/>
      <c r="P245" s="240"/>
      <c r="Q245" s="240"/>
      <c r="R245" s="240"/>
      <c r="S245" s="240"/>
      <c r="T245" s="241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2" t="s">
        <v>185</v>
      </c>
      <c r="AU245" s="242" t="s">
        <v>127</v>
      </c>
      <c r="AV245" s="13" t="s">
        <v>85</v>
      </c>
      <c r="AW245" s="13" t="s">
        <v>37</v>
      </c>
      <c r="AX245" s="13" t="s">
        <v>75</v>
      </c>
      <c r="AY245" s="242" t="s">
        <v>113</v>
      </c>
    </row>
    <row r="246" s="14" customFormat="1">
      <c r="A246" s="14"/>
      <c r="B246" s="243"/>
      <c r="C246" s="244"/>
      <c r="D246" s="212" t="s">
        <v>185</v>
      </c>
      <c r="E246" s="245" t="s">
        <v>19</v>
      </c>
      <c r="F246" s="246" t="s">
        <v>189</v>
      </c>
      <c r="G246" s="244"/>
      <c r="H246" s="247">
        <v>0.16300000000000001</v>
      </c>
      <c r="I246" s="248"/>
      <c r="J246" s="244"/>
      <c r="K246" s="244"/>
      <c r="L246" s="249"/>
      <c r="M246" s="250"/>
      <c r="N246" s="251"/>
      <c r="O246" s="251"/>
      <c r="P246" s="251"/>
      <c r="Q246" s="251"/>
      <c r="R246" s="251"/>
      <c r="S246" s="251"/>
      <c r="T246" s="252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53" t="s">
        <v>185</v>
      </c>
      <c r="AU246" s="253" t="s">
        <v>127</v>
      </c>
      <c r="AV246" s="14" t="s">
        <v>118</v>
      </c>
      <c r="AW246" s="14" t="s">
        <v>37</v>
      </c>
      <c r="AX246" s="14" t="s">
        <v>83</v>
      </c>
      <c r="AY246" s="253" t="s">
        <v>113</v>
      </c>
    </row>
    <row r="247" s="2" customFormat="1" ht="24.15" customHeight="1">
      <c r="A247" s="39"/>
      <c r="B247" s="40"/>
      <c r="C247" s="198" t="s">
        <v>384</v>
      </c>
      <c r="D247" s="198" t="s">
        <v>114</v>
      </c>
      <c r="E247" s="199" t="s">
        <v>385</v>
      </c>
      <c r="F247" s="200" t="s">
        <v>386</v>
      </c>
      <c r="G247" s="201" t="s">
        <v>341</v>
      </c>
      <c r="H247" s="202">
        <v>0.252</v>
      </c>
      <c r="I247" s="203"/>
      <c r="J247" s="204">
        <f>ROUND(I247*H247,2)</f>
        <v>0</v>
      </c>
      <c r="K247" s="205"/>
      <c r="L247" s="45"/>
      <c r="M247" s="206" t="s">
        <v>19</v>
      </c>
      <c r="N247" s="207" t="s">
        <v>46</v>
      </c>
      <c r="O247" s="85"/>
      <c r="P247" s="208">
        <f>O247*H247</f>
        <v>0</v>
      </c>
      <c r="Q247" s="208">
        <v>1.0395514030999999</v>
      </c>
      <c r="R247" s="208">
        <f>Q247*H247</f>
        <v>0.26196695358119998</v>
      </c>
      <c r="S247" s="208">
        <v>0</v>
      </c>
      <c r="T247" s="209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10" t="s">
        <v>118</v>
      </c>
      <c r="AT247" s="210" t="s">
        <v>114</v>
      </c>
      <c r="AU247" s="210" t="s">
        <v>127</v>
      </c>
      <c r="AY247" s="18" t="s">
        <v>113</v>
      </c>
      <c r="BE247" s="211">
        <f>IF(N247="základní",J247,0)</f>
        <v>0</v>
      </c>
      <c r="BF247" s="211">
        <f>IF(N247="snížená",J247,0)</f>
        <v>0</v>
      </c>
      <c r="BG247" s="211">
        <f>IF(N247="zákl. přenesená",J247,0)</f>
        <v>0</v>
      </c>
      <c r="BH247" s="211">
        <f>IF(N247="sníž. přenesená",J247,0)</f>
        <v>0</v>
      </c>
      <c r="BI247" s="211">
        <f>IF(N247="nulová",J247,0)</f>
        <v>0</v>
      </c>
      <c r="BJ247" s="18" t="s">
        <v>83</v>
      </c>
      <c r="BK247" s="211">
        <f>ROUND(I247*H247,2)</f>
        <v>0</v>
      </c>
      <c r="BL247" s="18" t="s">
        <v>118</v>
      </c>
      <c r="BM247" s="210" t="s">
        <v>387</v>
      </c>
    </row>
    <row r="248" s="2" customFormat="1">
      <c r="A248" s="39"/>
      <c r="B248" s="40"/>
      <c r="C248" s="41"/>
      <c r="D248" s="212" t="s">
        <v>120</v>
      </c>
      <c r="E248" s="41"/>
      <c r="F248" s="213" t="s">
        <v>388</v>
      </c>
      <c r="G248" s="41"/>
      <c r="H248" s="41"/>
      <c r="I248" s="214"/>
      <c r="J248" s="41"/>
      <c r="K248" s="41"/>
      <c r="L248" s="45"/>
      <c r="M248" s="215"/>
      <c r="N248" s="216"/>
      <c r="O248" s="85"/>
      <c r="P248" s="85"/>
      <c r="Q248" s="85"/>
      <c r="R248" s="85"/>
      <c r="S248" s="85"/>
      <c r="T248" s="86"/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T248" s="18" t="s">
        <v>120</v>
      </c>
      <c r="AU248" s="18" t="s">
        <v>127</v>
      </c>
    </row>
    <row r="249" s="2" customFormat="1">
      <c r="A249" s="39"/>
      <c r="B249" s="40"/>
      <c r="C249" s="41"/>
      <c r="D249" s="230" t="s">
        <v>183</v>
      </c>
      <c r="E249" s="41"/>
      <c r="F249" s="231" t="s">
        <v>389</v>
      </c>
      <c r="G249" s="41"/>
      <c r="H249" s="41"/>
      <c r="I249" s="214"/>
      <c r="J249" s="41"/>
      <c r="K249" s="41"/>
      <c r="L249" s="45"/>
      <c r="M249" s="215"/>
      <c r="N249" s="216"/>
      <c r="O249" s="85"/>
      <c r="P249" s="85"/>
      <c r="Q249" s="85"/>
      <c r="R249" s="85"/>
      <c r="S249" s="85"/>
      <c r="T249" s="86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T249" s="18" t="s">
        <v>183</v>
      </c>
      <c r="AU249" s="18" t="s">
        <v>127</v>
      </c>
    </row>
    <row r="250" s="13" customFormat="1">
      <c r="A250" s="13"/>
      <c r="B250" s="232"/>
      <c r="C250" s="233"/>
      <c r="D250" s="212" t="s">
        <v>185</v>
      </c>
      <c r="E250" s="234" t="s">
        <v>19</v>
      </c>
      <c r="F250" s="235" t="s">
        <v>390</v>
      </c>
      <c r="G250" s="233"/>
      <c r="H250" s="236">
        <v>0.252</v>
      </c>
      <c r="I250" s="237"/>
      <c r="J250" s="233"/>
      <c r="K250" s="233"/>
      <c r="L250" s="238"/>
      <c r="M250" s="239"/>
      <c r="N250" s="240"/>
      <c r="O250" s="240"/>
      <c r="P250" s="240"/>
      <c r="Q250" s="240"/>
      <c r="R250" s="240"/>
      <c r="S250" s="240"/>
      <c r="T250" s="241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2" t="s">
        <v>185</v>
      </c>
      <c r="AU250" s="242" t="s">
        <v>127</v>
      </c>
      <c r="AV250" s="13" t="s">
        <v>85</v>
      </c>
      <c r="AW250" s="13" t="s">
        <v>37</v>
      </c>
      <c r="AX250" s="13" t="s">
        <v>75</v>
      </c>
      <c r="AY250" s="242" t="s">
        <v>113</v>
      </c>
    </row>
    <row r="251" s="14" customFormat="1">
      <c r="A251" s="14"/>
      <c r="B251" s="243"/>
      <c r="C251" s="244"/>
      <c r="D251" s="212" t="s">
        <v>185</v>
      </c>
      <c r="E251" s="245" t="s">
        <v>19</v>
      </c>
      <c r="F251" s="246" t="s">
        <v>189</v>
      </c>
      <c r="G251" s="244"/>
      <c r="H251" s="247">
        <v>0.252</v>
      </c>
      <c r="I251" s="248"/>
      <c r="J251" s="244"/>
      <c r="K251" s="244"/>
      <c r="L251" s="249"/>
      <c r="M251" s="250"/>
      <c r="N251" s="251"/>
      <c r="O251" s="251"/>
      <c r="P251" s="251"/>
      <c r="Q251" s="251"/>
      <c r="R251" s="251"/>
      <c r="S251" s="251"/>
      <c r="T251" s="252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53" t="s">
        <v>185</v>
      </c>
      <c r="AU251" s="253" t="s">
        <v>127</v>
      </c>
      <c r="AV251" s="14" t="s">
        <v>118</v>
      </c>
      <c r="AW251" s="14" t="s">
        <v>37</v>
      </c>
      <c r="AX251" s="14" t="s">
        <v>83</v>
      </c>
      <c r="AY251" s="253" t="s">
        <v>113</v>
      </c>
    </row>
    <row r="252" s="11" customFormat="1" ht="22.8" customHeight="1">
      <c r="A252" s="11"/>
      <c r="B252" s="184"/>
      <c r="C252" s="185"/>
      <c r="D252" s="186" t="s">
        <v>74</v>
      </c>
      <c r="E252" s="228" t="s">
        <v>118</v>
      </c>
      <c r="F252" s="228" t="s">
        <v>391</v>
      </c>
      <c r="G252" s="185"/>
      <c r="H252" s="185"/>
      <c r="I252" s="188"/>
      <c r="J252" s="229">
        <f>BK252</f>
        <v>0</v>
      </c>
      <c r="K252" s="185"/>
      <c r="L252" s="190"/>
      <c r="M252" s="191"/>
      <c r="N252" s="192"/>
      <c r="O252" s="192"/>
      <c r="P252" s="193">
        <f>SUM(P253:P301)</f>
        <v>0</v>
      </c>
      <c r="Q252" s="192"/>
      <c r="R252" s="193">
        <f>SUM(R253:R301)</f>
        <v>219.71227500000001</v>
      </c>
      <c r="S252" s="192"/>
      <c r="T252" s="194">
        <f>SUM(T253:T301)</f>
        <v>0</v>
      </c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R252" s="195" t="s">
        <v>83</v>
      </c>
      <c r="AT252" s="196" t="s">
        <v>74</v>
      </c>
      <c r="AU252" s="196" t="s">
        <v>83</v>
      </c>
      <c r="AY252" s="195" t="s">
        <v>113</v>
      </c>
      <c r="BK252" s="197">
        <f>SUM(BK253:BK301)</f>
        <v>0</v>
      </c>
    </row>
    <row r="253" s="2" customFormat="1" ht="33" customHeight="1">
      <c r="A253" s="39"/>
      <c r="B253" s="40"/>
      <c r="C253" s="198" t="s">
        <v>392</v>
      </c>
      <c r="D253" s="198" t="s">
        <v>114</v>
      </c>
      <c r="E253" s="199" t="s">
        <v>393</v>
      </c>
      <c r="F253" s="200" t="s">
        <v>394</v>
      </c>
      <c r="G253" s="201" t="s">
        <v>246</v>
      </c>
      <c r="H253" s="202">
        <v>9.3350000000000009</v>
      </c>
      <c r="I253" s="203"/>
      <c r="J253" s="204">
        <f>ROUND(I253*H253,2)</f>
        <v>0</v>
      </c>
      <c r="K253" s="205"/>
      <c r="L253" s="45"/>
      <c r="M253" s="206" t="s">
        <v>19</v>
      </c>
      <c r="N253" s="207" t="s">
        <v>46</v>
      </c>
      <c r="O253" s="85"/>
      <c r="P253" s="208">
        <f>O253*H253</f>
        <v>0</v>
      </c>
      <c r="Q253" s="208">
        <v>0</v>
      </c>
      <c r="R253" s="208">
        <f>Q253*H253</f>
        <v>0</v>
      </c>
      <c r="S253" s="208">
        <v>0</v>
      </c>
      <c r="T253" s="209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10" t="s">
        <v>118</v>
      </c>
      <c r="AT253" s="210" t="s">
        <v>114</v>
      </c>
      <c r="AU253" s="210" t="s">
        <v>85</v>
      </c>
      <c r="AY253" s="18" t="s">
        <v>113</v>
      </c>
      <c r="BE253" s="211">
        <f>IF(N253="základní",J253,0)</f>
        <v>0</v>
      </c>
      <c r="BF253" s="211">
        <f>IF(N253="snížená",J253,0)</f>
        <v>0</v>
      </c>
      <c r="BG253" s="211">
        <f>IF(N253="zákl. přenesená",J253,0)</f>
        <v>0</v>
      </c>
      <c r="BH253" s="211">
        <f>IF(N253="sníž. přenesená",J253,0)</f>
        <v>0</v>
      </c>
      <c r="BI253" s="211">
        <f>IF(N253="nulová",J253,0)</f>
        <v>0</v>
      </c>
      <c r="BJ253" s="18" t="s">
        <v>83</v>
      </c>
      <c r="BK253" s="211">
        <f>ROUND(I253*H253,2)</f>
        <v>0</v>
      </c>
      <c r="BL253" s="18" t="s">
        <v>118</v>
      </c>
      <c r="BM253" s="210" t="s">
        <v>395</v>
      </c>
    </row>
    <row r="254" s="2" customFormat="1">
      <c r="A254" s="39"/>
      <c r="B254" s="40"/>
      <c r="C254" s="41"/>
      <c r="D254" s="212" t="s">
        <v>120</v>
      </c>
      <c r="E254" s="41"/>
      <c r="F254" s="213" t="s">
        <v>396</v>
      </c>
      <c r="G254" s="41"/>
      <c r="H254" s="41"/>
      <c r="I254" s="214"/>
      <c r="J254" s="41"/>
      <c r="K254" s="41"/>
      <c r="L254" s="45"/>
      <c r="M254" s="215"/>
      <c r="N254" s="216"/>
      <c r="O254" s="85"/>
      <c r="P254" s="85"/>
      <c r="Q254" s="85"/>
      <c r="R254" s="85"/>
      <c r="S254" s="85"/>
      <c r="T254" s="86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T254" s="18" t="s">
        <v>120</v>
      </c>
      <c r="AU254" s="18" t="s">
        <v>85</v>
      </c>
    </row>
    <row r="255" s="2" customFormat="1">
      <c r="A255" s="39"/>
      <c r="B255" s="40"/>
      <c r="C255" s="41"/>
      <c r="D255" s="230" t="s">
        <v>183</v>
      </c>
      <c r="E255" s="41"/>
      <c r="F255" s="231" t="s">
        <v>397</v>
      </c>
      <c r="G255" s="41"/>
      <c r="H255" s="41"/>
      <c r="I255" s="214"/>
      <c r="J255" s="41"/>
      <c r="K255" s="41"/>
      <c r="L255" s="45"/>
      <c r="M255" s="215"/>
      <c r="N255" s="216"/>
      <c r="O255" s="85"/>
      <c r="P255" s="85"/>
      <c r="Q255" s="85"/>
      <c r="R255" s="85"/>
      <c r="S255" s="85"/>
      <c r="T255" s="86"/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T255" s="18" t="s">
        <v>183</v>
      </c>
      <c r="AU255" s="18" t="s">
        <v>85</v>
      </c>
    </row>
    <row r="256" s="13" customFormat="1">
      <c r="A256" s="13"/>
      <c r="B256" s="232"/>
      <c r="C256" s="233"/>
      <c r="D256" s="212" t="s">
        <v>185</v>
      </c>
      <c r="E256" s="234" t="s">
        <v>19</v>
      </c>
      <c r="F256" s="235" t="s">
        <v>398</v>
      </c>
      <c r="G256" s="233"/>
      <c r="H256" s="236">
        <v>3.335</v>
      </c>
      <c r="I256" s="237"/>
      <c r="J256" s="233"/>
      <c r="K256" s="233"/>
      <c r="L256" s="238"/>
      <c r="M256" s="239"/>
      <c r="N256" s="240"/>
      <c r="O256" s="240"/>
      <c r="P256" s="240"/>
      <c r="Q256" s="240"/>
      <c r="R256" s="240"/>
      <c r="S256" s="240"/>
      <c r="T256" s="241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2" t="s">
        <v>185</v>
      </c>
      <c r="AU256" s="242" t="s">
        <v>85</v>
      </c>
      <c r="AV256" s="13" t="s">
        <v>85</v>
      </c>
      <c r="AW256" s="13" t="s">
        <v>37</v>
      </c>
      <c r="AX256" s="13" t="s">
        <v>75</v>
      </c>
      <c r="AY256" s="242" t="s">
        <v>113</v>
      </c>
    </row>
    <row r="257" s="13" customFormat="1">
      <c r="A257" s="13"/>
      <c r="B257" s="232"/>
      <c r="C257" s="233"/>
      <c r="D257" s="212" t="s">
        <v>185</v>
      </c>
      <c r="E257" s="234" t="s">
        <v>19</v>
      </c>
      <c r="F257" s="235" t="s">
        <v>399</v>
      </c>
      <c r="G257" s="233"/>
      <c r="H257" s="236">
        <v>6</v>
      </c>
      <c r="I257" s="237"/>
      <c r="J257" s="233"/>
      <c r="K257" s="233"/>
      <c r="L257" s="238"/>
      <c r="M257" s="239"/>
      <c r="N257" s="240"/>
      <c r="O257" s="240"/>
      <c r="P257" s="240"/>
      <c r="Q257" s="240"/>
      <c r="R257" s="240"/>
      <c r="S257" s="240"/>
      <c r="T257" s="241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2" t="s">
        <v>185</v>
      </c>
      <c r="AU257" s="242" t="s">
        <v>85</v>
      </c>
      <c r="AV257" s="13" t="s">
        <v>85</v>
      </c>
      <c r="AW257" s="13" t="s">
        <v>37</v>
      </c>
      <c r="AX257" s="13" t="s">
        <v>75</v>
      </c>
      <c r="AY257" s="242" t="s">
        <v>113</v>
      </c>
    </row>
    <row r="258" s="14" customFormat="1">
      <c r="A258" s="14"/>
      <c r="B258" s="243"/>
      <c r="C258" s="244"/>
      <c r="D258" s="212" t="s">
        <v>185</v>
      </c>
      <c r="E258" s="245" t="s">
        <v>19</v>
      </c>
      <c r="F258" s="246" t="s">
        <v>189</v>
      </c>
      <c r="G258" s="244"/>
      <c r="H258" s="247">
        <v>9.3350000000000009</v>
      </c>
      <c r="I258" s="248"/>
      <c r="J258" s="244"/>
      <c r="K258" s="244"/>
      <c r="L258" s="249"/>
      <c r="M258" s="250"/>
      <c r="N258" s="251"/>
      <c r="O258" s="251"/>
      <c r="P258" s="251"/>
      <c r="Q258" s="251"/>
      <c r="R258" s="251"/>
      <c r="S258" s="251"/>
      <c r="T258" s="252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53" t="s">
        <v>185</v>
      </c>
      <c r="AU258" s="253" t="s">
        <v>85</v>
      </c>
      <c r="AV258" s="14" t="s">
        <v>118</v>
      </c>
      <c r="AW258" s="14" t="s">
        <v>37</v>
      </c>
      <c r="AX258" s="14" t="s">
        <v>83</v>
      </c>
      <c r="AY258" s="253" t="s">
        <v>113</v>
      </c>
    </row>
    <row r="259" s="2" customFormat="1" ht="33" customHeight="1">
      <c r="A259" s="39"/>
      <c r="B259" s="40"/>
      <c r="C259" s="198" t="s">
        <v>349</v>
      </c>
      <c r="D259" s="198" t="s">
        <v>114</v>
      </c>
      <c r="E259" s="199" t="s">
        <v>400</v>
      </c>
      <c r="F259" s="200" t="s">
        <v>401</v>
      </c>
      <c r="G259" s="201" t="s">
        <v>180</v>
      </c>
      <c r="H259" s="202">
        <v>0.68300000000000005</v>
      </c>
      <c r="I259" s="203"/>
      <c r="J259" s="204">
        <f>ROUND(I259*H259,2)</f>
        <v>0</v>
      </c>
      <c r="K259" s="205"/>
      <c r="L259" s="45"/>
      <c r="M259" s="206" t="s">
        <v>19</v>
      </c>
      <c r="N259" s="207" t="s">
        <v>46</v>
      </c>
      <c r="O259" s="85"/>
      <c r="P259" s="208">
        <f>O259*H259</f>
        <v>0</v>
      </c>
      <c r="Q259" s="208">
        <v>0</v>
      </c>
      <c r="R259" s="208">
        <f>Q259*H259</f>
        <v>0</v>
      </c>
      <c r="S259" s="208">
        <v>0</v>
      </c>
      <c r="T259" s="209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10" t="s">
        <v>118</v>
      </c>
      <c r="AT259" s="210" t="s">
        <v>114</v>
      </c>
      <c r="AU259" s="210" t="s">
        <v>85</v>
      </c>
      <c r="AY259" s="18" t="s">
        <v>113</v>
      </c>
      <c r="BE259" s="211">
        <f>IF(N259="základní",J259,0)</f>
        <v>0</v>
      </c>
      <c r="BF259" s="211">
        <f>IF(N259="snížená",J259,0)</f>
        <v>0</v>
      </c>
      <c r="BG259" s="211">
        <f>IF(N259="zákl. přenesená",J259,0)</f>
        <v>0</v>
      </c>
      <c r="BH259" s="211">
        <f>IF(N259="sníž. přenesená",J259,0)</f>
        <v>0</v>
      </c>
      <c r="BI259" s="211">
        <f>IF(N259="nulová",J259,0)</f>
        <v>0</v>
      </c>
      <c r="BJ259" s="18" t="s">
        <v>83</v>
      </c>
      <c r="BK259" s="211">
        <f>ROUND(I259*H259,2)</f>
        <v>0</v>
      </c>
      <c r="BL259" s="18" t="s">
        <v>118</v>
      </c>
      <c r="BM259" s="210" t="s">
        <v>402</v>
      </c>
    </row>
    <row r="260" s="2" customFormat="1">
      <c r="A260" s="39"/>
      <c r="B260" s="40"/>
      <c r="C260" s="41"/>
      <c r="D260" s="212" t="s">
        <v>120</v>
      </c>
      <c r="E260" s="41"/>
      <c r="F260" s="213" t="s">
        <v>403</v>
      </c>
      <c r="G260" s="41"/>
      <c r="H260" s="41"/>
      <c r="I260" s="214"/>
      <c r="J260" s="41"/>
      <c r="K260" s="41"/>
      <c r="L260" s="45"/>
      <c r="M260" s="215"/>
      <c r="N260" s="216"/>
      <c r="O260" s="85"/>
      <c r="P260" s="85"/>
      <c r="Q260" s="85"/>
      <c r="R260" s="85"/>
      <c r="S260" s="85"/>
      <c r="T260" s="86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T260" s="18" t="s">
        <v>120</v>
      </c>
      <c r="AU260" s="18" t="s">
        <v>85</v>
      </c>
    </row>
    <row r="261" s="2" customFormat="1">
      <c r="A261" s="39"/>
      <c r="B261" s="40"/>
      <c r="C261" s="41"/>
      <c r="D261" s="230" t="s">
        <v>183</v>
      </c>
      <c r="E261" s="41"/>
      <c r="F261" s="231" t="s">
        <v>404</v>
      </c>
      <c r="G261" s="41"/>
      <c r="H261" s="41"/>
      <c r="I261" s="214"/>
      <c r="J261" s="41"/>
      <c r="K261" s="41"/>
      <c r="L261" s="45"/>
      <c r="M261" s="215"/>
      <c r="N261" s="216"/>
      <c r="O261" s="85"/>
      <c r="P261" s="85"/>
      <c r="Q261" s="85"/>
      <c r="R261" s="85"/>
      <c r="S261" s="85"/>
      <c r="T261" s="86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T261" s="18" t="s">
        <v>183</v>
      </c>
      <c r="AU261" s="18" t="s">
        <v>85</v>
      </c>
    </row>
    <row r="262" s="13" customFormat="1">
      <c r="A262" s="13"/>
      <c r="B262" s="232"/>
      <c r="C262" s="233"/>
      <c r="D262" s="212" t="s">
        <v>185</v>
      </c>
      <c r="E262" s="234" t="s">
        <v>19</v>
      </c>
      <c r="F262" s="235" t="s">
        <v>405</v>
      </c>
      <c r="G262" s="233"/>
      <c r="H262" s="236">
        <v>0.68300000000000005</v>
      </c>
      <c r="I262" s="237"/>
      <c r="J262" s="233"/>
      <c r="K262" s="233"/>
      <c r="L262" s="238"/>
      <c r="M262" s="239"/>
      <c r="N262" s="240"/>
      <c r="O262" s="240"/>
      <c r="P262" s="240"/>
      <c r="Q262" s="240"/>
      <c r="R262" s="240"/>
      <c r="S262" s="240"/>
      <c r="T262" s="241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2" t="s">
        <v>185</v>
      </c>
      <c r="AU262" s="242" t="s">
        <v>85</v>
      </c>
      <c r="AV262" s="13" t="s">
        <v>85</v>
      </c>
      <c r="AW262" s="13" t="s">
        <v>37</v>
      </c>
      <c r="AX262" s="13" t="s">
        <v>75</v>
      </c>
      <c r="AY262" s="242" t="s">
        <v>113</v>
      </c>
    </row>
    <row r="263" s="14" customFormat="1">
      <c r="A263" s="14"/>
      <c r="B263" s="243"/>
      <c r="C263" s="244"/>
      <c r="D263" s="212" t="s">
        <v>185</v>
      </c>
      <c r="E263" s="245" t="s">
        <v>19</v>
      </c>
      <c r="F263" s="246" t="s">
        <v>189</v>
      </c>
      <c r="G263" s="244"/>
      <c r="H263" s="247">
        <v>0.68300000000000005</v>
      </c>
      <c r="I263" s="248"/>
      <c r="J263" s="244"/>
      <c r="K263" s="244"/>
      <c r="L263" s="249"/>
      <c r="M263" s="250"/>
      <c r="N263" s="251"/>
      <c r="O263" s="251"/>
      <c r="P263" s="251"/>
      <c r="Q263" s="251"/>
      <c r="R263" s="251"/>
      <c r="S263" s="251"/>
      <c r="T263" s="252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53" t="s">
        <v>185</v>
      </c>
      <c r="AU263" s="253" t="s">
        <v>85</v>
      </c>
      <c r="AV263" s="14" t="s">
        <v>118</v>
      </c>
      <c r="AW263" s="14" t="s">
        <v>37</v>
      </c>
      <c r="AX263" s="14" t="s">
        <v>83</v>
      </c>
      <c r="AY263" s="253" t="s">
        <v>113</v>
      </c>
    </row>
    <row r="264" s="2" customFormat="1" ht="24.15" customHeight="1">
      <c r="A264" s="39"/>
      <c r="B264" s="40"/>
      <c r="C264" s="198" t="s">
        <v>406</v>
      </c>
      <c r="D264" s="198" t="s">
        <v>114</v>
      </c>
      <c r="E264" s="199" t="s">
        <v>407</v>
      </c>
      <c r="F264" s="200" t="s">
        <v>408</v>
      </c>
      <c r="G264" s="201" t="s">
        <v>180</v>
      </c>
      <c r="H264" s="202">
        <v>8.6980000000000004</v>
      </c>
      <c r="I264" s="203"/>
      <c r="J264" s="204">
        <f>ROUND(I264*H264,2)</f>
        <v>0</v>
      </c>
      <c r="K264" s="205"/>
      <c r="L264" s="45"/>
      <c r="M264" s="206" t="s">
        <v>19</v>
      </c>
      <c r="N264" s="207" t="s">
        <v>46</v>
      </c>
      <c r="O264" s="85"/>
      <c r="P264" s="208">
        <f>O264*H264</f>
        <v>0</v>
      </c>
      <c r="Q264" s="208">
        <v>2.0874999999999999</v>
      </c>
      <c r="R264" s="208">
        <f>Q264*H264</f>
        <v>18.157074999999999</v>
      </c>
      <c r="S264" s="208">
        <v>0</v>
      </c>
      <c r="T264" s="209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10" t="s">
        <v>118</v>
      </c>
      <c r="AT264" s="210" t="s">
        <v>114</v>
      </c>
      <c r="AU264" s="210" t="s">
        <v>85</v>
      </c>
      <c r="AY264" s="18" t="s">
        <v>113</v>
      </c>
      <c r="BE264" s="211">
        <f>IF(N264="základní",J264,0)</f>
        <v>0</v>
      </c>
      <c r="BF264" s="211">
        <f>IF(N264="snížená",J264,0)</f>
        <v>0</v>
      </c>
      <c r="BG264" s="211">
        <f>IF(N264="zákl. přenesená",J264,0)</f>
        <v>0</v>
      </c>
      <c r="BH264" s="211">
        <f>IF(N264="sníž. přenesená",J264,0)</f>
        <v>0</v>
      </c>
      <c r="BI264" s="211">
        <f>IF(N264="nulová",J264,0)</f>
        <v>0</v>
      </c>
      <c r="BJ264" s="18" t="s">
        <v>83</v>
      </c>
      <c r="BK264" s="211">
        <f>ROUND(I264*H264,2)</f>
        <v>0</v>
      </c>
      <c r="BL264" s="18" t="s">
        <v>118</v>
      </c>
      <c r="BM264" s="210" t="s">
        <v>409</v>
      </c>
    </row>
    <row r="265" s="2" customFormat="1">
      <c r="A265" s="39"/>
      <c r="B265" s="40"/>
      <c r="C265" s="41"/>
      <c r="D265" s="212" t="s">
        <v>120</v>
      </c>
      <c r="E265" s="41"/>
      <c r="F265" s="213" t="s">
        <v>410</v>
      </c>
      <c r="G265" s="41"/>
      <c r="H265" s="41"/>
      <c r="I265" s="214"/>
      <c r="J265" s="41"/>
      <c r="K265" s="41"/>
      <c r="L265" s="45"/>
      <c r="M265" s="215"/>
      <c r="N265" s="216"/>
      <c r="O265" s="85"/>
      <c r="P265" s="85"/>
      <c r="Q265" s="85"/>
      <c r="R265" s="85"/>
      <c r="S265" s="85"/>
      <c r="T265" s="86"/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T265" s="18" t="s">
        <v>120</v>
      </c>
      <c r="AU265" s="18" t="s">
        <v>85</v>
      </c>
    </row>
    <row r="266" s="2" customFormat="1">
      <c r="A266" s="39"/>
      <c r="B266" s="40"/>
      <c r="C266" s="41"/>
      <c r="D266" s="230" t="s">
        <v>183</v>
      </c>
      <c r="E266" s="41"/>
      <c r="F266" s="231" t="s">
        <v>411</v>
      </c>
      <c r="G266" s="41"/>
      <c r="H266" s="41"/>
      <c r="I266" s="214"/>
      <c r="J266" s="41"/>
      <c r="K266" s="41"/>
      <c r="L266" s="45"/>
      <c r="M266" s="215"/>
      <c r="N266" s="216"/>
      <c r="O266" s="85"/>
      <c r="P266" s="85"/>
      <c r="Q266" s="85"/>
      <c r="R266" s="85"/>
      <c r="S266" s="85"/>
      <c r="T266" s="86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T266" s="18" t="s">
        <v>183</v>
      </c>
      <c r="AU266" s="18" t="s">
        <v>85</v>
      </c>
    </row>
    <row r="267" s="13" customFormat="1">
      <c r="A267" s="13"/>
      <c r="B267" s="232"/>
      <c r="C267" s="233"/>
      <c r="D267" s="212" t="s">
        <v>185</v>
      </c>
      <c r="E267" s="234" t="s">
        <v>19</v>
      </c>
      <c r="F267" s="235" t="s">
        <v>412</v>
      </c>
      <c r="G267" s="233"/>
      <c r="H267" s="236">
        <v>6.3360000000000003</v>
      </c>
      <c r="I267" s="237"/>
      <c r="J267" s="233"/>
      <c r="K267" s="233"/>
      <c r="L267" s="238"/>
      <c r="M267" s="239"/>
      <c r="N267" s="240"/>
      <c r="O267" s="240"/>
      <c r="P267" s="240"/>
      <c r="Q267" s="240"/>
      <c r="R267" s="240"/>
      <c r="S267" s="240"/>
      <c r="T267" s="241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2" t="s">
        <v>185</v>
      </c>
      <c r="AU267" s="242" t="s">
        <v>85</v>
      </c>
      <c r="AV267" s="13" t="s">
        <v>85</v>
      </c>
      <c r="AW267" s="13" t="s">
        <v>37</v>
      </c>
      <c r="AX267" s="13" t="s">
        <v>75</v>
      </c>
      <c r="AY267" s="242" t="s">
        <v>113</v>
      </c>
    </row>
    <row r="268" s="13" customFormat="1">
      <c r="A268" s="13"/>
      <c r="B268" s="232"/>
      <c r="C268" s="233"/>
      <c r="D268" s="212" t="s">
        <v>185</v>
      </c>
      <c r="E268" s="234" t="s">
        <v>19</v>
      </c>
      <c r="F268" s="235" t="s">
        <v>413</v>
      </c>
      <c r="G268" s="233"/>
      <c r="H268" s="236">
        <v>2.3620000000000001</v>
      </c>
      <c r="I268" s="237"/>
      <c r="J268" s="233"/>
      <c r="K268" s="233"/>
      <c r="L268" s="238"/>
      <c r="M268" s="239"/>
      <c r="N268" s="240"/>
      <c r="O268" s="240"/>
      <c r="P268" s="240"/>
      <c r="Q268" s="240"/>
      <c r="R268" s="240"/>
      <c r="S268" s="240"/>
      <c r="T268" s="241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2" t="s">
        <v>185</v>
      </c>
      <c r="AU268" s="242" t="s">
        <v>85</v>
      </c>
      <c r="AV268" s="13" t="s">
        <v>85</v>
      </c>
      <c r="AW268" s="13" t="s">
        <v>37</v>
      </c>
      <c r="AX268" s="13" t="s">
        <v>75</v>
      </c>
      <c r="AY268" s="242" t="s">
        <v>113</v>
      </c>
    </row>
    <row r="269" s="14" customFormat="1">
      <c r="A269" s="14"/>
      <c r="B269" s="243"/>
      <c r="C269" s="244"/>
      <c r="D269" s="212" t="s">
        <v>185</v>
      </c>
      <c r="E269" s="245" t="s">
        <v>19</v>
      </c>
      <c r="F269" s="246" t="s">
        <v>189</v>
      </c>
      <c r="G269" s="244"/>
      <c r="H269" s="247">
        <v>8.6980000000000004</v>
      </c>
      <c r="I269" s="248"/>
      <c r="J269" s="244"/>
      <c r="K269" s="244"/>
      <c r="L269" s="249"/>
      <c r="M269" s="250"/>
      <c r="N269" s="251"/>
      <c r="O269" s="251"/>
      <c r="P269" s="251"/>
      <c r="Q269" s="251"/>
      <c r="R269" s="251"/>
      <c r="S269" s="251"/>
      <c r="T269" s="252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53" t="s">
        <v>185</v>
      </c>
      <c r="AU269" s="253" t="s">
        <v>85</v>
      </c>
      <c r="AV269" s="14" t="s">
        <v>118</v>
      </c>
      <c r="AW269" s="14" t="s">
        <v>37</v>
      </c>
      <c r="AX269" s="14" t="s">
        <v>83</v>
      </c>
      <c r="AY269" s="253" t="s">
        <v>113</v>
      </c>
    </row>
    <row r="270" s="2" customFormat="1" ht="33" customHeight="1">
      <c r="A270" s="39"/>
      <c r="B270" s="40"/>
      <c r="C270" s="198" t="s">
        <v>414</v>
      </c>
      <c r="D270" s="198" t="s">
        <v>114</v>
      </c>
      <c r="E270" s="199" t="s">
        <v>415</v>
      </c>
      <c r="F270" s="200" t="s">
        <v>416</v>
      </c>
      <c r="G270" s="201" t="s">
        <v>180</v>
      </c>
      <c r="H270" s="202">
        <v>102.88</v>
      </c>
      <c r="I270" s="203"/>
      <c r="J270" s="204">
        <f>ROUND(I270*H270,2)</f>
        <v>0</v>
      </c>
      <c r="K270" s="205"/>
      <c r="L270" s="45"/>
      <c r="M270" s="206" t="s">
        <v>19</v>
      </c>
      <c r="N270" s="207" t="s">
        <v>46</v>
      </c>
      <c r="O270" s="85"/>
      <c r="P270" s="208">
        <f>O270*H270</f>
        <v>0</v>
      </c>
      <c r="Q270" s="208">
        <v>1.54</v>
      </c>
      <c r="R270" s="208">
        <f>Q270*H270</f>
        <v>158.43520000000001</v>
      </c>
      <c r="S270" s="208">
        <v>0</v>
      </c>
      <c r="T270" s="209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10" t="s">
        <v>118</v>
      </c>
      <c r="AT270" s="210" t="s">
        <v>114</v>
      </c>
      <c r="AU270" s="210" t="s">
        <v>85</v>
      </c>
      <c r="AY270" s="18" t="s">
        <v>113</v>
      </c>
      <c r="BE270" s="211">
        <f>IF(N270="základní",J270,0)</f>
        <v>0</v>
      </c>
      <c r="BF270" s="211">
        <f>IF(N270="snížená",J270,0)</f>
        <v>0</v>
      </c>
      <c r="BG270" s="211">
        <f>IF(N270="zákl. přenesená",J270,0)</f>
        <v>0</v>
      </c>
      <c r="BH270" s="211">
        <f>IF(N270="sníž. přenesená",J270,0)</f>
        <v>0</v>
      </c>
      <c r="BI270" s="211">
        <f>IF(N270="nulová",J270,0)</f>
        <v>0</v>
      </c>
      <c r="BJ270" s="18" t="s">
        <v>83</v>
      </c>
      <c r="BK270" s="211">
        <f>ROUND(I270*H270,2)</f>
        <v>0</v>
      </c>
      <c r="BL270" s="18" t="s">
        <v>118</v>
      </c>
      <c r="BM270" s="210" t="s">
        <v>417</v>
      </c>
    </row>
    <row r="271" s="2" customFormat="1">
      <c r="A271" s="39"/>
      <c r="B271" s="40"/>
      <c r="C271" s="41"/>
      <c r="D271" s="212" t="s">
        <v>120</v>
      </c>
      <c r="E271" s="41"/>
      <c r="F271" s="213" t="s">
        <v>418</v>
      </c>
      <c r="G271" s="41"/>
      <c r="H271" s="41"/>
      <c r="I271" s="214"/>
      <c r="J271" s="41"/>
      <c r="K271" s="41"/>
      <c r="L271" s="45"/>
      <c r="M271" s="215"/>
      <c r="N271" s="216"/>
      <c r="O271" s="85"/>
      <c r="P271" s="85"/>
      <c r="Q271" s="85"/>
      <c r="R271" s="85"/>
      <c r="S271" s="85"/>
      <c r="T271" s="86"/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T271" s="18" t="s">
        <v>120</v>
      </c>
      <c r="AU271" s="18" t="s">
        <v>85</v>
      </c>
    </row>
    <row r="272" s="2" customFormat="1">
      <c r="A272" s="39"/>
      <c r="B272" s="40"/>
      <c r="C272" s="41"/>
      <c r="D272" s="230" t="s">
        <v>183</v>
      </c>
      <c r="E272" s="41"/>
      <c r="F272" s="231" t="s">
        <v>419</v>
      </c>
      <c r="G272" s="41"/>
      <c r="H272" s="41"/>
      <c r="I272" s="214"/>
      <c r="J272" s="41"/>
      <c r="K272" s="41"/>
      <c r="L272" s="45"/>
      <c r="M272" s="215"/>
      <c r="N272" s="216"/>
      <c r="O272" s="85"/>
      <c r="P272" s="85"/>
      <c r="Q272" s="85"/>
      <c r="R272" s="85"/>
      <c r="S272" s="85"/>
      <c r="T272" s="86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T272" s="18" t="s">
        <v>183</v>
      </c>
      <c r="AU272" s="18" t="s">
        <v>85</v>
      </c>
    </row>
    <row r="273" s="13" customFormat="1">
      <c r="A273" s="13"/>
      <c r="B273" s="232"/>
      <c r="C273" s="233"/>
      <c r="D273" s="212" t="s">
        <v>185</v>
      </c>
      <c r="E273" s="234" t="s">
        <v>19</v>
      </c>
      <c r="F273" s="235" t="s">
        <v>420</v>
      </c>
      <c r="G273" s="233"/>
      <c r="H273" s="236">
        <v>25.300000000000001</v>
      </c>
      <c r="I273" s="237"/>
      <c r="J273" s="233"/>
      <c r="K273" s="233"/>
      <c r="L273" s="238"/>
      <c r="M273" s="239"/>
      <c r="N273" s="240"/>
      <c r="O273" s="240"/>
      <c r="P273" s="240"/>
      <c r="Q273" s="240"/>
      <c r="R273" s="240"/>
      <c r="S273" s="240"/>
      <c r="T273" s="241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2" t="s">
        <v>185</v>
      </c>
      <c r="AU273" s="242" t="s">
        <v>85</v>
      </c>
      <c r="AV273" s="13" t="s">
        <v>85</v>
      </c>
      <c r="AW273" s="13" t="s">
        <v>37</v>
      </c>
      <c r="AX273" s="13" t="s">
        <v>75</v>
      </c>
      <c r="AY273" s="242" t="s">
        <v>113</v>
      </c>
    </row>
    <row r="274" s="13" customFormat="1">
      <c r="A274" s="13"/>
      <c r="B274" s="232"/>
      <c r="C274" s="233"/>
      <c r="D274" s="212" t="s">
        <v>185</v>
      </c>
      <c r="E274" s="234" t="s">
        <v>19</v>
      </c>
      <c r="F274" s="235" t="s">
        <v>421</v>
      </c>
      <c r="G274" s="233"/>
      <c r="H274" s="236">
        <v>25.344000000000001</v>
      </c>
      <c r="I274" s="237"/>
      <c r="J274" s="233"/>
      <c r="K274" s="233"/>
      <c r="L274" s="238"/>
      <c r="M274" s="239"/>
      <c r="N274" s="240"/>
      <c r="O274" s="240"/>
      <c r="P274" s="240"/>
      <c r="Q274" s="240"/>
      <c r="R274" s="240"/>
      <c r="S274" s="240"/>
      <c r="T274" s="241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2" t="s">
        <v>185</v>
      </c>
      <c r="AU274" s="242" t="s">
        <v>85</v>
      </c>
      <c r="AV274" s="13" t="s">
        <v>85</v>
      </c>
      <c r="AW274" s="13" t="s">
        <v>37</v>
      </c>
      <c r="AX274" s="13" t="s">
        <v>75</v>
      </c>
      <c r="AY274" s="242" t="s">
        <v>113</v>
      </c>
    </row>
    <row r="275" s="13" customFormat="1">
      <c r="A275" s="13"/>
      <c r="B275" s="232"/>
      <c r="C275" s="233"/>
      <c r="D275" s="212" t="s">
        <v>185</v>
      </c>
      <c r="E275" s="234" t="s">
        <v>19</v>
      </c>
      <c r="F275" s="235" t="s">
        <v>422</v>
      </c>
      <c r="G275" s="233"/>
      <c r="H275" s="236">
        <v>40</v>
      </c>
      <c r="I275" s="237"/>
      <c r="J275" s="233"/>
      <c r="K275" s="233"/>
      <c r="L275" s="238"/>
      <c r="M275" s="239"/>
      <c r="N275" s="240"/>
      <c r="O275" s="240"/>
      <c r="P275" s="240"/>
      <c r="Q275" s="240"/>
      <c r="R275" s="240"/>
      <c r="S275" s="240"/>
      <c r="T275" s="241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42" t="s">
        <v>185</v>
      </c>
      <c r="AU275" s="242" t="s">
        <v>85</v>
      </c>
      <c r="AV275" s="13" t="s">
        <v>85</v>
      </c>
      <c r="AW275" s="13" t="s">
        <v>37</v>
      </c>
      <c r="AX275" s="13" t="s">
        <v>75</v>
      </c>
      <c r="AY275" s="242" t="s">
        <v>113</v>
      </c>
    </row>
    <row r="276" s="13" customFormat="1">
      <c r="A276" s="13"/>
      <c r="B276" s="232"/>
      <c r="C276" s="233"/>
      <c r="D276" s="212" t="s">
        <v>185</v>
      </c>
      <c r="E276" s="234" t="s">
        <v>19</v>
      </c>
      <c r="F276" s="235" t="s">
        <v>423</v>
      </c>
      <c r="G276" s="233"/>
      <c r="H276" s="236">
        <v>17.710000000000001</v>
      </c>
      <c r="I276" s="237"/>
      <c r="J276" s="233"/>
      <c r="K276" s="233"/>
      <c r="L276" s="238"/>
      <c r="M276" s="239"/>
      <c r="N276" s="240"/>
      <c r="O276" s="240"/>
      <c r="P276" s="240"/>
      <c r="Q276" s="240"/>
      <c r="R276" s="240"/>
      <c r="S276" s="240"/>
      <c r="T276" s="241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2" t="s">
        <v>185</v>
      </c>
      <c r="AU276" s="242" t="s">
        <v>85</v>
      </c>
      <c r="AV276" s="13" t="s">
        <v>85</v>
      </c>
      <c r="AW276" s="13" t="s">
        <v>37</v>
      </c>
      <c r="AX276" s="13" t="s">
        <v>75</v>
      </c>
      <c r="AY276" s="242" t="s">
        <v>113</v>
      </c>
    </row>
    <row r="277" s="13" customFormat="1">
      <c r="A277" s="13"/>
      <c r="B277" s="232"/>
      <c r="C277" s="233"/>
      <c r="D277" s="212" t="s">
        <v>185</v>
      </c>
      <c r="E277" s="234" t="s">
        <v>19</v>
      </c>
      <c r="F277" s="235" t="s">
        <v>424</v>
      </c>
      <c r="G277" s="233"/>
      <c r="H277" s="236">
        <v>9.4459999999999997</v>
      </c>
      <c r="I277" s="237"/>
      <c r="J277" s="233"/>
      <c r="K277" s="233"/>
      <c r="L277" s="238"/>
      <c r="M277" s="239"/>
      <c r="N277" s="240"/>
      <c r="O277" s="240"/>
      <c r="P277" s="240"/>
      <c r="Q277" s="240"/>
      <c r="R277" s="240"/>
      <c r="S277" s="240"/>
      <c r="T277" s="241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2" t="s">
        <v>185</v>
      </c>
      <c r="AU277" s="242" t="s">
        <v>85</v>
      </c>
      <c r="AV277" s="13" t="s">
        <v>85</v>
      </c>
      <c r="AW277" s="13" t="s">
        <v>37</v>
      </c>
      <c r="AX277" s="13" t="s">
        <v>75</v>
      </c>
      <c r="AY277" s="242" t="s">
        <v>113</v>
      </c>
    </row>
    <row r="278" s="13" customFormat="1">
      <c r="A278" s="13"/>
      <c r="B278" s="232"/>
      <c r="C278" s="233"/>
      <c r="D278" s="212" t="s">
        <v>185</v>
      </c>
      <c r="E278" s="234" t="s">
        <v>19</v>
      </c>
      <c r="F278" s="235" t="s">
        <v>425</v>
      </c>
      <c r="G278" s="233"/>
      <c r="H278" s="236">
        <v>5.0800000000000001</v>
      </c>
      <c r="I278" s="237"/>
      <c r="J278" s="233"/>
      <c r="K278" s="233"/>
      <c r="L278" s="238"/>
      <c r="M278" s="239"/>
      <c r="N278" s="240"/>
      <c r="O278" s="240"/>
      <c r="P278" s="240"/>
      <c r="Q278" s="240"/>
      <c r="R278" s="240"/>
      <c r="S278" s="240"/>
      <c r="T278" s="241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2" t="s">
        <v>185</v>
      </c>
      <c r="AU278" s="242" t="s">
        <v>85</v>
      </c>
      <c r="AV278" s="13" t="s">
        <v>85</v>
      </c>
      <c r="AW278" s="13" t="s">
        <v>37</v>
      </c>
      <c r="AX278" s="13" t="s">
        <v>75</v>
      </c>
      <c r="AY278" s="242" t="s">
        <v>113</v>
      </c>
    </row>
    <row r="279" s="13" customFormat="1">
      <c r="A279" s="13"/>
      <c r="B279" s="232"/>
      <c r="C279" s="233"/>
      <c r="D279" s="212" t="s">
        <v>185</v>
      </c>
      <c r="E279" s="234" t="s">
        <v>19</v>
      </c>
      <c r="F279" s="235" t="s">
        <v>426</v>
      </c>
      <c r="G279" s="233"/>
      <c r="H279" s="236">
        <v>-20</v>
      </c>
      <c r="I279" s="237"/>
      <c r="J279" s="233"/>
      <c r="K279" s="233"/>
      <c r="L279" s="238"/>
      <c r="M279" s="239"/>
      <c r="N279" s="240"/>
      <c r="O279" s="240"/>
      <c r="P279" s="240"/>
      <c r="Q279" s="240"/>
      <c r="R279" s="240"/>
      <c r="S279" s="240"/>
      <c r="T279" s="241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42" t="s">
        <v>185</v>
      </c>
      <c r="AU279" s="242" t="s">
        <v>85</v>
      </c>
      <c r="AV279" s="13" t="s">
        <v>85</v>
      </c>
      <c r="AW279" s="13" t="s">
        <v>37</v>
      </c>
      <c r="AX279" s="13" t="s">
        <v>75</v>
      </c>
      <c r="AY279" s="242" t="s">
        <v>113</v>
      </c>
    </row>
    <row r="280" s="14" customFormat="1">
      <c r="A280" s="14"/>
      <c r="B280" s="243"/>
      <c r="C280" s="244"/>
      <c r="D280" s="212" t="s">
        <v>185</v>
      </c>
      <c r="E280" s="245" t="s">
        <v>19</v>
      </c>
      <c r="F280" s="246" t="s">
        <v>189</v>
      </c>
      <c r="G280" s="244"/>
      <c r="H280" s="247">
        <v>102.88000000000001</v>
      </c>
      <c r="I280" s="248"/>
      <c r="J280" s="244"/>
      <c r="K280" s="244"/>
      <c r="L280" s="249"/>
      <c r="M280" s="250"/>
      <c r="N280" s="251"/>
      <c r="O280" s="251"/>
      <c r="P280" s="251"/>
      <c r="Q280" s="251"/>
      <c r="R280" s="251"/>
      <c r="S280" s="251"/>
      <c r="T280" s="252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53" t="s">
        <v>185</v>
      </c>
      <c r="AU280" s="253" t="s">
        <v>85</v>
      </c>
      <c r="AV280" s="14" t="s">
        <v>118</v>
      </c>
      <c r="AW280" s="14" t="s">
        <v>37</v>
      </c>
      <c r="AX280" s="14" t="s">
        <v>83</v>
      </c>
      <c r="AY280" s="253" t="s">
        <v>113</v>
      </c>
    </row>
    <row r="281" s="2" customFormat="1" ht="24.15" customHeight="1">
      <c r="A281" s="39"/>
      <c r="B281" s="40"/>
      <c r="C281" s="198" t="s">
        <v>427</v>
      </c>
      <c r="D281" s="198" t="s">
        <v>114</v>
      </c>
      <c r="E281" s="199" t="s">
        <v>428</v>
      </c>
      <c r="F281" s="200" t="s">
        <v>429</v>
      </c>
      <c r="G281" s="201" t="s">
        <v>180</v>
      </c>
      <c r="H281" s="202">
        <v>5.0800000000000001</v>
      </c>
      <c r="I281" s="203"/>
      <c r="J281" s="204">
        <f>ROUND(I281*H281,2)</f>
        <v>0</v>
      </c>
      <c r="K281" s="205"/>
      <c r="L281" s="45"/>
      <c r="M281" s="206" t="s">
        <v>19</v>
      </c>
      <c r="N281" s="207" t="s">
        <v>46</v>
      </c>
      <c r="O281" s="85"/>
      <c r="P281" s="208">
        <f>O281*H281</f>
        <v>0</v>
      </c>
      <c r="Q281" s="208">
        <v>0</v>
      </c>
      <c r="R281" s="208">
        <f>Q281*H281</f>
        <v>0</v>
      </c>
      <c r="S281" s="208">
        <v>0</v>
      </c>
      <c r="T281" s="209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10" t="s">
        <v>118</v>
      </c>
      <c r="AT281" s="210" t="s">
        <v>114</v>
      </c>
      <c r="AU281" s="210" t="s">
        <v>85</v>
      </c>
      <c r="AY281" s="18" t="s">
        <v>113</v>
      </c>
      <c r="BE281" s="211">
        <f>IF(N281="základní",J281,0)</f>
        <v>0</v>
      </c>
      <c r="BF281" s="211">
        <f>IF(N281="snížená",J281,0)</f>
        <v>0</v>
      </c>
      <c r="BG281" s="211">
        <f>IF(N281="zákl. přenesená",J281,0)</f>
        <v>0</v>
      </c>
      <c r="BH281" s="211">
        <f>IF(N281="sníž. přenesená",J281,0)</f>
        <v>0</v>
      </c>
      <c r="BI281" s="211">
        <f>IF(N281="nulová",J281,0)</f>
        <v>0</v>
      </c>
      <c r="BJ281" s="18" t="s">
        <v>83</v>
      </c>
      <c r="BK281" s="211">
        <f>ROUND(I281*H281,2)</f>
        <v>0</v>
      </c>
      <c r="BL281" s="18" t="s">
        <v>118</v>
      </c>
      <c r="BM281" s="210" t="s">
        <v>430</v>
      </c>
    </row>
    <row r="282" s="2" customFormat="1">
      <c r="A282" s="39"/>
      <c r="B282" s="40"/>
      <c r="C282" s="41"/>
      <c r="D282" s="212" t="s">
        <v>120</v>
      </c>
      <c r="E282" s="41"/>
      <c r="F282" s="213" t="s">
        <v>429</v>
      </c>
      <c r="G282" s="41"/>
      <c r="H282" s="41"/>
      <c r="I282" s="214"/>
      <c r="J282" s="41"/>
      <c r="K282" s="41"/>
      <c r="L282" s="45"/>
      <c r="M282" s="215"/>
      <c r="N282" s="216"/>
      <c r="O282" s="85"/>
      <c r="P282" s="85"/>
      <c r="Q282" s="85"/>
      <c r="R282" s="85"/>
      <c r="S282" s="85"/>
      <c r="T282" s="86"/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T282" s="18" t="s">
        <v>120</v>
      </c>
      <c r="AU282" s="18" t="s">
        <v>85</v>
      </c>
    </row>
    <row r="283" s="2" customFormat="1">
      <c r="A283" s="39"/>
      <c r="B283" s="40"/>
      <c r="C283" s="41"/>
      <c r="D283" s="212" t="s">
        <v>121</v>
      </c>
      <c r="E283" s="41"/>
      <c r="F283" s="217" t="s">
        <v>431</v>
      </c>
      <c r="G283" s="41"/>
      <c r="H283" s="41"/>
      <c r="I283" s="214"/>
      <c r="J283" s="41"/>
      <c r="K283" s="41"/>
      <c r="L283" s="45"/>
      <c r="M283" s="215"/>
      <c r="N283" s="216"/>
      <c r="O283" s="85"/>
      <c r="P283" s="85"/>
      <c r="Q283" s="85"/>
      <c r="R283" s="85"/>
      <c r="S283" s="85"/>
      <c r="T283" s="86"/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T283" s="18" t="s">
        <v>121</v>
      </c>
      <c r="AU283" s="18" t="s">
        <v>85</v>
      </c>
    </row>
    <row r="284" s="13" customFormat="1">
      <c r="A284" s="13"/>
      <c r="B284" s="232"/>
      <c r="C284" s="233"/>
      <c r="D284" s="212" t="s">
        <v>185</v>
      </c>
      <c r="E284" s="234" t="s">
        <v>19</v>
      </c>
      <c r="F284" s="235" t="s">
        <v>425</v>
      </c>
      <c r="G284" s="233"/>
      <c r="H284" s="236">
        <v>5.0800000000000001</v>
      </c>
      <c r="I284" s="237"/>
      <c r="J284" s="233"/>
      <c r="K284" s="233"/>
      <c r="L284" s="238"/>
      <c r="M284" s="239"/>
      <c r="N284" s="240"/>
      <c r="O284" s="240"/>
      <c r="P284" s="240"/>
      <c r="Q284" s="240"/>
      <c r="R284" s="240"/>
      <c r="S284" s="240"/>
      <c r="T284" s="241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2" t="s">
        <v>185</v>
      </c>
      <c r="AU284" s="242" t="s">
        <v>85</v>
      </c>
      <c r="AV284" s="13" t="s">
        <v>85</v>
      </c>
      <c r="AW284" s="13" t="s">
        <v>37</v>
      </c>
      <c r="AX284" s="13" t="s">
        <v>75</v>
      </c>
      <c r="AY284" s="242" t="s">
        <v>113</v>
      </c>
    </row>
    <row r="285" s="14" customFormat="1">
      <c r="A285" s="14"/>
      <c r="B285" s="243"/>
      <c r="C285" s="244"/>
      <c r="D285" s="212" t="s">
        <v>185</v>
      </c>
      <c r="E285" s="245" t="s">
        <v>19</v>
      </c>
      <c r="F285" s="246" t="s">
        <v>189</v>
      </c>
      <c r="G285" s="244"/>
      <c r="H285" s="247">
        <v>5.0800000000000001</v>
      </c>
      <c r="I285" s="248"/>
      <c r="J285" s="244"/>
      <c r="K285" s="244"/>
      <c r="L285" s="249"/>
      <c r="M285" s="250"/>
      <c r="N285" s="251"/>
      <c r="O285" s="251"/>
      <c r="P285" s="251"/>
      <c r="Q285" s="251"/>
      <c r="R285" s="251"/>
      <c r="S285" s="251"/>
      <c r="T285" s="252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53" t="s">
        <v>185</v>
      </c>
      <c r="AU285" s="253" t="s">
        <v>85</v>
      </c>
      <c r="AV285" s="14" t="s">
        <v>118</v>
      </c>
      <c r="AW285" s="14" t="s">
        <v>37</v>
      </c>
      <c r="AX285" s="14" t="s">
        <v>83</v>
      </c>
      <c r="AY285" s="253" t="s">
        <v>113</v>
      </c>
    </row>
    <row r="286" s="2" customFormat="1" ht="24.15" customHeight="1">
      <c r="A286" s="39"/>
      <c r="B286" s="40"/>
      <c r="C286" s="198" t="s">
        <v>432</v>
      </c>
      <c r="D286" s="198" t="s">
        <v>114</v>
      </c>
      <c r="E286" s="199" t="s">
        <v>433</v>
      </c>
      <c r="F286" s="200" t="s">
        <v>434</v>
      </c>
      <c r="G286" s="201" t="s">
        <v>180</v>
      </c>
      <c r="H286" s="202">
        <v>28</v>
      </c>
      <c r="I286" s="203"/>
      <c r="J286" s="204">
        <f>ROUND(I286*H286,2)</f>
        <v>0</v>
      </c>
      <c r="K286" s="205"/>
      <c r="L286" s="45"/>
      <c r="M286" s="206" t="s">
        <v>19</v>
      </c>
      <c r="N286" s="207" t="s">
        <v>46</v>
      </c>
      <c r="O286" s="85"/>
      <c r="P286" s="208">
        <f>O286*H286</f>
        <v>0</v>
      </c>
      <c r="Q286" s="208">
        <v>1.54</v>
      </c>
      <c r="R286" s="208">
        <f>Q286*H286</f>
        <v>43.120000000000005</v>
      </c>
      <c r="S286" s="208">
        <v>0</v>
      </c>
      <c r="T286" s="209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10" t="s">
        <v>118</v>
      </c>
      <c r="AT286" s="210" t="s">
        <v>114</v>
      </c>
      <c r="AU286" s="210" t="s">
        <v>85</v>
      </c>
      <c r="AY286" s="18" t="s">
        <v>113</v>
      </c>
      <c r="BE286" s="211">
        <f>IF(N286="základní",J286,0)</f>
        <v>0</v>
      </c>
      <c r="BF286" s="211">
        <f>IF(N286="snížená",J286,0)</f>
        <v>0</v>
      </c>
      <c r="BG286" s="211">
        <f>IF(N286="zákl. přenesená",J286,0)</f>
        <v>0</v>
      </c>
      <c r="BH286" s="211">
        <f>IF(N286="sníž. přenesená",J286,0)</f>
        <v>0</v>
      </c>
      <c r="BI286" s="211">
        <f>IF(N286="nulová",J286,0)</f>
        <v>0</v>
      </c>
      <c r="BJ286" s="18" t="s">
        <v>83</v>
      </c>
      <c r="BK286" s="211">
        <f>ROUND(I286*H286,2)</f>
        <v>0</v>
      </c>
      <c r="BL286" s="18" t="s">
        <v>118</v>
      </c>
      <c r="BM286" s="210" t="s">
        <v>435</v>
      </c>
    </row>
    <row r="287" s="2" customFormat="1">
      <c r="A287" s="39"/>
      <c r="B287" s="40"/>
      <c r="C287" s="41"/>
      <c r="D287" s="212" t="s">
        <v>120</v>
      </c>
      <c r="E287" s="41"/>
      <c r="F287" s="213" t="s">
        <v>434</v>
      </c>
      <c r="G287" s="41"/>
      <c r="H287" s="41"/>
      <c r="I287" s="214"/>
      <c r="J287" s="41"/>
      <c r="K287" s="41"/>
      <c r="L287" s="45"/>
      <c r="M287" s="215"/>
      <c r="N287" s="216"/>
      <c r="O287" s="85"/>
      <c r="P287" s="85"/>
      <c r="Q287" s="85"/>
      <c r="R287" s="85"/>
      <c r="S287" s="85"/>
      <c r="T287" s="86"/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T287" s="18" t="s">
        <v>120</v>
      </c>
      <c r="AU287" s="18" t="s">
        <v>85</v>
      </c>
    </row>
    <row r="288" s="2" customFormat="1">
      <c r="A288" s="39"/>
      <c r="B288" s="40"/>
      <c r="C288" s="41"/>
      <c r="D288" s="212" t="s">
        <v>121</v>
      </c>
      <c r="E288" s="41"/>
      <c r="F288" s="217" t="s">
        <v>436</v>
      </c>
      <c r="G288" s="41"/>
      <c r="H288" s="41"/>
      <c r="I288" s="214"/>
      <c r="J288" s="41"/>
      <c r="K288" s="41"/>
      <c r="L288" s="45"/>
      <c r="M288" s="215"/>
      <c r="N288" s="216"/>
      <c r="O288" s="85"/>
      <c r="P288" s="85"/>
      <c r="Q288" s="85"/>
      <c r="R288" s="85"/>
      <c r="S288" s="85"/>
      <c r="T288" s="86"/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T288" s="18" t="s">
        <v>121</v>
      </c>
      <c r="AU288" s="18" t="s">
        <v>85</v>
      </c>
    </row>
    <row r="289" s="13" customFormat="1">
      <c r="A289" s="13"/>
      <c r="B289" s="232"/>
      <c r="C289" s="233"/>
      <c r="D289" s="212" t="s">
        <v>185</v>
      </c>
      <c r="E289" s="234" t="s">
        <v>19</v>
      </c>
      <c r="F289" s="235" t="s">
        <v>437</v>
      </c>
      <c r="G289" s="233"/>
      <c r="H289" s="236">
        <v>8</v>
      </c>
      <c r="I289" s="237"/>
      <c r="J289" s="233"/>
      <c r="K289" s="233"/>
      <c r="L289" s="238"/>
      <c r="M289" s="239"/>
      <c r="N289" s="240"/>
      <c r="O289" s="240"/>
      <c r="P289" s="240"/>
      <c r="Q289" s="240"/>
      <c r="R289" s="240"/>
      <c r="S289" s="240"/>
      <c r="T289" s="241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42" t="s">
        <v>185</v>
      </c>
      <c r="AU289" s="242" t="s">
        <v>85</v>
      </c>
      <c r="AV289" s="13" t="s">
        <v>85</v>
      </c>
      <c r="AW289" s="13" t="s">
        <v>37</v>
      </c>
      <c r="AX289" s="13" t="s">
        <v>75</v>
      </c>
      <c r="AY289" s="242" t="s">
        <v>113</v>
      </c>
    </row>
    <row r="290" s="13" customFormat="1">
      <c r="A290" s="13"/>
      <c r="B290" s="232"/>
      <c r="C290" s="233"/>
      <c r="D290" s="212" t="s">
        <v>185</v>
      </c>
      <c r="E290" s="234" t="s">
        <v>19</v>
      </c>
      <c r="F290" s="235" t="s">
        <v>438</v>
      </c>
      <c r="G290" s="233"/>
      <c r="H290" s="236">
        <v>20</v>
      </c>
      <c r="I290" s="237"/>
      <c r="J290" s="233"/>
      <c r="K290" s="233"/>
      <c r="L290" s="238"/>
      <c r="M290" s="239"/>
      <c r="N290" s="240"/>
      <c r="O290" s="240"/>
      <c r="P290" s="240"/>
      <c r="Q290" s="240"/>
      <c r="R290" s="240"/>
      <c r="S290" s="240"/>
      <c r="T290" s="241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2" t="s">
        <v>185</v>
      </c>
      <c r="AU290" s="242" t="s">
        <v>85</v>
      </c>
      <c r="AV290" s="13" t="s">
        <v>85</v>
      </c>
      <c r="AW290" s="13" t="s">
        <v>37</v>
      </c>
      <c r="AX290" s="13" t="s">
        <v>75</v>
      </c>
      <c r="AY290" s="242" t="s">
        <v>113</v>
      </c>
    </row>
    <row r="291" s="14" customFormat="1">
      <c r="A291" s="14"/>
      <c r="B291" s="243"/>
      <c r="C291" s="244"/>
      <c r="D291" s="212" t="s">
        <v>185</v>
      </c>
      <c r="E291" s="245" t="s">
        <v>19</v>
      </c>
      <c r="F291" s="246" t="s">
        <v>189</v>
      </c>
      <c r="G291" s="244"/>
      <c r="H291" s="247">
        <v>28</v>
      </c>
      <c r="I291" s="248"/>
      <c r="J291" s="244"/>
      <c r="K291" s="244"/>
      <c r="L291" s="249"/>
      <c r="M291" s="250"/>
      <c r="N291" s="251"/>
      <c r="O291" s="251"/>
      <c r="P291" s="251"/>
      <c r="Q291" s="251"/>
      <c r="R291" s="251"/>
      <c r="S291" s="251"/>
      <c r="T291" s="252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53" t="s">
        <v>185</v>
      </c>
      <c r="AU291" s="253" t="s">
        <v>85</v>
      </c>
      <c r="AV291" s="14" t="s">
        <v>118</v>
      </c>
      <c r="AW291" s="14" t="s">
        <v>37</v>
      </c>
      <c r="AX291" s="14" t="s">
        <v>83</v>
      </c>
      <c r="AY291" s="253" t="s">
        <v>113</v>
      </c>
    </row>
    <row r="292" s="2" customFormat="1" ht="16.5" customHeight="1">
      <c r="A292" s="39"/>
      <c r="B292" s="40"/>
      <c r="C292" s="198" t="s">
        <v>439</v>
      </c>
      <c r="D292" s="198" t="s">
        <v>114</v>
      </c>
      <c r="E292" s="199" t="s">
        <v>440</v>
      </c>
      <c r="F292" s="200" t="s">
        <v>441</v>
      </c>
      <c r="G292" s="201" t="s">
        <v>180</v>
      </c>
      <c r="H292" s="202">
        <v>2.1760000000000002</v>
      </c>
      <c r="I292" s="203"/>
      <c r="J292" s="204">
        <f>ROUND(I292*H292,2)</f>
        <v>0</v>
      </c>
      <c r="K292" s="205"/>
      <c r="L292" s="45"/>
      <c r="M292" s="206" t="s">
        <v>19</v>
      </c>
      <c r="N292" s="207" t="s">
        <v>46</v>
      </c>
      <c r="O292" s="85"/>
      <c r="P292" s="208">
        <f>O292*H292</f>
        <v>0</v>
      </c>
      <c r="Q292" s="208">
        <v>0</v>
      </c>
      <c r="R292" s="208">
        <f>Q292*H292</f>
        <v>0</v>
      </c>
      <c r="S292" s="208">
        <v>0</v>
      </c>
      <c r="T292" s="209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10" t="s">
        <v>118</v>
      </c>
      <c r="AT292" s="210" t="s">
        <v>114</v>
      </c>
      <c r="AU292" s="210" t="s">
        <v>85</v>
      </c>
      <c r="AY292" s="18" t="s">
        <v>113</v>
      </c>
      <c r="BE292" s="211">
        <f>IF(N292="základní",J292,0)</f>
        <v>0</v>
      </c>
      <c r="BF292" s="211">
        <f>IF(N292="snížená",J292,0)</f>
        <v>0</v>
      </c>
      <c r="BG292" s="211">
        <f>IF(N292="zákl. přenesená",J292,0)</f>
        <v>0</v>
      </c>
      <c r="BH292" s="211">
        <f>IF(N292="sníž. přenesená",J292,0)</f>
        <v>0</v>
      </c>
      <c r="BI292" s="211">
        <f>IF(N292="nulová",J292,0)</f>
        <v>0</v>
      </c>
      <c r="BJ292" s="18" t="s">
        <v>83</v>
      </c>
      <c r="BK292" s="211">
        <f>ROUND(I292*H292,2)</f>
        <v>0</v>
      </c>
      <c r="BL292" s="18" t="s">
        <v>118</v>
      </c>
      <c r="BM292" s="210" t="s">
        <v>442</v>
      </c>
    </row>
    <row r="293" s="2" customFormat="1">
      <c r="A293" s="39"/>
      <c r="B293" s="40"/>
      <c r="C293" s="41"/>
      <c r="D293" s="212" t="s">
        <v>120</v>
      </c>
      <c r="E293" s="41"/>
      <c r="F293" s="213" t="s">
        <v>441</v>
      </c>
      <c r="G293" s="41"/>
      <c r="H293" s="41"/>
      <c r="I293" s="214"/>
      <c r="J293" s="41"/>
      <c r="K293" s="41"/>
      <c r="L293" s="45"/>
      <c r="M293" s="215"/>
      <c r="N293" s="216"/>
      <c r="O293" s="85"/>
      <c r="P293" s="85"/>
      <c r="Q293" s="85"/>
      <c r="R293" s="85"/>
      <c r="S293" s="85"/>
      <c r="T293" s="86"/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T293" s="18" t="s">
        <v>120</v>
      </c>
      <c r="AU293" s="18" t="s">
        <v>85</v>
      </c>
    </row>
    <row r="294" s="2" customFormat="1">
      <c r="A294" s="39"/>
      <c r="B294" s="40"/>
      <c r="C294" s="41"/>
      <c r="D294" s="212" t="s">
        <v>121</v>
      </c>
      <c r="E294" s="41"/>
      <c r="F294" s="217" t="s">
        <v>443</v>
      </c>
      <c r="G294" s="41"/>
      <c r="H294" s="41"/>
      <c r="I294" s="214"/>
      <c r="J294" s="41"/>
      <c r="K294" s="41"/>
      <c r="L294" s="45"/>
      <c r="M294" s="215"/>
      <c r="N294" s="216"/>
      <c r="O294" s="85"/>
      <c r="P294" s="85"/>
      <c r="Q294" s="85"/>
      <c r="R294" s="85"/>
      <c r="S294" s="85"/>
      <c r="T294" s="86"/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T294" s="18" t="s">
        <v>121</v>
      </c>
      <c r="AU294" s="18" t="s">
        <v>85</v>
      </c>
    </row>
    <row r="295" s="13" customFormat="1">
      <c r="A295" s="13"/>
      <c r="B295" s="232"/>
      <c r="C295" s="233"/>
      <c r="D295" s="212" t="s">
        <v>185</v>
      </c>
      <c r="E295" s="234" t="s">
        <v>19</v>
      </c>
      <c r="F295" s="235" t="s">
        <v>444</v>
      </c>
      <c r="G295" s="233"/>
      <c r="H295" s="236">
        <v>2.1760000000000002</v>
      </c>
      <c r="I295" s="237"/>
      <c r="J295" s="233"/>
      <c r="K295" s="233"/>
      <c r="L295" s="238"/>
      <c r="M295" s="239"/>
      <c r="N295" s="240"/>
      <c r="O295" s="240"/>
      <c r="P295" s="240"/>
      <c r="Q295" s="240"/>
      <c r="R295" s="240"/>
      <c r="S295" s="240"/>
      <c r="T295" s="241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42" t="s">
        <v>185</v>
      </c>
      <c r="AU295" s="242" t="s">
        <v>85</v>
      </c>
      <c r="AV295" s="13" t="s">
        <v>85</v>
      </c>
      <c r="AW295" s="13" t="s">
        <v>37</v>
      </c>
      <c r="AX295" s="13" t="s">
        <v>75</v>
      </c>
      <c r="AY295" s="242" t="s">
        <v>113</v>
      </c>
    </row>
    <row r="296" s="14" customFormat="1">
      <c r="A296" s="14"/>
      <c r="B296" s="243"/>
      <c r="C296" s="244"/>
      <c r="D296" s="212" t="s">
        <v>185</v>
      </c>
      <c r="E296" s="245" t="s">
        <v>19</v>
      </c>
      <c r="F296" s="246" t="s">
        <v>189</v>
      </c>
      <c r="G296" s="244"/>
      <c r="H296" s="247">
        <v>2.1760000000000002</v>
      </c>
      <c r="I296" s="248"/>
      <c r="J296" s="244"/>
      <c r="K296" s="244"/>
      <c r="L296" s="249"/>
      <c r="M296" s="250"/>
      <c r="N296" s="251"/>
      <c r="O296" s="251"/>
      <c r="P296" s="251"/>
      <c r="Q296" s="251"/>
      <c r="R296" s="251"/>
      <c r="S296" s="251"/>
      <c r="T296" s="252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53" t="s">
        <v>185</v>
      </c>
      <c r="AU296" s="253" t="s">
        <v>85</v>
      </c>
      <c r="AV296" s="14" t="s">
        <v>118</v>
      </c>
      <c r="AW296" s="14" t="s">
        <v>37</v>
      </c>
      <c r="AX296" s="14" t="s">
        <v>83</v>
      </c>
      <c r="AY296" s="253" t="s">
        <v>113</v>
      </c>
    </row>
    <row r="297" s="2" customFormat="1" ht="24.15" customHeight="1">
      <c r="A297" s="39"/>
      <c r="B297" s="40"/>
      <c r="C297" s="198" t="s">
        <v>445</v>
      </c>
      <c r="D297" s="198" t="s">
        <v>114</v>
      </c>
      <c r="E297" s="199" t="s">
        <v>446</v>
      </c>
      <c r="F297" s="200" t="s">
        <v>447</v>
      </c>
      <c r="G297" s="201" t="s">
        <v>246</v>
      </c>
      <c r="H297" s="202">
        <v>23.617000000000001</v>
      </c>
      <c r="I297" s="203"/>
      <c r="J297" s="204">
        <f>ROUND(I297*H297,2)</f>
        <v>0</v>
      </c>
      <c r="K297" s="205"/>
      <c r="L297" s="45"/>
      <c r="M297" s="206" t="s">
        <v>19</v>
      </c>
      <c r="N297" s="207" t="s">
        <v>46</v>
      </c>
      <c r="O297" s="85"/>
      <c r="P297" s="208">
        <f>O297*H297</f>
        <v>0</v>
      </c>
      <c r="Q297" s="208">
        <v>0</v>
      </c>
      <c r="R297" s="208">
        <f>Q297*H297</f>
        <v>0</v>
      </c>
      <c r="S297" s="208">
        <v>0</v>
      </c>
      <c r="T297" s="209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10" t="s">
        <v>118</v>
      </c>
      <c r="AT297" s="210" t="s">
        <v>114</v>
      </c>
      <c r="AU297" s="210" t="s">
        <v>85</v>
      </c>
      <c r="AY297" s="18" t="s">
        <v>113</v>
      </c>
      <c r="BE297" s="211">
        <f>IF(N297="základní",J297,0)</f>
        <v>0</v>
      </c>
      <c r="BF297" s="211">
        <f>IF(N297="snížená",J297,0)</f>
        <v>0</v>
      </c>
      <c r="BG297" s="211">
        <f>IF(N297="zákl. přenesená",J297,0)</f>
        <v>0</v>
      </c>
      <c r="BH297" s="211">
        <f>IF(N297="sníž. přenesená",J297,0)</f>
        <v>0</v>
      </c>
      <c r="BI297" s="211">
        <f>IF(N297="nulová",J297,0)</f>
        <v>0</v>
      </c>
      <c r="BJ297" s="18" t="s">
        <v>83</v>
      </c>
      <c r="BK297" s="211">
        <f>ROUND(I297*H297,2)</f>
        <v>0</v>
      </c>
      <c r="BL297" s="18" t="s">
        <v>118</v>
      </c>
      <c r="BM297" s="210" t="s">
        <v>448</v>
      </c>
    </row>
    <row r="298" s="2" customFormat="1">
      <c r="A298" s="39"/>
      <c r="B298" s="40"/>
      <c r="C298" s="41"/>
      <c r="D298" s="212" t="s">
        <v>120</v>
      </c>
      <c r="E298" s="41"/>
      <c r="F298" s="213" t="s">
        <v>447</v>
      </c>
      <c r="G298" s="41"/>
      <c r="H298" s="41"/>
      <c r="I298" s="214"/>
      <c r="J298" s="41"/>
      <c r="K298" s="41"/>
      <c r="L298" s="45"/>
      <c r="M298" s="215"/>
      <c r="N298" s="216"/>
      <c r="O298" s="85"/>
      <c r="P298" s="85"/>
      <c r="Q298" s="85"/>
      <c r="R298" s="85"/>
      <c r="S298" s="85"/>
      <c r="T298" s="86"/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T298" s="18" t="s">
        <v>120</v>
      </c>
      <c r="AU298" s="18" t="s">
        <v>85</v>
      </c>
    </row>
    <row r="299" s="13" customFormat="1">
      <c r="A299" s="13"/>
      <c r="B299" s="232"/>
      <c r="C299" s="233"/>
      <c r="D299" s="212" t="s">
        <v>185</v>
      </c>
      <c r="E299" s="234" t="s">
        <v>19</v>
      </c>
      <c r="F299" s="235" t="s">
        <v>449</v>
      </c>
      <c r="G299" s="233"/>
      <c r="H299" s="236">
        <v>3.335</v>
      </c>
      <c r="I299" s="237"/>
      <c r="J299" s="233"/>
      <c r="K299" s="233"/>
      <c r="L299" s="238"/>
      <c r="M299" s="239"/>
      <c r="N299" s="240"/>
      <c r="O299" s="240"/>
      <c r="P299" s="240"/>
      <c r="Q299" s="240"/>
      <c r="R299" s="240"/>
      <c r="S299" s="240"/>
      <c r="T299" s="241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2" t="s">
        <v>185</v>
      </c>
      <c r="AU299" s="242" t="s">
        <v>85</v>
      </c>
      <c r="AV299" s="13" t="s">
        <v>85</v>
      </c>
      <c r="AW299" s="13" t="s">
        <v>37</v>
      </c>
      <c r="AX299" s="13" t="s">
        <v>75</v>
      </c>
      <c r="AY299" s="242" t="s">
        <v>113</v>
      </c>
    </row>
    <row r="300" s="13" customFormat="1">
      <c r="A300" s="13"/>
      <c r="B300" s="232"/>
      <c r="C300" s="233"/>
      <c r="D300" s="212" t="s">
        <v>185</v>
      </c>
      <c r="E300" s="234" t="s">
        <v>19</v>
      </c>
      <c r="F300" s="235" t="s">
        <v>450</v>
      </c>
      <c r="G300" s="233"/>
      <c r="H300" s="236">
        <v>20.282</v>
      </c>
      <c r="I300" s="237"/>
      <c r="J300" s="233"/>
      <c r="K300" s="233"/>
      <c r="L300" s="238"/>
      <c r="M300" s="239"/>
      <c r="N300" s="240"/>
      <c r="O300" s="240"/>
      <c r="P300" s="240"/>
      <c r="Q300" s="240"/>
      <c r="R300" s="240"/>
      <c r="S300" s="240"/>
      <c r="T300" s="241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42" t="s">
        <v>185</v>
      </c>
      <c r="AU300" s="242" t="s">
        <v>85</v>
      </c>
      <c r="AV300" s="13" t="s">
        <v>85</v>
      </c>
      <c r="AW300" s="13" t="s">
        <v>37</v>
      </c>
      <c r="AX300" s="13" t="s">
        <v>75</v>
      </c>
      <c r="AY300" s="242" t="s">
        <v>113</v>
      </c>
    </row>
    <row r="301" s="14" customFormat="1">
      <c r="A301" s="14"/>
      <c r="B301" s="243"/>
      <c r="C301" s="244"/>
      <c r="D301" s="212" t="s">
        <v>185</v>
      </c>
      <c r="E301" s="245" t="s">
        <v>19</v>
      </c>
      <c r="F301" s="246" t="s">
        <v>189</v>
      </c>
      <c r="G301" s="244"/>
      <c r="H301" s="247">
        <v>23.617000000000001</v>
      </c>
      <c r="I301" s="248"/>
      <c r="J301" s="244"/>
      <c r="K301" s="244"/>
      <c r="L301" s="249"/>
      <c r="M301" s="250"/>
      <c r="N301" s="251"/>
      <c r="O301" s="251"/>
      <c r="P301" s="251"/>
      <c r="Q301" s="251"/>
      <c r="R301" s="251"/>
      <c r="S301" s="251"/>
      <c r="T301" s="252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53" t="s">
        <v>185</v>
      </c>
      <c r="AU301" s="253" t="s">
        <v>85</v>
      </c>
      <c r="AV301" s="14" t="s">
        <v>118</v>
      </c>
      <c r="AW301" s="14" t="s">
        <v>37</v>
      </c>
      <c r="AX301" s="14" t="s">
        <v>83</v>
      </c>
      <c r="AY301" s="253" t="s">
        <v>113</v>
      </c>
    </row>
    <row r="302" s="11" customFormat="1" ht="22.8" customHeight="1">
      <c r="A302" s="11"/>
      <c r="B302" s="184"/>
      <c r="C302" s="185"/>
      <c r="D302" s="186" t="s">
        <v>74</v>
      </c>
      <c r="E302" s="228" t="s">
        <v>236</v>
      </c>
      <c r="F302" s="228" t="s">
        <v>451</v>
      </c>
      <c r="G302" s="185"/>
      <c r="H302" s="185"/>
      <c r="I302" s="188"/>
      <c r="J302" s="229">
        <f>BK302</f>
        <v>0</v>
      </c>
      <c r="K302" s="185"/>
      <c r="L302" s="190"/>
      <c r="M302" s="191"/>
      <c r="N302" s="192"/>
      <c r="O302" s="192"/>
      <c r="P302" s="193">
        <f>SUM(P303:P332)</f>
        <v>0</v>
      </c>
      <c r="Q302" s="192"/>
      <c r="R302" s="193">
        <f>SUM(R303:R332)</f>
        <v>1.9009484800000001</v>
      </c>
      <c r="S302" s="192"/>
      <c r="T302" s="194">
        <f>SUM(T303:T332)</f>
        <v>0.68096000000000001</v>
      </c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R302" s="195" t="s">
        <v>83</v>
      </c>
      <c r="AT302" s="196" t="s">
        <v>74</v>
      </c>
      <c r="AU302" s="196" t="s">
        <v>83</v>
      </c>
      <c r="AY302" s="195" t="s">
        <v>113</v>
      </c>
      <c r="BK302" s="197">
        <f>SUM(BK303:BK332)</f>
        <v>0</v>
      </c>
    </row>
    <row r="303" s="2" customFormat="1" ht="21.75" customHeight="1">
      <c r="A303" s="39"/>
      <c r="B303" s="40"/>
      <c r="C303" s="198" t="s">
        <v>452</v>
      </c>
      <c r="D303" s="198" t="s">
        <v>114</v>
      </c>
      <c r="E303" s="199" t="s">
        <v>453</v>
      </c>
      <c r="F303" s="200" t="s">
        <v>454</v>
      </c>
      <c r="G303" s="201" t="s">
        <v>246</v>
      </c>
      <c r="H303" s="202">
        <v>48.640000000000001</v>
      </c>
      <c r="I303" s="203"/>
      <c r="J303" s="204">
        <f>ROUND(I303*H303,2)</f>
        <v>0</v>
      </c>
      <c r="K303" s="205"/>
      <c r="L303" s="45"/>
      <c r="M303" s="206" t="s">
        <v>19</v>
      </c>
      <c r="N303" s="207" t="s">
        <v>46</v>
      </c>
      <c r="O303" s="85"/>
      <c r="P303" s="208">
        <f>O303*H303</f>
        <v>0</v>
      </c>
      <c r="Q303" s="208">
        <v>0</v>
      </c>
      <c r="R303" s="208">
        <f>Q303*H303</f>
        <v>0</v>
      </c>
      <c r="S303" s="208">
        <v>0.014</v>
      </c>
      <c r="T303" s="209">
        <f>S303*H303</f>
        <v>0.68096000000000001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10" t="s">
        <v>118</v>
      </c>
      <c r="AT303" s="210" t="s">
        <v>114</v>
      </c>
      <c r="AU303" s="210" t="s">
        <v>85</v>
      </c>
      <c r="AY303" s="18" t="s">
        <v>113</v>
      </c>
      <c r="BE303" s="211">
        <f>IF(N303="základní",J303,0)</f>
        <v>0</v>
      </c>
      <c r="BF303" s="211">
        <f>IF(N303="snížená",J303,0)</f>
        <v>0</v>
      </c>
      <c r="BG303" s="211">
        <f>IF(N303="zákl. přenesená",J303,0)</f>
        <v>0</v>
      </c>
      <c r="BH303" s="211">
        <f>IF(N303="sníž. přenesená",J303,0)</f>
        <v>0</v>
      </c>
      <c r="BI303" s="211">
        <f>IF(N303="nulová",J303,0)</f>
        <v>0</v>
      </c>
      <c r="BJ303" s="18" t="s">
        <v>83</v>
      </c>
      <c r="BK303" s="211">
        <f>ROUND(I303*H303,2)</f>
        <v>0</v>
      </c>
      <c r="BL303" s="18" t="s">
        <v>118</v>
      </c>
      <c r="BM303" s="210" t="s">
        <v>455</v>
      </c>
    </row>
    <row r="304" s="2" customFormat="1">
      <c r="A304" s="39"/>
      <c r="B304" s="40"/>
      <c r="C304" s="41"/>
      <c r="D304" s="212" t="s">
        <v>120</v>
      </c>
      <c r="E304" s="41"/>
      <c r="F304" s="213" t="s">
        <v>456</v>
      </c>
      <c r="G304" s="41"/>
      <c r="H304" s="41"/>
      <c r="I304" s="214"/>
      <c r="J304" s="41"/>
      <c r="K304" s="41"/>
      <c r="L304" s="45"/>
      <c r="M304" s="215"/>
      <c r="N304" s="216"/>
      <c r="O304" s="85"/>
      <c r="P304" s="85"/>
      <c r="Q304" s="85"/>
      <c r="R304" s="85"/>
      <c r="S304" s="85"/>
      <c r="T304" s="86"/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T304" s="18" t="s">
        <v>120</v>
      </c>
      <c r="AU304" s="18" t="s">
        <v>85</v>
      </c>
    </row>
    <row r="305" s="2" customFormat="1">
      <c r="A305" s="39"/>
      <c r="B305" s="40"/>
      <c r="C305" s="41"/>
      <c r="D305" s="230" t="s">
        <v>183</v>
      </c>
      <c r="E305" s="41"/>
      <c r="F305" s="231" t="s">
        <v>457</v>
      </c>
      <c r="G305" s="41"/>
      <c r="H305" s="41"/>
      <c r="I305" s="214"/>
      <c r="J305" s="41"/>
      <c r="K305" s="41"/>
      <c r="L305" s="45"/>
      <c r="M305" s="215"/>
      <c r="N305" s="216"/>
      <c r="O305" s="85"/>
      <c r="P305" s="85"/>
      <c r="Q305" s="85"/>
      <c r="R305" s="85"/>
      <c r="S305" s="85"/>
      <c r="T305" s="86"/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T305" s="18" t="s">
        <v>183</v>
      </c>
      <c r="AU305" s="18" t="s">
        <v>85</v>
      </c>
    </row>
    <row r="306" s="13" customFormat="1">
      <c r="A306" s="13"/>
      <c r="B306" s="232"/>
      <c r="C306" s="233"/>
      <c r="D306" s="212" t="s">
        <v>185</v>
      </c>
      <c r="E306" s="234" t="s">
        <v>19</v>
      </c>
      <c r="F306" s="235" t="s">
        <v>458</v>
      </c>
      <c r="G306" s="233"/>
      <c r="H306" s="236">
        <v>48.640000000000001</v>
      </c>
      <c r="I306" s="237"/>
      <c r="J306" s="233"/>
      <c r="K306" s="233"/>
      <c r="L306" s="238"/>
      <c r="M306" s="239"/>
      <c r="N306" s="240"/>
      <c r="O306" s="240"/>
      <c r="P306" s="240"/>
      <c r="Q306" s="240"/>
      <c r="R306" s="240"/>
      <c r="S306" s="240"/>
      <c r="T306" s="241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42" t="s">
        <v>185</v>
      </c>
      <c r="AU306" s="242" t="s">
        <v>85</v>
      </c>
      <c r="AV306" s="13" t="s">
        <v>85</v>
      </c>
      <c r="AW306" s="13" t="s">
        <v>37</v>
      </c>
      <c r="AX306" s="13" t="s">
        <v>75</v>
      </c>
      <c r="AY306" s="242" t="s">
        <v>113</v>
      </c>
    </row>
    <row r="307" s="14" customFormat="1">
      <c r="A307" s="14"/>
      <c r="B307" s="243"/>
      <c r="C307" s="244"/>
      <c r="D307" s="212" t="s">
        <v>185</v>
      </c>
      <c r="E307" s="245" t="s">
        <v>19</v>
      </c>
      <c r="F307" s="246" t="s">
        <v>189</v>
      </c>
      <c r="G307" s="244"/>
      <c r="H307" s="247">
        <v>48.640000000000001</v>
      </c>
      <c r="I307" s="248"/>
      <c r="J307" s="244"/>
      <c r="K307" s="244"/>
      <c r="L307" s="249"/>
      <c r="M307" s="250"/>
      <c r="N307" s="251"/>
      <c r="O307" s="251"/>
      <c r="P307" s="251"/>
      <c r="Q307" s="251"/>
      <c r="R307" s="251"/>
      <c r="S307" s="251"/>
      <c r="T307" s="252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53" t="s">
        <v>185</v>
      </c>
      <c r="AU307" s="253" t="s">
        <v>85</v>
      </c>
      <c r="AV307" s="14" t="s">
        <v>118</v>
      </c>
      <c r="AW307" s="14" t="s">
        <v>37</v>
      </c>
      <c r="AX307" s="14" t="s">
        <v>83</v>
      </c>
      <c r="AY307" s="253" t="s">
        <v>113</v>
      </c>
    </row>
    <row r="308" s="2" customFormat="1" ht="24.15" customHeight="1">
      <c r="A308" s="39"/>
      <c r="B308" s="40"/>
      <c r="C308" s="198" t="s">
        <v>459</v>
      </c>
      <c r="D308" s="198" t="s">
        <v>114</v>
      </c>
      <c r="E308" s="199" t="s">
        <v>460</v>
      </c>
      <c r="F308" s="200" t="s">
        <v>461</v>
      </c>
      <c r="G308" s="201" t="s">
        <v>246</v>
      </c>
      <c r="H308" s="202">
        <v>97.280000000000001</v>
      </c>
      <c r="I308" s="203"/>
      <c r="J308" s="204">
        <f>ROUND(I308*H308,2)</f>
        <v>0</v>
      </c>
      <c r="K308" s="205"/>
      <c r="L308" s="45"/>
      <c r="M308" s="206" t="s">
        <v>19</v>
      </c>
      <c r="N308" s="207" t="s">
        <v>46</v>
      </c>
      <c r="O308" s="85"/>
      <c r="P308" s="208">
        <f>O308*H308</f>
        <v>0</v>
      </c>
      <c r="Q308" s="208">
        <v>0</v>
      </c>
      <c r="R308" s="208">
        <f>Q308*H308</f>
        <v>0</v>
      </c>
      <c r="S308" s="208">
        <v>0</v>
      </c>
      <c r="T308" s="209">
        <f>S308*H308</f>
        <v>0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210" t="s">
        <v>118</v>
      </c>
      <c r="AT308" s="210" t="s">
        <v>114</v>
      </c>
      <c r="AU308" s="210" t="s">
        <v>85</v>
      </c>
      <c r="AY308" s="18" t="s">
        <v>113</v>
      </c>
      <c r="BE308" s="211">
        <f>IF(N308="základní",J308,0)</f>
        <v>0</v>
      </c>
      <c r="BF308" s="211">
        <f>IF(N308="snížená",J308,0)</f>
        <v>0</v>
      </c>
      <c r="BG308" s="211">
        <f>IF(N308="zákl. přenesená",J308,0)</f>
        <v>0</v>
      </c>
      <c r="BH308" s="211">
        <f>IF(N308="sníž. přenesená",J308,0)</f>
        <v>0</v>
      </c>
      <c r="BI308" s="211">
        <f>IF(N308="nulová",J308,0)</f>
        <v>0</v>
      </c>
      <c r="BJ308" s="18" t="s">
        <v>83</v>
      </c>
      <c r="BK308" s="211">
        <f>ROUND(I308*H308,2)</f>
        <v>0</v>
      </c>
      <c r="BL308" s="18" t="s">
        <v>118</v>
      </c>
      <c r="BM308" s="210" t="s">
        <v>462</v>
      </c>
    </row>
    <row r="309" s="2" customFormat="1">
      <c r="A309" s="39"/>
      <c r="B309" s="40"/>
      <c r="C309" s="41"/>
      <c r="D309" s="212" t="s">
        <v>120</v>
      </c>
      <c r="E309" s="41"/>
      <c r="F309" s="213" t="s">
        <v>461</v>
      </c>
      <c r="G309" s="41"/>
      <c r="H309" s="41"/>
      <c r="I309" s="214"/>
      <c r="J309" s="41"/>
      <c r="K309" s="41"/>
      <c r="L309" s="45"/>
      <c r="M309" s="215"/>
      <c r="N309" s="216"/>
      <c r="O309" s="85"/>
      <c r="P309" s="85"/>
      <c r="Q309" s="85"/>
      <c r="R309" s="85"/>
      <c r="S309" s="85"/>
      <c r="T309" s="86"/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T309" s="18" t="s">
        <v>120</v>
      </c>
      <c r="AU309" s="18" t="s">
        <v>85</v>
      </c>
    </row>
    <row r="310" s="2" customFormat="1">
      <c r="A310" s="39"/>
      <c r="B310" s="40"/>
      <c r="C310" s="41"/>
      <c r="D310" s="230" t="s">
        <v>183</v>
      </c>
      <c r="E310" s="41"/>
      <c r="F310" s="231" t="s">
        <v>463</v>
      </c>
      <c r="G310" s="41"/>
      <c r="H310" s="41"/>
      <c r="I310" s="214"/>
      <c r="J310" s="41"/>
      <c r="K310" s="41"/>
      <c r="L310" s="45"/>
      <c r="M310" s="215"/>
      <c r="N310" s="216"/>
      <c r="O310" s="85"/>
      <c r="P310" s="85"/>
      <c r="Q310" s="85"/>
      <c r="R310" s="85"/>
      <c r="S310" s="85"/>
      <c r="T310" s="86"/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T310" s="18" t="s">
        <v>183</v>
      </c>
      <c r="AU310" s="18" t="s">
        <v>85</v>
      </c>
    </row>
    <row r="311" s="2" customFormat="1">
      <c r="A311" s="39"/>
      <c r="B311" s="40"/>
      <c r="C311" s="41"/>
      <c r="D311" s="212" t="s">
        <v>121</v>
      </c>
      <c r="E311" s="41"/>
      <c r="F311" s="217" t="s">
        <v>464</v>
      </c>
      <c r="G311" s="41"/>
      <c r="H311" s="41"/>
      <c r="I311" s="214"/>
      <c r="J311" s="41"/>
      <c r="K311" s="41"/>
      <c r="L311" s="45"/>
      <c r="M311" s="215"/>
      <c r="N311" s="216"/>
      <c r="O311" s="85"/>
      <c r="P311" s="85"/>
      <c r="Q311" s="85"/>
      <c r="R311" s="85"/>
      <c r="S311" s="85"/>
      <c r="T311" s="86"/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T311" s="18" t="s">
        <v>121</v>
      </c>
      <c r="AU311" s="18" t="s">
        <v>85</v>
      </c>
    </row>
    <row r="312" s="13" customFormat="1">
      <c r="A312" s="13"/>
      <c r="B312" s="232"/>
      <c r="C312" s="233"/>
      <c r="D312" s="212" t="s">
        <v>185</v>
      </c>
      <c r="E312" s="234" t="s">
        <v>19</v>
      </c>
      <c r="F312" s="235" t="s">
        <v>465</v>
      </c>
      <c r="G312" s="233"/>
      <c r="H312" s="236">
        <v>48.640000000000001</v>
      </c>
      <c r="I312" s="237"/>
      <c r="J312" s="233"/>
      <c r="K312" s="233"/>
      <c r="L312" s="238"/>
      <c r="M312" s="239"/>
      <c r="N312" s="240"/>
      <c r="O312" s="240"/>
      <c r="P312" s="240"/>
      <c r="Q312" s="240"/>
      <c r="R312" s="240"/>
      <c r="S312" s="240"/>
      <c r="T312" s="241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42" t="s">
        <v>185</v>
      </c>
      <c r="AU312" s="242" t="s">
        <v>85</v>
      </c>
      <c r="AV312" s="13" t="s">
        <v>85</v>
      </c>
      <c r="AW312" s="13" t="s">
        <v>37</v>
      </c>
      <c r="AX312" s="13" t="s">
        <v>75</v>
      </c>
      <c r="AY312" s="242" t="s">
        <v>113</v>
      </c>
    </row>
    <row r="313" s="13" customFormat="1">
      <c r="A313" s="13"/>
      <c r="B313" s="232"/>
      <c r="C313" s="233"/>
      <c r="D313" s="212" t="s">
        <v>185</v>
      </c>
      <c r="E313" s="234" t="s">
        <v>19</v>
      </c>
      <c r="F313" s="235" t="s">
        <v>466</v>
      </c>
      <c r="G313" s="233"/>
      <c r="H313" s="236">
        <v>48.640000000000001</v>
      </c>
      <c r="I313" s="237"/>
      <c r="J313" s="233"/>
      <c r="K313" s="233"/>
      <c r="L313" s="238"/>
      <c r="M313" s="239"/>
      <c r="N313" s="240"/>
      <c r="O313" s="240"/>
      <c r="P313" s="240"/>
      <c r="Q313" s="240"/>
      <c r="R313" s="240"/>
      <c r="S313" s="240"/>
      <c r="T313" s="241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42" t="s">
        <v>185</v>
      </c>
      <c r="AU313" s="242" t="s">
        <v>85</v>
      </c>
      <c r="AV313" s="13" t="s">
        <v>85</v>
      </c>
      <c r="AW313" s="13" t="s">
        <v>37</v>
      </c>
      <c r="AX313" s="13" t="s">
        <v>75</v>
      </c>
      <c r="AY313" s="242" t="s">
        <v>113</v>
      </c>
    </row>
    <row r="314" s="14" customFormat="1">
      <c r="A314" s="14"/>
      <c r="B314" s="243"/>
      <c r="C314" s="244"/>
      <c r="D314" s="212" t="s">
        <v>185</v>
      </c>
      <c r="E314" s="245" t="s">
        <v>19</v>
      </c>
      <c r="F314" s="246" t="s">
        <v>189</v>
      </c>
      <c r="G314" s="244"/>
      <c r="H314" s="247">
        <v>97.280000000000001</v>
      </c>
      <c r="I314" s="248"/>
      <c r="J314" s="244"/>
      <c r="K314" s="244"/>
      <c r="L314" s="249"/>
      <c r="M314" s="250"/>
      <c r="N314" s="251"/>
      <c r="O314" s="251"/>
      <c r="P314" s="251"/>
      <c r="Q314" s="251"/>
      <c r="R314" s="251"/>
      <c r="S314" s="251"/>
      <c r="T314" s="252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53" t="s">
        <v>185</v>
      </c>
      <c r="AU314" s="253" t="s">
        <v>85</v>
      </c>
      <c r="AV314" s="14" t="s">
        <v>118</v>
      </c>
      <c r="AW314" s="14" t="s">
        <v>37</v>
      </c>
      <c r="AX314" s="14" t="s">
        <v>83</v>
      </c>
      <c r="AY314" s="253" t="s">
        <v>113</v>
      </c>
    </row>
    <row r="315" s="2" customFormat="1" ht="24.15" customHeight="1">
      <c r="A315" s="39"/>
      <c r="B315" s="40"/>
      <c r="C315" s="198" t="s">
        <v>467</v>
      </c>
      <c r="D315" s="198" t="s">
        <v>114</v>
      </c>
      <c r="E315" s="199" t="s">
        <v>468</v>
      </c>
      <c r="F315" s="200" t="s">
        <v>469</v>
      </c>
      <c r="G315" s="201" t="s">
        <v>246</v>
      </c>
      <c r="H315" s="202">
        <v>48.640000000000001</v>
      </c>
      <c r="I315" s="203"/>
      <c r="J315" s="204">
        <f>ROUND(I315*H315,2)</f>
        <v>0</v>
      </c>
      <c r="K315" s="205"/>
      <c r="L315" s="45"/>
      <c r="M315" s="206" t="s">
        <v>19</v>
      </c>
      <c r="N315" s="207" t="s">
        <v>46</v>
      </c>
      <c r="O315" s="85"/>
      <c r="P315" s="208">
        <f>O315*H315</f>
        <v>0</v>
      </c>
      <c r="Q315" s="208">
        <v>0.039081999999999999</v>
      </c>
      <c r="R315" s="208">
        <f>Q315*H315</f>
        <v>1.9009484800000001</v>
      </c>
      <c r="S315" s="208">
        <v>0</v>
      </c>
      <c r="T315" s="209">
        <f>S315*H315</f>
        <v>0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210" t="s">
        <v>118</v>
      </c>
      <c r="AT315" s="210" t="s">
        <v>114</v>
      </c>
      <c r="AU315" s="210" t="s">
        <v>85</v>
      </c>
      <c r="AY315" s="18" t="s">
        <v>113</v>
      </c>
      <c r="BE315" s="211">
        <f>IF(N315="základní",J315,0)</f>
        <v>0</v>
      </c>
      <c r="BF315" s="211">
        <f>IF(N315="snížená",J315,0)</f>
        <v>0</v>
      </c>
      <c r="BG315" s="211">
        <f>IF(N315="zákl. přenesená",J315,0)</f>
        <v>0</v>
      </c>
      <c r="BH315" s="211">
        <f>IF(N315="sníž. přenesená",J315,0)</f>
        <v>0</v>
      </c>
      <c r="BI315" s="211">
        <f>IF(N315="nulová",J315,0)</f>
        <v>0</v>
      </c>
      <c r="BJ315" s="18" t="s">
        <v>83</v>
      </c>
      <c r="BK315" s="211">
        <f>ROUND(I315*H315,2)</f>
        <v>0</v>
      </c>
      <c r="BL315" s="18" t="s">
        <v>118</v>
      </c>
      <c r="BM315" s="210" t="s">
        <v>470</v>
      </c>
    </row>
    <row r="316" s="2" customFormat="1">
      <c r="A316" s="39"/>
      <c r="B316" s="40"/>
      <c r="C316" s="41"/>
      <c r="D316" s="212" t="s">
        <v>120</v>
      </c>
      <c r="E316" s="41"/>
      <c r="F316" s="213" t="s">
        <v>471</v>
      </c>
      <c r="G316" s="41"/>
      <c r="H316" s="41"/>
      <c r="I316" s="214"/>
      <c r="J316" s="41"/>
      <c r="K316" s="41"/>
      <c r="L316" s="45"/>
      <c r="M316" s="215"/>
      <c r="N316" s="216"/>
      <c r="O316" s="85"/>
      <c r="P316" s="85"/>
      <c r="Q316" s="85"/>
      <c r="R316" s="85"/>
      <c r="S316" s="85"/>
      <c r="T316" s="86"/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T316" s="18" t="s">
        <v>120</v>
      </c>
      <c r="AU316" s="18" t="s">
        <v>85</v>
      </c>
    </row>
    <row r="317" s="2" customFormat="1">
      <c r="A317" s="39"/>
      <c r="B317" s="40"/>
      <c r="C317" s="41"/>
      <c r="D317" s="230" t="s">
        <v>183</v>
      </c>
      <c r="E317" s="41"/>
      <c r="F317" s="231" t="s">
        <v>472</v>
      </c>
      <c r="G317" s="41"/>
      <c r="H317" s="41"/>
      <c r="I317" s="214"/>
      <c r="J317" s="41"/>
      <c r="K317" s="41"/>
      <c r="L317" s="45"/>
      <c r="M317" s="215"/>
      <c r="N317" s="216"/>
      <c r="O317" s="85"/>
      <c r="P317" s="85"/>
      <c r="Q317" s="85"/>
      <c r="R317" s="85"/>
      <c r="S317" s="85"/>
      <c r="T317" s="86"/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T317" s="18" t="s">
        <v>183</v>
      </c>
      <c r="AU317" s="18" t="s">
        <v>85</v>
      </c>
    </row>
    <row r="318" s="13" customFormat="1">
      <c r="A318" s="13"/>
      <c r="B318" s="232"/>
      <c r="C318" s="233"/>
      <c r="D318" s="212" t="s">
        <v>185</v>
      </c>
      <c r="E318" s="234" t="s">
        <v>19</v>
      </c>
      <c r="F318" s="235" t="s">
        <v>458</v>
      </c>
      <c r="G318" s="233"/>
      <c r="H318" s="236">
        <v>48.640000000000001</v>
      </c>
      <c r="I318" s="237"/>
      <c r="J318" s="233"/>
      <c r="K318" s="233"/>
      <c r="L318" s="238"/>
      <c r="M318" s="239"/>
      <c r="N318" s="240"/>
      <c r="O318" s="240"/>
      <c r="P318" s="240"/>
      <c r="Q318" s="240"/>
      <c r="R318" s="240"/>
      <c r="S318" s="240"/>
      <c r="T318" s="241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42" t="s">
        <v>185</v>
      </c>
      <c r="AU318" s="242" t="s">
        <v>85</v>
      </c>
      <c r="AV318" s="13" t="s">
        <v>85</v>
      </c>
      <c r="AW318" s="13" t="s">
        <v>37</v>
      </c>
      <c r="AX318" s="13" t="s">
        <v>75</v>
      </c>
      <c r="AY318" s="242" t="s">
        <v>113</v>
      </c>
    </row>
    <row r="319" s="14" customFormat="1">
      <c r="A319" s="14"/>
      <c r="B319" s="243"/>
      <c r="C319" s="244"/>
      <c r="D319" s="212" t="s">
        <v>185</v>
      </c>
      <c r="E319" s="245" t="s">
        <v>19</v>
      </c>
      <c r="F319" s="246" t="s">
        <v>189</v>
      </c>
      <c r="G319" s="244"/>
      <c r="H319" s="247">
        <v>48.640000000000001</v>
      </c>
      <c r="I319" s="248"/>
      <c r="J319" s="244"/>
      <c r="K319" s="244"/>
      <c r="L319" s="249"/>
      <c r="M319" s="250"/>
      <c r="N319" s="251"/>
      <c r="O319" s="251"/>
      <c r="P319" s="251"/>
      <c r="Q319" s="251"/>
      <c r="R319" s="251"/>
      <c r="S319" s="251"/>
      <c r="T319" s="252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53" t="s">
        <v>185</v>
      </c>
      <c r="AU319" s="253" t="s">
        <v>85</v>
      </c>
      <c r="AV319" s="14" t="s">
        <v>118</v>
      </c>
      <c r="AW319" s="14" t="s">
        <v>37</v>
      </c>
      <c r="AX319" s="14" t="s">
        <v>83</v>
      </c>
      <c r="AY319" s="253" t="s">
        <v>113</v>
      </c>
    </row>
    <row r="320" s="2" customFormat="1" ht="24.15" customHeight="1">
      <c r="A320" s="39"/>
      <c r="B320" s="40"/>
      <c r="C320" s="198" t="s">
        <v>473</v>
      </c>
      <c r="D320" s="198" t="s">
        <v>114</v>
      </c>
      <c r="E320" s="199" t="s">
        <v>474</v>
      </c>
      <c r="F320" s="200" t="s">
        <v>475</v>
      </c>
      <c r="G320" s="201" t="s">
        <v>246</v>
      </c>
      <c r="H320" s="202">
        <v>48.640000000000001</v>
      </c>
      <c r="I320" s="203"/>
      <c r="J320" s="204">
        <f>ROUND(I320*H320,2)</f>
        <v>0</v>
      </c>
      <c r="K320" s="205"/>
      <c r="L320" s="45"/>
      <c r="M320" s="206" t="s">
        <v>19</v>
      </c>
      <c r="N320" s="207" t="s">
        <v>46</v>
      </c>
      <c r="O320" s="85"/>
      <c r="P320" s="208">
        <f>O320*H320</f>
        <v>0</v>
      </c>
      <c r="Q320" s="208">
        <v>0</v>
      </c>
      <c r="R320" s="208">
        <f>Q320*H320</f>
        <v>0</v>
      </c>
      <c r="S320" s="208">
        <v>0</v>
      </c>
      <c r="T320" s="209">
        <f>S320*H320</f>
        <v>0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10" t="s">
        <v>118</v>
      </c>
      <c r="AT320" s="210" t="s">
        <v>114</v>
      </c>
      <c r="AU320" s="210" t="s">
        <v>85</v>
      </c>
      <c r="AY320" s="18" t="s">
        <v>113</v>
      </c>
      <c r="BE320" s="211">
        <f>IF(N320="základní",J320,0)</f>
        <v>0</v>
      </c>
      <c r="BF320" s="211">
        <f>IF(N320="snížená",J320,0)</f>
        <v>0</v>
      </c>
      <c r="BG320" s="211">
        <f>IF(N320="zákl. přenesená",J320,0)</f>
        <v>0</v>
      </c>
      <c r="BH320" s="211">
        <f>IF(N320="sníž. přenesená",J320,0)</f>
        <v>0</v>
      </c>
      <c r="BI320" s="211">
        <f>IF(N320="nulová",J320,0)</f>
        <v>0</v>
      </c>
      <c r="BJ320" s="18" t="s">
        <v>83</v>
      </c>
      <c r="BK320" s="211">
        <f>ROUND(I320*H320,2)</f>
        <v>0</v>
      </c>
      <c r="BL320" s="18" t="s">
        <v>118</v>
      </c>
      <c r="BM320" s="210" t="s">
        <v>476</v>
      </c>
    </row>
    <row r="321" s="2" customFormat="1">
      <c r="A321" s="39"/>
      <c r="B321" s="40"/>
      <c r="C321" s="41"/>
      <c r="D321" s="212" t="s">
        <v>120</v>
      </c>
      <c r="E321" s="41"/>
      <c r="F321" s="213" t="s">
        <v>477</v>
      </c>
      <c r="G321" s="41"/>
      <c r="H321" s="41"/>
      <c r="I321" s="214"/>
      <c r="J321" s="41"/>
      <c r="K321" s="41"/>
      <c r="L321" s="45"/>
      <c r="M321" s="215"/>
      <c r="N321" s="216"/>
      <c r="O321" s="85"/>
      <c r="P321" s="85"/>
      <c r="Q321" s="85"/>
      <c r="R321" s="85"/>
      <c r="S321" s="85"/>
      <c r="T321" s="86"/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T321" s="18" t="s">
        <v>120</v>
      </c>
      <c r="AU321" s="18" t="s">
        <v>85</v>
      </c>
    </row>
    <row r="322" s="2" customFormat="1">
      <c r="A322" s="39"/>
      <c r="B322" s="40"/>
      <c r="C322" s="41"/>
      <c r="D322" s="230" t="s">
        <v>183</v>
      </c>
      <c r="E322" s="41"/>
      <c r="F322" s="231" t="s">
        <v>478</v>
      </c>
      <c r="G322" s="41"/>
      <c r="H322" s="41"/>
      <c r="I322" s="214"/>
      <c r="J322" s="41"/>
      <c r="K322" s="41"/>
      <c r="L322" s="45"/>
      <c r="M322" s="215"/>
      <c r="N322" s="216"/>
      <c r="O322" s="85"/>
      <c r="P322" s="85"/>
      <c r="Q322" s="85"/>
      <c r="R322" s="85"/>
      <c r="S322" s="85"/>
      <c r="T322" s="86"/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T322" s="18" t="s">
        <v>183</v>
      </c>
      <c r="AU322" s="18" t="s">
        <v>85</v>
      </c>
    </row>
    <row r="323" s="13" customFormat="1">
      <c r="A323" s="13"/>
      <c r="B323" s="232"/>
      <c r="C323" s="233"/>
      <c r="D323" s="212" t="s">
        <v>185</v>
      </c>
      <c r="E323" s="234" t="s">
        <v>19</v>
      </c>
      <c r="F323" s="235" t="s">
        <v>458</v>
      </c>
      <c r="G323" s="233"/>
      <c r="H323" s="236">
        <v>48.640000000000001</v>
      </c>
      <c r="I323" s="237"/>
      <c r="J323" s="233"/>
      <c r="K323" s="233"/>
      <c r="L323" s="238"/>
      <c r="M323" s="239"/>
      <c r="N323" s="240"/>
      <c r="O323" s="240"/>
      <c r="P323" s="240"/>
      <c r="Q323" s="240"/>
      <c r="R323" s="240"/>
      <c r="S323" s="240"/>
      <c r="T323" s="241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42" t="s">
        <v>185</v>
      </c>
      <c r="AU323" s="242" t="s">
        <v>85</v>
      </c>
      <c r="AV323" s="13" t="s">
        <v>85</v>
      </c>
      <c r="AW323" s="13" t="s">
        <v>37</v>
      </c>
      <c r="AX323" s="13" t="s">
        <v>75</v>
      </c>
      <c r="AY323" s="242" t="s">
        <v>113</v>
      </c>
    </row>
    <row r="324" s="14" customFormat="1">
      <c r="A324" s="14"/>
      <c r="B324" s="243"/>
      <c r="C324" s="244"/>
      <c r="D324" s="212" t="s">
        <v>185</v>
      </c>
      <c r="E324" s="245" t="s">
        <v>19</v>
      </c>
      <c r="F324" s="246" t="s">
        <v>189</v>
      </c>
      <c r="G324" s="244"/>
      <c r="H324" s="247">
        <v>48.640000000000001</v>
      </c>
      <c r="I324" s="248"/>
      <c r="J324" s="244"/>
      <c r="K324" s="244"/>
      <c r="L324" s="249"/>
      <c r="M324" s="250"/>
      <c r="N324" s="251"/>
      <c r="O324" s="251"/>
      <c r="P324" s="251"/>
      <c r="Q324" s="251"/>
      <c r="R324" s="251"/>
      <c r="S324" s="251"/>
      <c r="T324" s="252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53" t="s">
        <v>185</v>
      </c>
      <c r="AU324" s="253" t="s">
        <v>85</v>
      </c>
      <c r="AV324" s="14" t="s">
        <v>118</v>
      </c>
      <c r="AW324" s="14" t="s">
        <v>37</v>
      </c>
      <c r="AX324" s="14" t="s">
        <v>83</v>
      </c>
      <c r="AY324" s="253" t="s">
        <v>113</v>
      </c>
    </row>
    <row r="325" s="2" customFormat="1" ht="24.15" customHeight="1">
      <c r="A325" s="39"/>
      <c r="B325" s="40"/>
      <c r="C325" s="198" t="s">
        <v>479</v>
      </c>
      <c r="D325" s="198" t="s">
        <v>114</v>
      </c>
      <c r="E325" s="199" t="s">
        <v>480</v>
      </c>
      <c r="F325" s="200" t="s">
        <v>481</v>
      </c>
      <c r="G325" s="201" t="s">
        <v>117</v>
      </c>
      <c r="H325" s="202">
        <v>1</v>
      </c>
      <c r="I325" s="203"/>
      <c r="J325" s="204">
        <f>ROUND(I325*H325,2)</f>
        <v>0</v>
      </c>
      <c r="K325" s="205"/>
      <c r="L325" s="45"/>
      <c r="M325" s="206" t="s">
        <v>19</v>
      </c>
      <c r="N325" s="207" t="s">
        <v>46</v>
      </c>
      <c r="O325" s="85"/>
      <c r="P325" s="208">
        <f>O325*H325</f>
        <v>0</v>
      </c>
      <c r="Q325" s="208">
        <v>0</v>
      </c>
      <c r="R325" s="208">
        <f>Q325*H325</f>
        <v>0</v>
      </c>
      <c r="S325" s="208">
        <v>0</v>
      </c>
      <c r="T325" s="209">
        <f>S325*H325</f>
        <v>0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10" t="s">
        <v>118</v>
      </c>
      <c r="AT325" s="210" t="s">
        <v>114</v>
      </c>
      <c r="AU325" s="210" t="s">
        <v>85</v>
      </c>
      <c r="AY325" s="18" t="s">
        <v>113</v>
      </c>
      <c r="BE325" s="211">
        <f>IF(N325="základní",J325,0)</f>
        <v>0</v>
      </c>
      <c r="BF325" s="211">
        <f>IF(N325="snížená",J325,0)</f>
        <v>0</v>
      </c>
      <c r="BG325" s="211">
        <f>IF(N325="zákl. přenesená",J325,0)</f>
        <v>0</v>
      </c>
      <c r="BH325" s="211">
        <f>IF(N325="sníž. přenesená",J325,0)</f>
        <v>0</v>
      </c>
      <c r="BI325" s="211">
        <f>IF(N325="nulová",J325,0)</f>
        <v>0</v>
      </c>
      <c r="BJ325" s="18" t="s">
        <v>83</v>
      </c>
      <c r="BK325" s="211">
        <f>ROUND(I325*H325,2)</f>
        <v>0</v>
      </c>
      <c r="BL325" s="18" t="s">
        <v>118</v>
      </c>
      <c r="BM325" s="210" t="s">
        <v>482</v>
      </c>
    </row>
    <row r="326" s="2" customFormat="1">
      <c r="A326" s="39"/>
      <c r="B326" s="40"/>
      <c r="C326" s="41"/>
      <c r="D326" s="212" t="s">
        <v>120</v>
      </c>
      <c r="E326" s="41"/>
      <c r="F326" s="213" t="s">
        <v>481</v>
      </c>
      <c r="G326" s="41"/>
      <c r="H326" s="41"/>
      <c r="I326" s="214"/>
      <c r="J326" s="41"/>
      <c r="K326" s="41"/>
      <c r="L326" s="45"/>
      <c r="M326" s="215"/>
      <c r="N326" s="216"/>
      <c r="O326" s="85"/>
      <c r="P326" s="85"/>
      <c r="Q326" s="85"/>
      <c r="R326" s="85"/>
      <c r="S326" s="85"/>
      <c r="T326" s="86"/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T326" s="18" t="s">
        <v>120</v>
      </c>
      <c r="AU326" s="18" t="s">
        <v>85</v>
      </c>
    </row>
    <row r="327" s="2" customFormat="1">
      <c r="A327" s="39"/>
      <c r="B327" s="40"/>
      <c r="C327" s="41"/>
      <c r="D327" s="212" t="s">
        <v>121</v>
      </c>
      <c r="E327" s="41"/>
      <c r="F327" s="217" t="s">
        <v>483</v>
      </c>
      <c r="G327" s="41"/>
      <c r="H327" s="41"/>
      <c r="I327" s="214"/>
      <c r="J327" s="41"/>
      <c r="K327" s="41"/>
      <c r="L327" s="45"/>
      <c r="M327" s="215"/>
      <c r="N327" s="216"/>
      <c r="O327" s="85"/>
      <c r="P327" s="85"/>
      <c r="Q327" s="85"/>
      <c r="R327" s="85"/>
      <c r="S327" s="85"/>
      <c r="T327" s="86"/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T327" s="18" t="s">
        <v>121</v>
      </c>
      <c r="AU327" s="18" t="s">
        <v>85</v>
      </c>
    </row>
    <row r="328" s="2" customFormat="1" ht="16.5" customHeight="1">
      <c r="A328" s="39"/>
      <c r="B328" s="40"/>
      <c r="C328" s="198" t="s">
        <v>484</v>
      </c>
      <c r="D328" s="198" t="s">
        <v>114</v>
      </c>
      <c r="E328" s="199" t="s">
        <v>485</v>
      </c>
      <c r="F328" s="200" t="s">
        <v>486</v>
      </c>
      <c r="G328" s="201" t="s">
        <v>246</v>
      </c>
      <c r="H328" s="202">
        <v>48.640000000000001</v>
      </c>
      <c r="I328" s="203"/>
      <c r="J328" s="204">
        <f>ROUND(I328*H328,2)</f>
        <v>0</v>
      </c>
      <c r="K328" s="205"/>
      <c r="L328" s="45"/>
      <c r="M328" s="206" t="s">
        <v>19</v>
      </c>
      <c r="N328" s="207" t="s">
        <v>46</v>
      </c>
      <c r="O328" s="85"/>
      <c r="P328" s="208">
        <f>O328*H328</f>
        <v>0</v>
      </c>
      <c r="Q328" s="208">
        <v>0</v>
      </c>
      <c r="R328" s="208">
        <f>Q328*H328</f>
        <v>0</v>
      </c>
      <c r="S328" s="208">
        <v>0</v>
      </c>
      <c r="T328" s="209">
        <f>S328*H328</f>
        <v>0</v>
      </c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R328" s="210" t="s">
        <v>118</v>
      </c>
      <c r="AT328" s="210" t="s">
        <v>114</v>
      </c>
      <c r="AU328" s="210" t="s">
        <v>85</v>
      </c>
      <c r="AY328" s="18" t="s">
        <v>113</v>
      </c>
      <c r="BE328" s="211">
        <f>IF(N328="základní",J328,0)</f>
        <v>0</v>
      </c>
      <c r="BF328" s="211">
        <f>IF(N328="snížená",J328,0)</f>
        <v>0</v>
      </c>
      <c r="BG328" s="211">
        <f>IF(N328="zákl. přenesená",J328,0)</f>
        <v>0</v>
      </c>
      <c r="BH328" s="211">
        <f>IF(N328="sníž. přenesená",J328,0)</f>
        <v>0</v>
      </c>
      <c r="BI328" s="211">
        <f>IF(N328="nulová",J328,0)</f>
        <v>0</v>
      </c>
      <c r="BJ328" s="18" t="s">
        <v>83</v>
      </c>
      <c r="BK328" s="211">
        <f>ROUND(I328*H328,2)</f>
        <v>0</v>
      </c>
      <c r="BL328" s="18" t="s">
        <v>118</v>
      </c>
      <c r="BM328" s="210" t="s">
        <v>487</v>
      </c>
    </row>
    <row r="329" s="2" customFormat="1">
      <c r="A329" s="39"/>
      <c r="B329" s="40"/>
      <c r="C329" s="41"/>
      <c r="D329" s="212" t="s">
        <v>120</v>
      </c>
      <c r="E329" s="41"/>
      <c r="F329" s="213" t="s">
        <v>486</v>
      </c>
      <c r="G329" s="41"/>
      <c r="H329" s="41"/>
      <c r="I329" s="214"/>
      <c r="J329" s="41"/>
      <c r="K329" s="41"/>
      <c r="L329" s="45"/>
      <c r="M329" s="215"/>
      <c r="N329" s="216"/>
      <c r="O329" s="85"/>
      <c r="P329" s="85"/>
      <c r="Q329" s="85"/>
      <c r="R329" s="85"/>
      <c r="S329" s="85"/>
      <c r="T329" s="86"/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T329" s="18" t="s">
        <v>120</v>
      </c>
      <c r="AU329" s="18" t="s">
        <v>85</v>
      </c>
    </row>
    <row r="330" s="2" customFormat="1">
      <c r="A330" s="39"/>
      <c r="B330" s="40"/>
      <c r="C330" s="41"/>
      <c r="D330" s="212" t="s">
        <v>121</v>
      </c>
      <c r="E330" s="41"/>
      <c r="F330" s="217" t="s">
        <v>488</v>
      </c>
      <c r="G330" s="41"/>
      <c r="H330" s="41"/>
      <c r="I330" s="214"/>
      <c r="J330" s="41"/>
      <c r="K330" s="41"/>
      <c r="L330" s="45"/>
      <c r="M330" s="215"/>
      <c r="N330" s="216"/>
      <c r="O330" s="85"/>
      <c r="P330" s="85"/>
      <c r="Q330" s="85"/>
      <c r="R330" s="85"/>
      <c r="S330" s="85"/>
      <c r="T330" s="86"/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T330" s="18" t="s">
        <v>121</v>
      </c>
      <c r="AU330" s="18" t="s">
        <v>85</v>
      </c>
    </row>
    <row r="331" s="13" customFormat="1">
      <c r="A331" s="13"/>
      <c r="B331" s="232"/>
      <c r="C331" s="233"/>
      <c r="D331" s="212" t="s">
        <v>185</v>
      </c>
      <c r="E331" s="234" t="s">
        <v>19</v>
      </c>
      <c r="F331" s="235" t="s">
        <v>458</v>
      </c>
      <c r="G331" s="233"/>
      <c r="H331" s="236">
        <v>48.640000000000001</v>
      </c>
      <c r="I331" s="237"/>
      <c r="J331" s="233"/>
      <c r="K331" s="233"/>
      <c r="L331" s="238"/>
      <c r="M331" s="239"/>
      <c r="N331" s="240"/>
      <c r="O331" s="240"/>
      <c r="P331" s="240"/>
      <c r="Q331" s="240"/>
      <c r="R331" s="240"/>
      <c r="S331" s="240"/>
      <c r="T331" s="241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42" t="s">
        <v>185</v>
      </c>
      <c r="AU331" s="242" t="s">
        <v>85</v>
      </c>
      <c r="AV331" s="13" t="s">
        <v>85</v>
      </c>
      <c r="AW331" s="13" t="s">
        <v>37</v>
      </c>
      <c r="AX331" s="13" t="s">
        <v>75</v>
      </c>
      <c r="AY331" s="242" t="s">
        <v>113</v>
      </c>
    </row>
    <row r="332" s="14" customFormat="1">
      <c r="A332" s="14"/>
      <c r="B332" s="243"/>
      <c r="C332" s="244"/>
      <c r="D332" s="212" t="s">
        <v>185</v>
      </c>
      <c r="E332" s="245" t="s">
        <v>19</v>
      </c>
      <c r="F332" s="246" t="s">
        <v>189</v>
      </c>
      <c r="G332" s="244"/>
      <c r="H332" s="247">
        <v>48.640000000000001</v>
      </c>
      <c r="I332" s="248"/>
      <c r="J332" s="244"/>
      <c r="K332" s="244"/>
      <c r="L332" s="249"/>
      <c r="M332" s="250"/>
      <c r="N332" s="251"/>
      <c r="O332" s="251"/>
      <c r="P332" s="251"/>
      <c r="Q332" s="251"/>
      <c r="R332" s="251"/>
      <c r="S332" s="251"/>
      <c r="T332" s="252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53" t="s">
        <v>185</v>
      </c>
      <c r="AU332" s="253" t="s">
        <v>85</v>
      </c>
      <c r="AV332" s="14" t="s">
        <v>118</v>
      </c>
      <c r="AW332" s="14" t="s">
        <v>37</v>
      </c>
      <c r="AX332" s="14" t="s">
        <v>83</v>
      </c>
      <c r="AY332" s="253" t="s">
        <v>113</v>
      </c>
    </row>
    <row r="333" s="11" customFormat="1" ht="22.8" customHeight="1">
      <c r="A333" s="11"/>
      <c r="B333" s="184"/>
      <c r="C333" s="185"/>
      <c r="D333" s="186" t="s">
        <v>74</v>
      </c>
      <c r="E333" s="228" t="s">
        <v>489</v>
      </c>
      <c r="F333" s="228" t="s">
        <v>490</v>
      </c>
      <c r="G333" s="185"/>
      <c r="H333" s="185"/>
      <c r="I333" s="188"/>
      <c r="J333" s="229">
        <f>BK333</f>
        <v>0</v>
      </c>
      <c r="K333" s="185"/>
      <c r="L333" s="190"/>
      <c r="M333" s="191"/>
      <c r="N333" s="192"/>
      <c r="O333" s="192"/>
      <c r="P333" s="193">
        <f>SUM(P334:P343)</f>
        <v>0</v>
      </c>
      <c r="Q333" s="192"/>
      <c r="R333" s="193">
        <f>SUM(R334:R343)</f>
        <v>0</v>
      </c>
      <c r="S333" s="192"/>
      <c r="T333" s="194">
        <f>SUM(T334:T343)</f>
        <v>0</v>
      </c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R333" s="195" t="s">
        <v>83</v>
      </c>
      <c r="AT333" s="196" t="s">
        <v>74</v>
      </c>
      <c r="AU333" s="196" t="s">
        <v>83</v>
      </c>
      <c r="AY333" s="195" t="s">
        <v>113</v>
      </c>
      <c r="BK333" s="197">
        <f>SUM(BK334:BK343)</f>
        <v>0</v>
      </c>
    </row>
    <row r="334" s="2" customFormat="1" ht="33" customHeight="1">
      <c r="A334" s="39"/>
      <c r="B334" s="40"/>
      <c r="C334" s="198" t="s">
        <v>491</v>
      </c>
      <c r="D334" s="198" t="s">
        <v>114</v>
      </c>
      <c r="E334" s="199" t="s">
        <v>492</v>
      </c>
      <c r="F334" s="200" t="s">
        <v>493</v>
      </c>
      <c r="G334" s="201" t="s">
        <v>341</v>
      </c>
      <c r="H334" s="202">
        <v>26.065999999999999</v>
      </c>
      <c r="I334" s="203"/>
      <c r="J334" s="204">
        <f>ROUND(I334*H334,2)</f>
        <v>0</v>
      </c>
      <c r="K334" s="205"/>
      <c r="L334" s="45"/>
      <c r="M334" s="206" t="s">
        <v>19</v>
      </c>
      <c r="N334" s="207" t="s">
        <v>46</v>
      </c>
      <c r="O334" s="85"/>
      <c r="P334" s="208">
        <f>O334*H334</f>
        <v>0</v>
      </c>
      <c r="Q334" s="208">
        <v>0</v>
      </c>
      <c r="R334" s="208">
        <f>Q334*H334</f>
        <v>0</v>
      </c>
      <c r="S334" s="208">
        <v>0</v>
      </c>
      <c r="T334" s="209">
        <f>S334*H334</f>
        <v>0</v>
      </c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R334" s="210" t="s">
        <v>118</v>
      </c>
      <c r="AT334" s="210" t="s">
        <v>114</v>
      </c>
      <c r="AU334" s="210" t="s">
        <v>85</v>
      </c>
      <c r="AY334" s="18" t="s">
        <v>113</v>
      </c>
      <c r="BE334" s="211">
        <f>IF(N334="základní",J334,0)</f>
        <v>0</v>
      </c>
      <c r="BF334" s="211">
        <f>IF(N334="snížená",J334,0)</f>
        <v>0</v>
      </c>
      <c r="BG334" s="211">
        <f>IF(N334="zákl. přenesená",J334,0)</f>
        <v>0</v>
      </c>
      <c r="BH334" s="211">
        <f>IF(N334="sníž. přenesená",J334,0)</f>
        <v>0</v>
      </c>
      <c r="BI334" s="211">
        <f>IF(N334="nulová",J334,0)</f>
        <v>0</v>
      </c>
      <c r="BJ334" s="18" t="s">
        <v>83</v>
      </c>
      <c r="BK334" s="211">
        <f>ROUND(I334*H334,2)</f>
        <v>0</v>
      </c>
      <c r="BL334" s="18" t="s">
        <v>118</v>
      </c>
      <c r="BM334" s="210" t="s">
        <v>494</v>
      </c>
    </row>
    <row r="335" s="2" customFormat="1">
      <c r="A335" s="39"/>
      <c r="B335" s="40"/>
      <c r="C335" s="41"/>
      <c r="D335" s="212" t="s">
        <v>120</v>
      </c>
      <c r="E335" s="41"/>
      <c r="F335" s="213" t="s">
        <v>495</v>
      </c>
      <c r="G335" s="41"/>
      <c r="H335" s="41"/>
      <c r="I335" s="214"/>
      <c r="J335" s="41"/>
      <c r="K335" s="41"/>
      <c r="L335" s="45"/>
      <c r="M335" s="215"/>
      <c r="N335" s="216"/>
      <c r="O335" s="85"/>
      <c r="P335" s="85"/>
      <c r="Q335" s="85"/>
      <c r="R335" s="85"/>
      <c r="S335" s="85"/>
      <c r="T335" s="86"/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T335" s="18" t="s">
        <v>120</v>
      </c>
      <c r="AU335" s="18" t="s">
        <v>85</v>
      </c>
    </row>
    <row r="336" s="2" customFormat="1">
      <c r="A336" s="39"/>
      <c r="B336" s="40"/>
      <c r="C336" s="41"/>
      <c r="D336" s="230" t="s">
        <v>183</v>
      </c>
      <c r="E336" s="41"/>
      <c r="F336" s="231" t="s">
        <v>496</v>
      </c>
      <c r="G336" s="41"/>
      <c r="H336" s="41"/>
      <c r="I336" s="214"/>
      <c r="J336" s="41"/>
      <c r="K336" s="41"/>
      <c r="L336" s="45"/>
      <c r="M336" s="215"/>
      <c r="N336" s="216"/>
      <c r="O336" s="85"/>
      <c r="P336" s="85"/>
      <c r="Q336" s="85"/>
      <c r="R336" s="85"/>
      <c r="S336" s="85"/>
      <c r="T336" s="86"/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T336" s="18" t="s">
        <v>183</v>
      </c>
      <c r="AU336" s="18" t="s">
        <v>85</v>
      </c>
    </row>
    <row r="337" s="2" customFormat="1" ht="21.75" customHeight="1">
      <c r="A337" s="39"/>
      <c r="B337" s="40"/>
      <c r="C337" s="198" t="s">
        <v>497</v>
      </c>
      <c r="D337" s="198" t="s">
        <v>114</v>
      </c>
      <c r="E337" s="199" t="s">
        <v>498</v>
      </c>
      <c r="F337" s="200" t="s">
        <v>499</v>
      </c>
      <c r="G337" s="201" t="s">
        <v>341</v>
      </c>
      <c r="H337" s="202">
        <v>130.33000000000001</v>
      </c>
      <c r="I337" s="203"/>
      <c r="J337" s="204">
        <f>ROUND(I337*H337,2)</f>
        <v>0</v>
      </c>
      <c r="K337" s="205"/>
      <c r="L337" s="45"/>
      <c r="M337" s="206" t="s">
        <v>19</v>
      </c>
      <c r="N337" s="207" t="s">
        <v>46</v>
      </c>
      <c r="O337" s="85"/>
      <c r="P337" s="208">
        <f>O337*H337</f>
        <v>0</v>
      </c>
      <c r="Q337" s="208">
        <v>0</v>
      </c>
      <c r="R337" s="208">
        <f>Q337*H337</f>
        <v>0</v>
      </c>
      <c r="S337" s="208">
        <v>0</v>
      </c>
      <c r="T337" s="209">
        <f>S337*H337</f>
        <v>0</v>
      </c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R337" s="210" t="s">
        <v>118</v>
      </c>
      <c r="AT337" s="210" t="s">
        <v>114</v>
      </c>
      <c r="AU337" s="210" t="s">
        <v>85</v>
      </c>
      <c r="AY337" s="18" t="s">
        <v>113</v>
      </c>
      <c r="BE337" s="211">
        <f>IF(N337="základní",J337,0)</f>
        <v>0</v>
      </c>
      <c r="BF337" s="211">
        <f>IF(N337="snížená",J337,0)</f>
        <v>0</v>
      </c>
      <c r="BG337" s="211">
        <f>IF(N337="zákl. přenesená",J337,0)</f>
        <v>0</v>
      </c>
      <c r="BH337" s="211">
        <f>IF(N337="sníž. přenesená",J337,0)</f>
        <v>0</v>
      </c>
      <c r="BI337" s="211">
        <f>IF(N337="nulová",J337,0)</f>
        <v>0</v>
      </c>
      <c r="BJ337" s="18" t="s">
        <v>83</v>
      </c>
      <c r="BK337" s="211">
        <f>ROUND(I337*H337,2)</f>
        <v>0</v>
      </c>
      <c r="BL337" s="18" t="s">
        <v>118</v>
      </c>
      <c r="BM337" s="210" t="s">
        <v>500</v>
      </c>
    </row>
    <row r="338" s="2" customFormat="1">
      <c r="A338" s="39"/>
      <c r="B338" s="40"/>
      <c r="C338" s="41"/>
      <c r="D338" s="212" t="s">
        <v>120</v>
      </c>
      <c r="E338" s="41"/>
      <c r="F338" s="213" t="s">
        <v>501</v>
      </c>
      <c r="G338" s="41"/>
      <c r="H338" s="41"/>
      <c r="I338" s="214"/>
      <c r="J338" s="41"/>
      <c r="K338" s="41"/>
      <c r="L338" s="45"/>
      <c r="M338" s="215"/>
      <c r="N338" s="216"/>
      <c r="O338" s="85"/>
      <c r="P338" s="85"/>
      <c r="Q338" s="85"/>
      <c r="R338" s="85"/>
      <c r="S338" s="85"/>
      <c r="T338" s="86"/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T338" s="18" t="s">
        <v>120</v>
      </c>
      <c r="AU338" s="18" t="s">
        <v>85</v>
      </c>
    </row>
    <row r="339" s="2" customFormat="1">
      <c r="A339" s="39"/>
      <c r="B339" s="40"/>
      <c r="C339" s="41"/>
      <c r="D339" s="230" t="s">
        <v>183</v>
      </c>
      <c r="E339" s="41"/>
      <c r="F339" s="231" t="s">
        <v>502</v>
      </c>
      <c r="G339" s="41"/>
      <c r="H339" s="41"/>
      <c r="I339" s="214"/>
      <c r="J339" s="41"/>
      <c r="K339" s="41"/>
      <c r="L339" s="45"/>
      <c r="M339" s="215"/>
      <c r="N339" s="216"/>
      <c r="O339" s="85"/>
      <c r="P339" s="85"/>
      <c r="Q339" s="85"/>
      <c r="R339" s="85"/>
      <c r="S339" s="85"/>
      <c r="T339" s="86"/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T339" s="18" t="s">
        <v>183</v>
      </c>
      <c r="AU339" s="18" t="s">
        <v>85</v>
      </c>
    </row>
    <row r="340" s="13" customFormat="1">
      <c r="A340" s="13"/>
      <c r="B340" s="232"/>
      <c r="C340" s="233"/>
      <c r="D340" s="212" t="s">
        <v>185</v>
      </c>
      <c r="E340" s="233"/>
      <c r="F340" s="235" t="s">
        <v>503</v>
      </c>
      <c r="G340" s="233"/>
      <c r="H340" s="236">
        <v>130.33000000000001</v>
      </c>
      <c r="I340" s="237"/>
      <c r="J340" s="233"/>
      <c r="K340" s="233"/>
      <c r="L340" s="238"/>
      <c r="M340" s="239"/>
      <c r="N340" s="240"/>
      <c r="O340" s="240"/>
      <c r="P340" s="240"/>
      <c r="Q340" s="240"/>
      <c r="R340" s="240"/>
      <c r="S340" s="240"/>
      <c r="T340" s="241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42" t="s">
        <v>185</v>
      </c>
      <c r="AU340" s="242" t="s">
        <v>85</v>
      </c>
      <c r="AV340" s="13" t="s">
        <v>85</v>
      </c>
      <c r="AW340" s="13" t="s">
        <v>4</v>
      </c>
      <c r="AX340" s="13" t="s">
        <v>83</v>
      </c>
      <c r="AY340" s="242" t="s">
        <v>113</v>
      </c>
    </row>
    <row r="341" s="2" customFormat="1" ht="33" customHeight="1">
      <c r="A341" s="39"/>
      <c r="B341" s="40"/>
      <c r="C341" s="198" t="s">
        <v>504</v>
      </c>
      <c r="D341" s="198" t="s">
        <v>114</v>
      </c>
      <c r="E341" s="199" t="s">
        <v>505</v>
      </c>
      <c r="F341" s="200" t="s">
        <v>506</v>
      </c>
      <c r="G341" s="201" t="s">
        <v>341</v>
      </c>
      <c r="H341" s="202">
        <v>26.065999999999999</v>
      </c>
      <c r="I341" s="203"/>
      <c r="J341" s="204">
        <f>ROUND(I341*H341,2)</f>
        <v>0</v>
      </c>
      <c r="K341" s="205"/>
      <c r="L341" s="45"/>
      <c r="M341" s="206" t="s">
        <v>19</v>
      </c>
      <c r="N341" s="207" t="s">
        <v>46</v>
      </c>
      <c r="O341" s="85"/>
      <c r="P341" s="208">
        <f>O341*H341</f>
        <v>0</v>
      </c>
      <c r="Q341" s="208">
        <v>0</v>
      </c>
      <c r="R341" s="208">
        <f>Q341*H341</f>
        <v>0</v>
      </c>
      <c r="S341" s="208">
        <v>0</v>
      </c>
      <c r="T341" s="209">
        <f>S341*H341</f>
        <v>0</v>
      </c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R341" s="210" t="s">
        <v>118</v>
      </c>
      <c r="AT341" s="210" t="s">
        <v>114</v>
      </c>
      <c r="AU341" s="210" t="s">
        <v>85</v>
      </c>
      <c r="AY341" s="18" t="s">
        <v>113</v>
      </c>
      <c r="BE341" s="211">
        <f>IF(N341="základní",J341,0)</f>
        <v>0</v>
      </c>
      <c r="BF341" s="211">
        <f>IF(N341="snížená",J341,0)</f>
        <v>0</v>
      </c>
      <c r="BG341" s="211">
        <f>IF(N341="zákl. přenesená",J341,0)</f>
        <v>0</v>
      </c>
      <c r="BH341" s="211">
        <f>IF(N341="sníž. přenesená",J341,0)</f>
        <v>0</v>
      </c>
      <c r="BI341" s="211">
        <f>IF(N341="nulová",J341,0)</f>
        <v>0</v>
      </c>
      <c r="BJ341" s="18" t="s">
        <v>83</v>
      </c>
      <c r="BK341" s="211">
        <f>ROUND(I341*H341,2)</f>
        <v>0</v>
      </c>
      <c r="BL341" s="18" t="s">
        <v>118</v>
      </c>
      <c r="BM341" s="210" t="s">
        <v>507</v>
      </c>
    </row>
    <row r="342" s="2" customFormat="1">
      <c r="A342" s="39"/>
      <c r="B342" s="40"/>
      <c r="C342" s="41"/>
      <c r="D342" s="212" t="s">
        <v>120</v>
      </c>
      <c r="E342" s="41"/>
      <c r="F342" s="213" t="s">
        <v>508</v>
      </c>
      <c r="G342" s="41"/>
      <c r="H342" s="41"/>
      <c r="I342" s="214"/>
      <c r="J342" s="41"/>
      <c r="K342" s="41"/>
      <c r="L342" s="45"/>
      <c r="M342" s="215"/>
      <c r="N342" s="216"/>
      <c r="O342" s="85"/>
      <c r="P342" s="85"/>
      <c r="Q342" s="85"/>
      <c r="R342" s="85"/>
      <c r="S342" s="85"/>
      <c r="T342" s="86"/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T342" s="18" t="s">
        <v>120</v>
      </c>
      <c r="AU342" s="18" t="s">
        <v>85</v>
      </c>
    </row>
    <row r="343" s="2" customFormat="1">
      <c r="A343" s="39"/>
      <c r="B343" s="40"/>
      <c r="C343" s="41"/>
      <c r="D343" s="230" t="s">
        <v>183</v>
      </c>
      <c r="E343" s="41"/>
      <c r="F343" s="231" t="s">
        <v>509</v>
      </c>
      <c r="G343" s="41"/>
      <c r="H343" s="41"/>
      <c r="I343" s="214"/>
      <c r="J343" s="41"/>
      <c r="K343" s="41"/>
      <c r="L343" s="45"/>
      <c r="M343" s="215"/>
      <c r="N343" s="216"/>
      <c r="O343" s="85"/>
      <c r="P343" s="85"/>
      <c r="Q343" s="85"/>
      <c r="R343" s="85"/>
      <c r="S343" s="85"/>
      <c r="T343" s="86"/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T343" s="18" t="s">
        <v>183</v>
      </c>
      <c r="AU343" s="18" t="s">
        <v>85</v>
      </c>
    </row>
    <row r="344" s="11" customFormat="1" ht="22.8" customHeight="1">
      <c r="A344" s="11"/>
      <c r="B344" s="184"/>
      <c r="C344" s="185"/>
      <c r="D344" s="186" t="s">
        <v>74</v>
      </c>
      <c r="E344" s="228" t="s">
        <v>510</v>
      </c>
      <c r="F344" s="228" t="s">
        <v>511</v>
      </c>
      <c r="G344" s="185"/>
      <c r="H344" s="185"/>
      <c r="I344" s="188"/>
      <c r="J344" s="229">
        <f>BK344</f>
        <v>0</v>
      </c>
      <c r="K344" s="185"/>
      <c r="L344" s="190"/>
      <c r="M344" s="191"/>
      <c r="N344" s="192"/>
      <c r="O344" s="192"/>
      <c r="P344" s="193">
        <f>SUM(P345:P347)</f>
        <v>0</v>
      </c>
      <c r="Q344" s="192"/>
      <c r="R344" s="193">
        <f>SUM(R345:R347)</f>
        <v>0</v>
      </c>
      <c r="S344" s="192"/>
      <c r="T344" s="194">
        <f>SUM(T345:T347)</f>
        <v>0</v>
      </c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R344" s="195" t="s">
        <v>83</v>
      </c>
      <c r="AT344" s="196" t="s">
        <v>74</v>
      </c>
      <c r="AU344" s="196" t="s">
        <v>83</v>
      </c>
      <c r="AY344" s="195" t="s">
        <v>113</v>
      </c>
      <c r="BK344" s="197">
        <f>SUM(BK345:BK347)</f>
        <v>0</v>
      </c>
    </row>
    <row r="345" s="2" customFormat="1" ht="16.5" customHeight="1">
      <c r="A345" s="39"/>
      <c r="B345" s="40"/>
      <c r="C345" s="198" t="s">
        <v>512</v>
      </c>
      <c r="D345" s="198" t="s">
        <v>114</v>
      </c>
      <c r="E345" s="199" t="s">
        <v>513</v>
      </c>
      <c r="F345" s="200" t="s">
        <v>514</v>
      </c>
      <c r="G345" s="201" t="s">
        <v>341</v>
      </c>
      <c r="H345" s="202">
        <v>223.70500000000001</v>
      </c>
      <c r="I345" s="203"/>
      <c r="J345" s="204">
        <f>ROUND(I345*H345,2)</f>
        <v>0</v>
      </c>
      <c r="K345" s="205"/>
      <c r="L345" s="45"/>
      <c r="M345" s="206" t="s">
        <v>19</v>
      </c>
      <c r="N345" s="207" t="s">
        <v>46</v>
      </c>
      <c r="O345" s="85"/>
      <c r="P345" s="208">
        <f>O345*H345</f>
        <v>0</v>
      </c>
      <c r="Q345" s="208">
        <v>0</v>
      </c>
      <c r="R345" s="208">
        <f>Q345*H345</f>
        <v>0</v>
      </c>
      <c r="S345" s="208">
        <v>0</v>
      </c>
      <c r="T345" s="209">
        <f>S345*H345</f>
        <v>0</v>
      </c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R345" s="210" t="s">
        <v>118</v>
      </c>
      <c r="AT345" s="210" t="s">
        <v>114</v>
      </c>
      <c r="AU345" s="210" t="s">
        <v>85</v>
      </c>
      <c r="AY345" s="18" t="s">
        <v>113</v>
      </c>
      <c r="BE345" s="211">
        <f>IF(N345="základní",J345,0)</f>
        <v>0</v>
      </c>
      <c r="BF345" s="211">
        <f>IF(N345="snížená",J345,0)</f>
        <v>0</v>
      </c>
      <c r="BG345" s="211">
        <f>IF(N345="zákl. přenesená",J345,0)</f>
        <v>0</v>
      </c>
      <c r="BH345" s="211">
        <f>IF(N345="sníž. přenesená",J345,0)</f>
        <v>0</v>
      </c>
      <c r="BI345" s="211">
        <f>IF(N345="nulová",J345,0)</f>
        <v>0</v>
      </c>
      <c r="BJ345" s="18" t="s">
        <v>83</v>
      </c>
      <c r="BK345" s="211">
        <f>ROUND(I345*H345,2)</f>
        <v>0</v>
      </c>
      <c r="BL345" s="18" t="s">
        <v>118</v>
      </c>
      <c r="BM345" s="210" t="s">
        <v>515</v>
      </c>
    </row>
    <row r="346" s="2" customFormat="1">
      <c r="A346" s="39"/>
      <c r="B346" s="40"/>
      <c r="C346" s="41"/>
      <c r="D346" s="212" t="s">
        <v>120</v>
      </c>
      <c r="E346" s="41"/>
      <c r="F346" s="213" t="s">
        <v>516</v>
      </c>
      <c r="G346" s="41"/>
      <c r="H346" s="41"/>
      <c r="I346" s="214"/>
      <c r="J346" s="41"/>
      <c r="K346" s="41"/>
      <c r="L346" s="45"/>
      <c r="M346" s="215"/>
      <c r="N346" s="216"/>
      <c r="O346" s="85"/>
      <c r="P346" s="85"/>
      <c r="Q346" s="85"/>
      <c r="R346" s="85"/>
      <c r="S346" s="85"/>
      <c r="T346" s="86"/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T346" s="18" t="s">
        <v>120</v>
      </c>
      <c r="AU346" s="18" t="s">
        <v>85</v>
      </c>
    </row>
    <row r="347" s="2" customFormat="1">
      <c r="A347" s="39"/>
      <c r="B347" s="40"/>
      <c r="C347" s="41"/>
      <c r="D347" s="230" t="s">
        <v>183</v>
      </c>
      <c r="E347" s="41"/>
      <c r="F347" s="231" t="s">
        <v>517</v>
      </c>
      <c r="G347" s="41"/>
      <c r="H347" s="41"/>
      <c r="I347" s="214"/>
      <c r="J347" s="41"/>
      <c r="K347" s="41"/>
      <c r="L347" s="45"/>
      <c r="M347" s="218"/>
      <c r="N347" s="219"/>
      <c r="O347" s="220"/>
      <c r="P347" s="220"/>
      <c r="Q347" s="220"/>
      <c r="R347" s="220"/>
      <c r="S347" s="220"/>
      <c r="T347" s="221"/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T347" s="18" t="s">
        <v>183</v>
      </c>
      <c r="AU347" s="18" t="s">
        <v>85</v>
      </c>
    </row>
    <row r="348" s="2" customFormat="1" ht="6.96" customHeight="1">
      <c r="A348" s="39"/>
      <c r="B348" s="60"/>
      <c r="C348" s="61"/>
      <c r="D348" s="61"/>
      <c r="E348" s="61"/>
      <c r="F348" s="61"/>
      <c r="G348" s="61"/>
      <c r="H348" s="61"/>
      <c r="I348" s="61"/>
      <c r="J348" s="61"/>
      <c r="K348" s="61"/>
      <c r="L348" s="45"/>
      <c r="M348" s="39"/>
      <c r="O348" s="39"/>
      <c r="P348" s="39"/>
      <c r="Q348" s="39"/>
      <c r="R348" s="39"/>
      <c r="S348" s="39"/>
      <c r="T348" s="39"/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</row>
  </sheetData>
  <sheetProtection sheet="1" autoFilter="0" formatColumns="0" formatRows="0" objects="1" scenarios="1" spinCount="100000" saltValue="RuL0CzXjKB/5dqoHotF0MMMuJQUm85ccPp5VBQrEZ3p4r6UHTXrfGAgFL8+mtJnrHu+zrud3o2ZIGtiA1Mkw4A==" hashValue="lgFruLj/vkUCF9pSr6nEXpY4l0VLk84bp/bVyixPDMozSld6ee2mwU3YwVA8droEzPl9/h4cgE6At+bxGB8sYg==" algorithmName="SHA-512" password="CC2B"/>
  <autoFilter ref="C85:K347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hyperlinks>
    <hyperlink ref="F91" r:id="rId1" display="https://podminky.urs.cz/item/CS_URS_2025_01/114203103"/>
    <hyperlink ref="F98" r:id="rId2" display="https://podminky.urs.cz/item/CS_URS_2025_01/114203104"/>
    <hyperlink ref="F103" r:id="rId3" display="https://podminky.urs.cz/item/CS_URS_2025_01/114203202"/>
    <hyperlink ref="F110" r:id="rId4" display="https://podminky.urs.cz/item/CS_URS_2025_01/114253301"/>
    <hyperlink ref="F118" r:id="rId5" display="https://podminky.urs.cz/item/CS_URS_2025_01/115001106"/>
    <hyperlink ref="F121" r:id="rId6" display="https://podminky.urs.cz/item/CS_URS_2025_01/122351104"/>
    <hyperlink ref="F129" r:id="rId7" display="https://podminky.urs.cz/item/CS_URS_2025_01/129353101"/>
    <hyperlink ref="F135" r:id="rId8" display="https://podminky.urs.cz/item/CS_URS_2025_01/129951121"/>
    <hyperlink ref="F140" r:id="rId9" display="https://podminky.urs.cz/item/CS_URS_2025_01/132351102"/>
    <hyperlink ref="F146" r:id="rId10" display="https://podminky.urs.cz/item/CS_URS_2025_01/151101102"/>
    <hyperlink ref="F151" r:id="rId11" display="https://podminky.urs.cz/item/CS_URS_2025_01/151101112"/>
    <hyperlink ref="F156" r:id="rId12" display="https://podminky.urs.cz/item/CS_URS_2025_01/162751137"/>
    <hyperlink ref="F168" r:id="rId13" display="https://podminky.urs.cz/item/CS_URS_2025_01/162751139"/>
    <hyperlink ref="F172" r:id="rId14" display="https://podminky.urs.cz/item/CS_URS_2025_01/166151111"/>
    <hyperlink ref="F177" r:id="rId15" display="https://podminky.urs.cz/item/CS_URS_2025_01/171151103"/>
    <hyperlink ref="F182" r:id="rId16" display="https://podminky.urs.cz/item/CS_URS_2025_01/171251201"/>
    <hyperlink ref="F190" r:id="rId17" display="https://podminky.urs.cz/item/CS_URS_2025_01/115101204"/>
    <hyperlink ref="F193" r:id="rId18" display="https://podminky.urs.cz/item/CS_URS_2025_01/115101304"/>
    <hyperlink ref="F196" r:id="rId19" display="https://podminky.urs.cz/item/CS_URS_2025_01/121151103"/>
    <hyperlink ref="F201" r:id="rId20" display="https://podminky.urs.cz/item/CS_URS_2025_01/180404111"/>
    <hyperlink ref="F209" r:id="rId21" display="https://podminky.urs.cz/item/CS_URS_2025_01/182351123"/>
    <hyperlink ref="F223" r:id="rId22" display="https://podminky.urs.cz/item/CS_URS_2025_01/321321116"/>
    <hyperlink ref="F234" r:id="rId23" display="https://podminky.urs.cz/item/CS_URS_2025_01/321351010"/>
    <hyperlink ref="F239" r:id="rId24" display="https://podminky.urs.cz/item/CS_URS_2025_01/321352010"/>
    <hyperlink ref="F244" r:id="rId25" display="https://podminky.urs.cz/item/CS_URS_2025_01/321366111"/>
    <hyperlink ref="F249" r:id="rId26" display="https://podminky.urs.cz/item/CS_URS_2025_01/321368211"/>
    <hyperlink ref="F255" r:id="rId27" display="https://podminky.urs.cz/item/CS_URS_2025_01/451317122"/>
    <hyperlink ref="F261" r:id="rId28" display="https://podminky.urs.cz/item/CS_URS_2025_01/452311141"/>
    <hyperlink ref="F266" r:id="rId29" display="https://podminky.urs.cz/item/CS_URS_2025_01/457572211"/>
    <hyperlink ref="F272" r:id="rId30" display="https://podminky.urs.cz/item/CS_URS_2025_01/463211158"/>
    <hyperlink ref="F305" r:id="rId31" display="https://podminky.urs.cz/item/CS_URS_2025_01/938903114"/>
    <hyperlink ref="F310" r:id="rId32" display="https://podminky.urs.cz/item/CS_URS_2025_01/985131111"/>
    <hyperlink ref="F317" r:id="rId33" display="https://podminky.urs.cz/item/CS_URS_2025_01/985232111"/>
    <hyperlink ref="F322" r:id="rId34" display="https://podminky.urs.cz/item/CS_URS_2025_01/985233111"/>
    <hyperlink ref="F336" r:id="rId35" display="https://podminky.urs.cz/item/CS_URS_2025_01/997002511"/>
    <hyperlink ref="F339" r:id="rId36" display="https://podminky.urs.cz/item/CS_URS_2025_01/997002519"/>
    <hyperlink ref="F343" r:id="rId37" display="https://podminky.urs.cz/item/CS_URS_2025_01/997013601"/>
    <hyperlink ref="F347" r:id="rId38" display="https://podminky.urs.cz/item/CS_URS_2025_01/9983320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9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65" customWidth="1"/>
    <col min="2" max="2" width="1.667969" style="265" customWidth="1"/>
    <col min="3" max="4" width="5" style="265" customWidth="1"/>
    <col min="5" max="5" width="11.66016" style="265" customWidth="1"/>
    <col min="6" max="6" width="9.160156" style="265" customWidth="1"/>
    <col min="7" max="7" width="5" style="265" customWidth="1"/>
    <col min="8" max="8" width="77.83203" style="265" customWidth="1"/>
    <col min="9" max="10" width="20" style="265" customWidth="1"/>
    <col min="11" max="11" width="1.667969" style="265" customWidth="1"/>
  </cols>
  <sheetData>
    <row r="1" s="1" customFormat="1" ht="37.5" customHeight="1"/>
    <row r="2" s="1" customFormat="1" ht="7.5" customHeight="1">
      <c r="B2" s="266"/>
      <c r="C2" s="267"/>
      <c r="D2" s="267"/>
      <c r="E2" s="267"/>
      <c r="F2" s="267"/>
      <c r="G2" s="267"/>
      <c r="H2" s="267"/>
      <c r="I2" s="267"/>
      <c r="J2" s="267"/>
      <c r="K2" s="268"/>
    </row>
    <row r="3" s="15" customFormat="1" ht="45" customHeight="1">
      <c r="B3" s="269"/>
      <c r="C3" s="270" t="s">
        <v>518</v>
      </c>
      <c r="D3" s="270"/>
      <c r="E3" s="270"/>
      <c r="F3" s="270"/>
      <c r="G3" s="270"/>
      <c r="H3" s="270"/>
      <c r="I3" s="270"/>
      <c r="J3" s="270"/>
      <c r="K3" s="271"/>
    </row>
    <row r="4" s="1" customFormat="1" ht="25.5" customHeight="1">
      <c r="B4" s="272"/>
      <c r="C4" s="273" t="s">
        <v>519</v>
      </c>
      <c r="D4" s="273"/>
      <c r="E4" s="273"/>
      <c r="F4" s="273"/>
      <c r="G4" s="273"/>
      <c r="H4" s="273"/>
      <c r="I4" s="273"/>
      <c r="J4" s="273"/>
      <c r="K4" s="274"/>
    </row>
    <row r="5" s="1" customFormat="1" ht="5.25" customHeight="1">
      <c r="B5" s="272"/>
      <c r="C5" s="275"/>
      <c r="D5" s="275"/>
      <c r="E5" s="275"/>
      <c r="F5" s="275"/>
      <c r="G5" s="275"/>
      <c r="H5" s="275"/>
      <c r="I5" s="275"/>
      <c r="J5" s="275"/>
      <c r="K5" s="274"/>
    </row>
    <row r="6" s="1" customFormat="1" ht="15" customHeight="1">
      <c r="B6" s="272"/>
      <c r="C6" s="276" t="s">
        <v>520</v>
      </c>
      <c r="D6" s="276"/>
      <c r="E6" s="276"/>
      <c r="F6" s="276"/>
      <c r="G6" s="276"/>
      <c r="H6" s="276"/>
      <c r="I6" s="276"/>
      <c r="J6" s="276"/>
      <c r="K6" s="274"/>
    </row>
    <row r="7" s="1" customFormat="1" ht="15" customHeight="1">
      <c r="B7" s="277"/>
      <c r="C7" s="276" t="s">
        <v>521</v>
      </c>
      <c r="D7" s="276"/>
      <c r="E7" s="276"/>
      <c r="F7" s="276"/>
      <c r="G7" s="276"/>
      <c r="H7" s="276"/>
      <c r="I7" s="276"/>
      <c r="J7" s="276"/>
      <c r="K7" s="274"/>
    </row>
    <row r="8" s="1" customFormat="1" ht="12.75" customHeight="1">
      <c r="B8" s="277"/>
      <c r="C8" s="276"/>
      <c r="D8" s="276"/>
      <c r="E8" s="276"/>
      <c r="F8" s="276"/>
      <c r="G8" s="276"/>
      <c r="H8" s="276"/>
      <c r="I8" s="276"/>
      <c r="J8" s="276"/>
      <c r="K8" s="274"/>
    </row>
    <row r="9" s="1" customFormat="1" ht="15" customHeight="1">
      <c r="B9" s="277"/>
      <c r="C9" s="276" t="s">
        <v>522</v>
      </c>
      <c r="D9" s="276"/>
      <c r="E9" s="276"/>
      <c r="F9" s="276"/>
      <c r="G9" s="276"/>
      <c r="H9" s="276"/>
      <c r="I9" s="276"/>
      <c r="J9" s="276"/>
      <c r="K9" s="274"/>
    </row>
    <row r="10" s="1" customFormat="1" ht="15" customHeight="1">
      <c r="B10" s="277"/>
      <c r="C10" s="276"/>
      <c r="D10" s="276" t="s">
        <v>523</v>
      </c>
      <c r="E10" s="276"/>
      <c r="F10" s="276"/>
      <c r="G10" s="276"/>
      <c r="H10" s="276"/>
      <c r="I10" s="276"/>
      <c r="J10" s="276"/>
      <c r="K10" s="274"/>
    </row>
    <row r="11" s="1" customFormat="1" ht="15" customHeight="1">
      <c r="B11" s="277"/>
      <c r="C11" s="278"/>
      <c r="D11" s="276" t="s">
        <v>524</v>
      </c>
      <c r="E11" s="276"/>
      <c r="F11" s="276"/>
      <c r="G11" s="276"/>
      <c r="H11" s="276"/>
      <c r="I11" s="276"/>
      <c r="J11" s="276"/>
      <c r="K11" s="274"/>
    </row>
    <row r="12" s="1" customFormat="1" ht="15" customHeight="1">
      <c r="B12" s="277"/>
      <c r="C12" s="278"/>
      <c r="D12" s="276"/>
      <c r="E12" s="276"/>
      <c r="F12" s="276"/>
      <c r="G12" s="276"/>
      <c r="H12" s="276"/>
      <c r="I12" s="276"/>
      <c r="J12" s="276"/>
      <c r="K12" s="274"/>
    </row>
    <row r="13" s="1" customFormat="1" ht="15" customHeight="1">
      <c r="B13" s="277"/>
      <c r="C13" s="278"/>
      <c r="D13" s="279" t="s">
        <v>525</v>
      </c>
      <c r="E13" s="276"/>
      <c r="F13" s="276"/>
      <c r="G13" s="276"/>
      <c r="H13" s="276"/>
      <c r="I13" s="276"/>
      <c r="J13" s="276"/>
      <c r="K13" s="274"/>
    </row>
    <row r="14" s="1" customFormat="1" ht="12.75" customHeight="1">
      <c r="B14" s="277"/>
      <c r="C14" s="278"/>
      <c r="D14" s="278"/>
      <c r="E14" s="278"/>
      <c r="F14" s="278"/>
      <c r="G14" s="278"/>
      <c r="H14" s="278"/>
      <c r="I14" s="278"/>
      <c r="J14" s="278"/>
      <c r="K14" s="274"/>
    </row>
    <row r="15" s="1" customFormat="1" ht="15" customHeight="1">
      <c r="B15" s="277"/>
      <c r="C15" s="278"/>
      <c r="D15" s="276" t="s">
        <v>526</v>
      </c>
      <c r="E15" s="276"/>
      <c r="F15" s="276"/>
      <c r="G15" s="276"/>
      <c r="H15" s="276"/>
      <c r="I15" s="276"/>
      <c r="J15" s="276"/>
      <c r="K15" s="274"/>
    </row>
    <row r="16" s="1" customFormat="1" ht="15" customHeight="1">
      <c r="B16" s="277"/>
      <c r="C16" s="278"/>
      <c r="D16" s="276" t="s">
        <v>527</v>
      </c>
      <c r="E16" s="276"/>
      <c r="F16" s="276"/>
      <c r="G16" s="276"/>
      <c r="H16" s="276"/>
      <c r="I16" s="276"/>
      <c r="J16" s="276"/>
      <c r="K16" s="274"/>
    </row>
    <row r="17" s="1" customFormat="1" ht="15" customHeight="1">
      <c r="B17" s="277"/>
      <c r="C17" s="278"/>
      <c r="D17" s="276" t="s">
        <v>528</v>
      </c>
      <c r="E17" s="276"/>
      <c r="F17" s="276"/>
      <c r="G17" s="276"/>
      <c r="H17" s="276"/>
      <c r="I17" s="276"/>
      <c r="J17" s="276"/>
      <c r="K17" s="274"/>
    </row>
    <row r="18" s="1" customFormat="1" ht="15" customHeight="1">
      <c r="B18" s="277"/>
      <c r="C18" s="278"/>
      <c r="D18" s="278"/>
      <c r="E18" s="280" t="s">
        <v>82</v>
      </c>
      <c r="F18" s="276" t="s">
        <v>529</v>
      </c>
      <c r="G18" s="276"/>
      <c r="H18" s="276"/>
      <c r="I18" s="276"/>
      <c r="J18" s="276"/>
      <c r="K18" s="274"/>
    </row>
    <row r="19" s="1" customFormat="1" ht="15" customHeight="1">
      <c r="B19" s="277"/>
      <c r="C19" s="278"/>
      <c r="D19" s="278"/>
      <c r="E19" s="280" t="s">
        <v>530</v>
      </c>
      <c r="F19" s="276" t="s">
        <v>531</v>
      </c>
      <c r="G19" s="276"/>
      <c r="H19" s="276"/>
      <c r="I19" s="276"/>
      <c r="J19" s="276"/>
      <c r="K19" s="274"/>
    </row>
    <row r="20" s="1" customFormat="1" ht="15" customHeight="1">
      <c r="B20" s="277"/>
      <c r="C20" s="278"/>
      <c r="D20" s="278"/>
      <c r="E20" s="280" t="s">
        <v>532</v>
      </c>
      <c r="F20" s="276" t="s">
        <v>533</v>
      </c>
      <c r="G20" s="276"/>
      <c r="H20" s="276"/>
      <c r="I20" s="276"/>
      <c r="J20" s="276"/>
      <c r="K20" s="274"/>
    </row>
    <row r="21" s="1" customFormat="1" ht="15" customHeight="1">
      <c r="B21" s="277"/>
      <c r="C21" s="278"/>
      <c r="D21" s="278"/>
      <c r="E21" s="280" t="s">
        <v>534</v>
      </c>
      <c r="F21" s="276" t="s">
        <v>535</v>
      </c>
      <c r="G21" s="276"/>
      <c r="H21" s="276"/>
      <c r="I21" s="276"/>
      <c r="J21" s="276"/>
      <c r="K21" s="274"/>
    </row>
    <row r="22" s="1" customFormat="1" ht="15" customHeight="1">
      <c r="B22" s="277"/>
      <c r="C22" s="278"/>
      <c r="D22" s="278"/>
      <c r="E22" s="280" t="s">
        <v>536</v>
      </c>
      <c r="F22" s="276" t="s">
        <v>537</v>
      </c>
      <c r="G22" s="276"/>
      <c r="H22" s="276"/>
      <c r="I22" s="276"/>
      <c r="J22" s="276"/>
      <c r="K22" s="274"/>
    </row>
    <row r="23" s="1" customFormat="1" ht="15" customHeight="1">
      <c r="B23" s="277"/>
      <c r="C23" s="278"/>
      <c r="D23" s="278"/>
      <c r="E23" s="280" t="s">
        <v>538</v>
      </c>
      <c r="F23" s="276" t="s">
        <v>539</v>
      </c>
      <c r="G23" s="276"/>
      <c r="H23" s="276"/>
      <c r="I23" s="276"/>
      <c r="J23" s="276"/>
      <c r="K23" s="274"/>
    </row>
    <row r="24" s="1" customFormat="1" ht="12.75" customHeight="1">
      <c r="B24" s="277"/>
      <c r="C24" s="278"/>
      <c r="D24" s="278"/>
      <c r="E24" s="278"/>
      <c r="F24" s="278"/>
      <c r="G24" s="278"/>
      <c r="H24" s="278"/>
      <c r="I24" s="278"/>
      <c r="J24" s="278"/>
      <c r="K24" s="274"/>
    </row>
    <row r="25" s="1" customFormat="1" ht="15" customHeight="1">
      <c r="B25" s="277"/>
      <c r="C25" s="276" t="s">
        <v>540</v>
      </c>
      <c r="D25" s="276"/>
      <c r="E25" s="276"/>
      <c r="F25" s="276"/>
      <c r="G25" s="276"/>
      <c r="H25" s="276"/>
      <c r="I25" s="276"/>
      <c r="J25" s="276"/>
      <c r="K25" s="274"/>
    </row>
    <row r="26" s="1" customFormat="1" ht="15" customHeight="1">
      <c r="B26" s="277"/>
      <c r="C26" s="276" t="s">
        <v>541</v>
      </c>
      <c r="D26" s="276"/>
      <c r="E26" s="276"/>
      <c r="F26" s="276"/>
      <c r="G26" s="276"/>
      <c r="H26" s="276"/>
      <c r="I26" s="276"/>
      <c r="J26" s="276"/>
      <c r="K26" s="274"/>
    </row>
    <row r="27" s="1" customFormat="1" ht="15" customHeight="1">
      <c r="B27" s="277"/>
      <c r="C27" s="276"/>
      <c r="D27" s="276" t="s">
        <v>542</v>
      </c>
      <c r="E27" s="276"/>
      <c r="F27" s="276"/>
      <c r="G27" s="276"/>
      <c r="H27" s="276"/>
      <c r="I27" s="276"/>
      <c r="J27" s="276"/>
      <c r="K27" s="274"/>
    </row>
    <row r="28" s="1" customFormat="1" ht="15" customHeight="1">
      <c r="B28" s="277"/>
      <c r="C28" s="278"/>
      <c r="D28" s="276" t="s">
        <v>543</v>
      </c>
      <c r="E28" s="276"/>
      <c r="F28" s="276"/>
      <c r="G28" s="276"/>
      <c r="H28" s="276"/>
      <c r="I28" s="276"/>
      <c r="J28" s="276"/>
      <c r="K28" s="274"/>
    </row>
    <row r="29" s="1" customFormat="1" ht="12.75" customHeight="1">
      <c r="B29" s="277"/>
      <c r="C29" s="278"/>
      <c r="D29" s="278"/>
      <c r="E29" s="278"/>
      <c r="F29" s="278"/>
      <c r="G29" s="278"/>
      <c r="H29" s="278"/>
      <c r="I29" s="278"/>
      <c r="J29" s="278"/>
      <c r="K29" s="274"/>
    </row>
    <row r="30" s="1" customFormat="1" ht="15" customHeight="1">
      <c r="B30" s="277"/>
      <c r="C30" s="278"/>
      <c r="D30" s="276" t="s">
        <v>544</v>
      </c>
      <c r="E30" s="276"/>
      <c r="F30" s="276"/>
      <c r="G30" s="276"/>
      <c r="H30" s="276"/>
      <c r="I30" s="276"/>
      <c r="J30" s="276"/>
      <c r="K30" s="274"/>
    </row>
    <row r="31" s="1" customFormat="1" ht="15" customHeight="1">
      <c r="B31" s="277"/>
      <c r="C31" s="278"/>
      <c r="D31" s="276" t="s">
        <v>545</v>
      </c>
      <c r="E31" s="276"/>
      <c r="F31" s="276"/>
      <c r="G31" s="276"/>
      <c r="H31" s="276"/>
      <c r="I31" s="276"/>
      <c r="J31" s="276"/>
      <c r="K31" s="274"/>
    </row>
    <row r="32" s="1" customFormat="1" ht="12.75" customHeight="1">
      <c r="B32" s="277"/>
      <c r="C32" s="278"/>
      <c r="D32" s="278"/>
      <c r="E32" s="278"/>
      <c r="F32" s="278"/>
      <c r="G32" s="278"/>
      <c r="H32" s="278"/>
      <c r="I32" s="278"/>
      <c r="J32" s="278"/>
      <c r="K32" s="274"/>
    </row>
    <row r="33" s="1" customFormat="1" ht="15" customHeight="1">
      <c r="B33" s="277"/>
      <c r="C33" s="278"/>
      <c r="D33" s="276" t="s">
        <v>546</v>
      </c>
      <c r="E33" s="276"/>
      <c r="F33" s="276"/>
      <c r="G33" s="276"/>
      <c r="H33" s="276"/>
      <c r="I33" s="276"/>
      <c r="J33" s="276"/>
      <c r="K33" s="274"/>
    </row>
    <row r="34" s="1" customFormat="1" ht="15" customHeight="1">
      <c r="B34" s="277"/>
      <c r="C34" s="278"/>
      <c r="D34" s="276" t="s">
        <v>547</v>
      </c>
      <c r="E34" s="276"/>
      <c r="F34" s="276"/>
      <c r="G34" s="276"/>
      <c r="H34" s="276"/>
      <c r="I34" s="276"/>
      <c r="J34" s="276"/>
      <c r="K34" s="274"/>
    </row>
    <row r="35" s="1" customFormat="1" ht="15" customHeight="1">
      <c r="B35" s="277"/>
      <c r="C35" s="278"/>
      <c r="D35" s="276" t="s">
        <v>548</v>
      </c>
      <c r="E35" s="276"/>
      <c r="F35" s="276"/>
      <c r="G35" s="276"/>
      <c r="H35" s="276"/>
      <c r="I35" s="276"/>
      <c r="J35" s="276"/>
      <c r="K35" s="274"/>
    </row>
    <row r="36" s="1" customFormat="1" ht="15" customHeight="1">
      <c r="B36" s="277"/>
      <c r="C36" s="278"/>
      <c r="D36" s="276"/>
      <c r="E36" s="279" t="s">
        <v>98</v>
      </c>
      <c r="F36" s="276"/>
      <c r="G36" s="276" t="s">
        <v>549</v>
      </c>
      <c r="H36" s="276"/>
      <c r="I36" s="276"/>
      <c r="J36" s="276"/>
      <c r="K36" s="274"/>
    </row>
    <row r="37" s="1" customFormat="1" ht="30.75" customHeight="1">
      <c r="B37" s="277"/>
      <c r="C37" s="278"/>
      <c r="D37" s="276"/>
      <c r="E37" s="279" t="s">
        <v>550</v>
      </c>
      <c r="F37" s="276"/>
      <c r="G37" s="276" t="s">
        <v>551</v>
      </c>
      <c r="H37" s="276"/>
      <c r="I37" s="276"/>
      <c r="J37" s="276"/>
      <c r="K37" s="274"/>
    </row>
    <row r="38" s="1" customFormat="1" ht="15" customHeight="1">
      <c r="B38" s="277"/>
      <c r="C38" s="278"/>
      <c r="D38" s="276"/>
      <c r="E38" s="279" t="s">
        <v>56</v>
      </c>
      <c r="F38" s="276"/>
      <c r="G38" s="276" t="s">
        <v>552</v>
      </c>
      <c r="H38" s="276"/>
      <c r="I38" s="276"/>
      <c r="J38" s="276"/>
      <c r="K38" s="274"/>
    </row>
    <row r="39" s="1" customFormat="1" ht="15" customHeight="1">
      <c r="B39" s="277"/>
      <c r="C39" s="278"/>
      <c r="D39" s="276"/>
      <c r="E39" s="279" t="s">
        <v>57</v>
      </c>
      <c r="F39" s="276"/>
      <c r="G39" s="276" t="s">
        <v>553</v>
      </c>
      <c r="H39" s="276"/>
      <c r="I39" s="276"/>
      <c r="J39" s="276"/>
      <c r="K39" s="274"/>
    </row>
    <row r="40" s="1" customFormat="1" ht="15" customHeight="1">
      <c r="B40" s="277"/>
      <c r="C40" s="278"/>
      <c r="D40" s="276"/>
      <c r="E40" s="279" t="s">
        <v>99</v>
      </c>
      <c r="F40" s="276"/>
      <c r="G40" s="276" t="s">
        <v>554</v>
      </c>
      <c r="H40" s="276"/>
      <c r="I40" s="276"/>
      <c r="J40" s="276"/>
      <c r="K40" s="274"/>
    </row>
    <row r="41" s="1" customFormat="1" ht="15" customHeight="1">
      <c r="B41" s="277"/>
      <c r="C41" s="278"/>
      <c r="D41" s="276"/>
      <c r="E41" s="279" t="s">
        <v>100</v>
      </c>
      <c r="F41" s="276"/>
      <c r="G41" s="276" t="s">
        <v>555</v>
      </c>
      <c r="H41" s="276"/>
      <c r="I41" s="276"/>
      <c r="J41" s="276"/>
      <c r="K41" s="274"/>
    </row>
    <row r="42" s="1" customFormat="1" ht="15" customHeight="1">
      <c r="B42" s="277"/>
      <c r="C42" s="278"/>
      <c r="D42" s="276"/>
      <c r="E42" s="279" t="s">
        <v>556</v>
      </c>
      <c r="F42" s="276"/>
      <c r="G42" s="276" t="s">
        <v>557</v>
      </c>
      <c r="H42" s="276"/>
      <c r="I42" s="276"/>
      <c r="J42" s="276"/>
      <c r="K42" s="274"/>
    </row>
    <row r="43" s="1" customFormat="1" ht="15" customHeight="1">
      <c r="B43" s="277"/>
      <c r="C43" s="278"/>
      <c r="D43" s="276"/>
      <c r="E43" s="279"/>
      <c r="F43" s="276"/>
      <c r="G43" s="276" t="s">
        <v>558</v>
      </c>
      <c r="H43" s="276"/>
      <c r="I43" s="276"/>
      <c r="J43" s="276"/>
      <c r="K43" s="274"/>
    </row>
    <row r="44" s="1" customFormat="1" ht="15" customHeight="1">
      <c r="B44" s="277"/>
      <c r="C44" s="278"/>
      <c r="D44" s="276"/>
      <c r="E44" s="279" t="s">
        <v>559</v>
      </c>
      <c r="F44" s="276"/>
      <c r="G44" s="276" t="s">
        <v>560</v>
      </c>
      <c r="H44" s="276"/>
      <c r="I44" s="276"/>
      <c r="J44" s="276"/>
      <c r="K44" s="274"/>
    </row>
    <row r="45" s="1" customFormat="1" ht="15" customHeight="1">
      <c r="B45" s="277"/>
      <c r="C45" s="278"/>
      <c r="D45" s="276"/>
      <c r="E45" s="279" t="s">
        <v>102</v>
      </c>
      <c r="F45" s="276"/>
      <c r="G45" s="276" t="s">
        <v>561</v>
      </c>
      <c r="H45" s="276"/>
      <c r="I45" s="276"/>
      <c r="J45" s="276"/>
      <c r="K45" s="274"/>
    </row>
    <row r="46" s="1" customFormat="1" ht="12.75" customHeight="1">
      <c r="B46" s="277"/>
      <c r="C46" s="278"/>
      <c r="D46" s="276"/>
      <c r="E46" s="276"/>
      <c r="F46" s="276"/>
      <c r="G46" s="276"/>
      <c r="H46" s="276"/>
      <c r="I46" s="276"/>
      <c r="J46" s="276"/>
      <c r="K46" s="274"/>
    </row>
    <row r="47" s="1" customFormat="1" ht="15" customHeight="1">
      <c r="B47" s="277"/>
      <c r="C47" s="278"/>
      <c r="D47" s="276" t="s">
        <v>562</v>
      </c>
      <c r="E47" s="276"/>
      <c r="F47" s="276"/>
      <c r="G47" s="276"/>
      <c r="H47" s="276"/>
      <c r="I47" s="276"/>
      <c r="J47" s="276"/>
      <c r="K47" s="274"/>
    </row>
    <row r="48" s="1" customFormat="1" ht="15" customHeight="1">
      <c r="B48" s="277"/>
      <c r="C48" s="278"/>
      <c r="D48" s="278"/>
      <c r="E48" s="276" t="s">
        <v>563</v>
      </c>
      <c r="F48" s="276"/>
      <c r="G48" s="276"/>
      <c r="H48" s="276"/>
      <c r="I48" s="276"/>
      <c r="J48" s="276"/>
      <c r="K48" s="274"/>
    </row>
    <row r="49" s="1" customFormat="1" ht="15" customHeight="1">
      <c r="B49" s="277"/>
      <c r="C49" s="278"/>
      <c r="D49" s="278"/>
      <c r="E49" s="276" t="s">
        <v>564</v>
      </c>
      <c r="F49" s="276"/>
      <c r="G49" s="276"/>
      <c r="H49" s="276"/>
      <c r="I49" s="276"/>
      <c r="J49" s="276"/>
      <c r="K49" s="274"/>
    </row>
    <row r="50" s="1" customFormat="1" ht="15" customHeight="1">
      <c r="B50" s="277"/>
      <c r="C50" s="278"/>
      <c r="D50" s="278"/>
      <c r="E50" s="276" t="s">
        <v>565</v>
      </c>
      <c r="F50" s="276"/>
      <c r="G50" s="276"/>
      <c r="H50" s="276"/>
      <c r="I50" s="276"/>
      <c r="J50" s="276"/>
      <c r="K50" s="274"/>
    </row>
    <row r="51" s="1" customFormat="1" ht="15" customHeight="1">
      <c r="B51" s="277"/>
      <c r="C51" s="278"/>
      <c r="D51" s="276" t="s">
        <v>566</v>
      </c>
      <c r="E51" s="276"/>
      <c r="F51" s="276"/>
      <c r="G51" s="276"/>
      <c r="H51" s="276"/>
      <c r="I51" s="276"/>
      <c r="J51" s="276"/>
      <c r="K51" s="274"/>
    </row>
    <row r="52" s="1" customFormat="1" ht="25.5" customHeight="1">
      <c r="B52" s="272"/>
      <c r="C52" s="273" t="s">
        <v>567</v>
      </c>
      <c r="D52" s="273"/>
      <c r="E52" s="273"/>
      <c r="F52" s="273"/>
      <c r="G52" s="273"/>
      <c r="H52" s="273"/>
      <c r="I52" s="273"/>
      <c r="J52" s="273"/>
      <c r="K52" s="274"/>
    </row>
    <row r="53" s="1" customFormat="1" ht="5.25" customHeight="1">
      <c r="B53" s="272"/>
      <c r="C53" s="275"/>
      <c r="D53" s="275"/>
      <c r="E53" s="275"/>
      <c r="F53" s="275"/>
      <c r="G53" s="275"/>
      <c r="H53" s="275"/>
      <c r="I53" s="275"/>
      <c r="J53" s="275"/>
      <c r="K53" s="274"/>
    </row>
    <row r="54" s="1" customFormat="1" ht="15" customHeight="1">
      <c r="B54" s="272"/>
      <c r="C54" s="276" t="s">
        <v>568</v>
      </c>
      <c r="D54" s="276"/>
      <c r="E54" s="276"/>
      <c r="F54" s="276"/>
      <c r="G54" s="276"/>
      <c r="H54" s="276"/>
      <c r="I54" s="276"/>
      <c r="J54" s="276"/>
      <c r="K54" s="274"/>
    </row>
    <row r="55" s="1" customFormat="1" ht="15" customHeight="1">
      <c r="B55" s="272"/>
      <c r="C55" s="276" t="s">
        <v>569</v>
      </c>
      <c r="D55" s="276"/>
      <c r="E55" s="276"/>
      <c r="F55" s="276"/>
      <c r="G55" s="276"/>
      <c r="H55" s="276"/>
      <c r="I55" s="276"/>
      <c r="J55" s="276"/>
      <c r="K55" s="274"/>
    </row>
    <row r="56" s="1" customFormat="1" ht="12.75" customHeight="1">
      <c r="B56" s="272"/>
      <c r="C56" s="276"/>
      <c r="D56" s="276"/>
      <c r="E56" s="276"/>
      <c r="F56" s="276"/>
      <c r="G56" s="276"/>
      <c r="H56" s="276"/>
      <c r="I56" s="276"/>
      <c r="J56" s="276"/>
      <c r="K56" s="274"/>
    </row>
    <row r="57" s="1" customFormat="1" ht="15" customHeight="1">
      <c r="B57" s="272"/>
      <c r="C57" s="276" t="s">
        <v>570</v>
      </c>
      <c r="D57" s="276"/>
      <c r="E57" s="276"/>
      <c r="F57" s="276"/>
      <c r="G57" s="276"/>
      <c r="H57" s="276"/>
      <c r="I57" s="276"/>
      <c r="J57" s="276"/>
      <c r="K57" s="274"/>
    </row>
    <row r="58" s="1" customFormat="1" ht="15" customHeight="1">
      <c r="B58" s="272"/>
      <c r="C58" s="278"/>
      <c r="D58" s="276" t="s">
        <v>571</v>
      </c>
      <c r="E58" s="276"/>
      <c r="F58" s="276"/>
      <c r="G58" s="276"/>
      <c r="H58" s="276"/>
      <c r="I58" s="276"/>
      <c r="J58" s="276"/>
      <c r="K58" s="274"/>
    </row>
    <row r="59" s="1" customFormat="1" ht="15" customHeight="1">
      <c r="B59" s="272"/>
      <c r="C59" s="278"/>
      <c r="D59" s="276" t="s">
        <v>572</v>
      </c>
      <c r="E59" s="276"/>
      <c r="F59" s="276"/>
      <c r="G59" s="276"/>
      <c r="H59" s="276"/>
      <c r="I59" s="276"/>
      <c r="J59" s="276"/>
      <c r="K59" s="274"/>
    </row>
    <row r="60" s="1" customFormat="1" ht="15" customHeight="1">
      <c r="B60" s="272"/>
      <c r="C60" s="278"/>
      <c r="D60" s="276" t="s">
        <v>573</v>
      </c>
      <c r="E60" s="276"/>
      <c r="F60" s="276"/>
      <c r="G60" s="276"/>
      <c r="H60" s="276"/>
      <c r="I60" s="276"/>
      <c r="J60" s="276"/>
      <c r="K60" s="274"/>
    </row>
    <row r="61" s="1" customFormat="1" ht="15" customHeight="1">
      <c r="B61" s="272"/>
      <c r="C61" s="278"/>
      <c r="D61" s="276" t="s">
        <v>574</v>
      </c>
      <c r="E61" s="276"/>
      <c r="F61" s="276"/>
      <c r="G61" s="276"/>
      <c r="H61" s="276"/>
      <c r="I61" s="276"/>
      <c r="J61" s="276"/>
      <c r="K61" s="274"/>
    </row>
    <row r="62" s="1" customFormat="1" ht="15" customHeight="1">
      <c r="B62" s="272"/>
      <c r="C62" s="278"/>
      <c r="D62" s="281" t="s">
        <v>575</v>
      </c>
      <c r="E62" s="281"/>
      <c r="F62" s="281"/>
      <c r="G62" s="281"/>
      <c r="H62" s="281"/>
      <c r="I62" s="281"/>
      <c r="J62" s="281"/>
      <c r="K62" s="274"/>
    </row>
    <row r="63" s="1" customFormat="1" ht="15" customHeight="1">
      <c r="B63" s="272"/>
      <c r="C63" s="278"/>
      <c r="D63" s="276" t="s">
        <v>576</v>
      </c>
      <c r="E63" s="276"/>
      <c r="F63" s="276"/>
      <c r="G63" s="276"/>
      <c r="H63" s="276"/>
      <c r="I63" s="276"/>
      <c r="J63" s="276"/>
      <c r="K63" s="274"/>
    </row>
    <row r="64" s="1" customFormat="1" ht="12.75" customHeight="1">
      <c r="B64" s="272"/>
      <c r="C64" s="278"/>
      <c r="D64" s="278"/>
      <c r="E64" s="282"/>
      <c r="F64" s="278"/>
      <c r="G64" s="278"/>
      <c r="H64" s="278"/>
      <c r="I64" s="278"/>
      <c r="J64" s="278"/>
      <c r="K64" s="274"/>
    </row>
    <row r="65" s="1" customFormat="1" ht="15" customHeight="1">
      <c r="B65" s="272"/>
      <c r="C65" s="278"/>
      <c r="D65" s="276" t="s">
        <v>577</v>
      </c>
      <c r="E65" s="276"/>
      <c r="F65" s="276"/>
      <c r="G65" s="276"/>
      <c r="H65" s="276"/>
      <c r="I65" s="276"/>
      <c r="J65" s="276"/>
      <c r="K65" s="274"/>
    </row>
    <row r="66" s="1" customFormat="1" ht="15" customHeight="1">
      <c r="B66" s="272"/>
      <c r="C66" s="278"/>
      <c r="D66" s="281" t="s">
        <v>578</v>
      </c>
      <c r="E66" s="281"/>
      <c r="F66" s="281"/>
      <c r="G66" s="281"/>
      <c r="H66" s="281"/>
      <c r="I66" s="281"/>
      <c r="J66" s="281"/>
      <c r="K66" s="274"/>
    </row>
    <row r="67" s="1" customFormat="1" ht="15" customHeight="1">
      <c r="B67" s="272"/>
      <c r="C67" s="278"/>
      <c r="D67" s="276" t="s">
        <v>579</v>
      </c>
      <c r="E67" s="276"/>
      <c r="F67" s="276"/>
      <c r="G67" s="276"/>
      <c r="H67" s="276"/>
      <c r="I67" s="276"/>
      <c r="J67" s="276"/>
      <c r="K67" s="274"/>
    </row>
    <row r="68" s="1" customFormat="1" ht="15" customHeight="1">
      <c r="B68" s="272"/>
      <c r="C68" s="278"/>
      <c r="D68" s="276" t="s">
        <v>580</v>
      </c>
      <c r="E68" s="276"/>
      <c r="F68" s="276"/>
      <c r="G68" s="276"/>
      <c r="H68" s="276"/>
      <c r="I68" s="276"/>
      <c r="J68" s="276"/>
      <c r="K68" s="274"/>
    </row>
    <row r="69" s="1" customFormat="1" ht="15" customHeight="1">
      <c r="B69" s="272"/>
      <c r="C69" s="278"/>
      <c r="D69" s="276" t="s">
        <v>581</v>
      </c>
      <c r="E69" s="276"/>
      <c r="F69" s="276"/>
      <c r="G69" s="276"/>
      <c r="H69" s="276"/>
      <c r="I69" s="276"/>
      <c r="J69" s="276"/>
      <c r="K69" s="274"/>
    </row>
    <row r="70" s="1" customFormat="1" ht="15" customHeight="1">
      <c r="B70" s="272"/>
      <c r="C70" s="278"/>
      <c r="D70" s="276" t="s">
        <v>582</v>
      </c>
      <c r="E70" s="276"/>
      <c r="F70" s="276"/>
      <c r="G70" s="276"/>
      <c r="H70" s="276"/>
      <c r="I70" s="276"/>
      <c r="J70" s="276"/>
      <c r="K70" s="274"/>
    </row>
    <row r="71" s="1" customFormat="1" ht="12.75" customHeight="1">
      <c r="B71" s="283"/>
      <c r="C71" s="284"/>
      <c r="D71" s="284"/>
      <c r="E71" s="284"/>
      <c r="F71" s="284"/>
      <c r="G71" s="284"/>
      <c r="H71" s="284"/>
      <c r="I71" s="284"/>
      <c r="J71" s="284"/>
      <c r="K71" s="285"/>
    </row>
    <row r="72" s="1" customFormat="1" ht="18.75" customHeight="1">
      <c r="B72" s="286"/>
      <c r="C72" s="286"/>
      <c r="D72" s="286"/>
      <c r="E72" s="286"/>
      <c r="F72" s="286"/>
      <c r="G72" s="286"/>
      <c r="H72" s="286"/>
      <c r="I72" s="286"/>
      <c r="J72" s="286"/>
      <c r="K72" s="287"/>
    </row>
    <row r="73" s="1" customFormat="1" ht="18.75" customHeight="1">
      <c r="B73" s="287"/>
      <c r="C73" s="287"/>
      <c r="D73" s="287"/>
      <c r="E73" s="287"/>
      <c r="F73" s="287"/>
      <c r="G73" s="287"/>
      <c r="H73" s="287"/>
      <c r="I73" s="287"/>
      <c r="J73" s="287"/>
      <c r="K73" s="287"/>
    </row>
    <row r="74" s="1" customFormat="1" ht="7.5" customHeight="1">
      <c r="B74" s="288"/>
      <c r="C74" s="289"/>
      <c r="D74" s="289"/>
      <c r="E74" s="289"/>
      <c r="F74" s="289"/>
      <c r="G74" s="289"/>
      <c r="H74" s="289"/>
      <c r="I74" s="289"/>
      <c r="J74" s="289"/>
      <c r="K74" s="290"/>
    </row>
    <row r="75" s="1" customFormat="1" ht="45" customHeight="1">
      <c r="B75" s="291"/>
      <c r="C75" s="292" t="s">
        <v>583</v>
      </c>
      <c r="D75" s="292"/>
      <c r="E75" s="292"/>
      <c r="F75" s="292"/>
      <c r="G75" s="292"/>
      <c r="H75" s="292"/>
      <c r="I75" s="292"/>
      <c r="J75" s="292"/>
      <c r="K75" s="293"/>
    </row>
    <row r="76" s="1" customFormat="1" ht="17.25" customHeight="1">
      <c r="B76" s="291"/>
      <c r="C76" s="294" t="s">
        <v>584</v>
      </c>
      <c r="D76" s="294"/>
      <c r="E76" s="294"/>
      <c r="F76" s="294" t="s">
        <v>585</v>
      </c>
      <c r="G76" s="295"/>
      <c r="H76" s="294" t="s">
        <v>57</v>
      </c>
      <c r="I76" s="294" t="s">
        <v>60</v>
      </c>
      <c r="J76" s="294" t="s">
        <v>586</v>
      </c>
      <c r="K76" s="293"/>
    </row>
    <row r="77" s="1" customFormat="1" ht="17.25" customHeight="1">
      <c r="B77" s="291"/>
      <c r="C77" s="296" t="s">
        <v>587</v>
      </c>
      <c r="D77" s="296"/>
      <c r="E77" s="296"/>
      <c r="F77" s="297" t="s">
        <v>588</v>
      </c>
      <c r="G77" s="298"/>
      <c r="H77" s="296"/>
      <c r="I77" s="296"/>
      <c r="J77" s="296" t="s">
        <v>589</v>
      </c>
      <c r="K77" s="293"/>
    </row>
    <row r="78" s="1" customFormat="1" ht="5.25" customHeight="1">
      <c r="B78" s="291"/>
      <c r="C78" s="299"/>
      <c r="D78" s="299"/>
      <c r="E78" s="299"/>
      <c r="F78" s="299"/>
      <c r="G78" s="300"/>
      <c r="H78" s="299"/>
      <c r="I78" s="299"/>
      <c r="J78" s="299"/>
      <c r="K78" s="293"/>
    </row>
    <row r="79" s="1" customFormat="1" ht="15" customHeight="1">
      <c r="B79" s="291"/>
      <c r="C79" s="279" t="s">
        <v>56</v>
      </c>
      <c r="D79" s="301"/>
      <c r="E79" s="301"/>
      <c r="F79" s="302" t="s">
        <v>590</v>
      </c>
      <c r="G79" s="303"/>
      <c r="H79" s="279" t="s">
        <v>591</v>
      </c>
      <c r="I79" s="279" t="s">
        <v>592</v>
      </c>
      <c r="J79" s="279">
        <v>20</v>
      </c>
      <c r="K79" s="293"/>
    </row>
    <row r="80" s="1" customFormat="1" ht="15" customHeight="1">
      <c r="B80" s="291"/>
      <c r="C80" s="279" t="s">
        <v>593</v>
      </c>
      <c r="D80" s="279"/>
      <c r="E80" s="279"/>
      <c r="F80" s="302" t="s">
        <v>590</v>
      </c>
      <c r="G80" s="303"/>
      <c r="H80" s="279" t="s">
        <v>594</v>
      </c>
      <c r="I80" s="279" t="s">
        <v>592</v>
      </c>
      <c r="J80" s="279">
        <v>120</v>
      </c>
      <c r="K80" s="293"/>
    </row>
    <row r="81" s="1" customFormat="1" ht="15" customHeight="1">
      <c r="B81" s="304"/>
      <c r="C81" s="279" t="s">
        <v>595</v>
      </c>
      <c r="D81" s="279"/>
      <c r="E81" s="279"/>
      <c r="F81" s="302" t="s">
        <v>596</v>
      </c>
      <c r="G81" s="303"/>
      <c r="H81" s="279" t="s">
        <v>597</v>
      </c>
      <c r="I81" s="279" t="s">
        <v>592</v>
      </c>
      <c r="J81" s="279">
        <v>50</v>
      </c>
      <c r="K81" s="293"/>
    </row>
    <row r="82" s="1" customFormat="1" ht="15" customHeight="1">
      <c r="B82" s="304"/>
      <c r="C82" s="279" t="s">
        <v>598</v>
      </c>
      <c r="D82" s="279"/>
      <c r="E82" s="279"/>
      <c r="F82" s="302" t="s">
        <v>590</v>
      </c>
      <c r="G82" s="303"/>
      <c r="H82" s="279" t="s">
        <v>599</v>
      </c>
      <c r="I82" s="279" t="s">
        <v>600</v>
      </c>
      <c r="J82" s="279"/>
      <c r="K82" s="293"/>
    </row>
    <row r="83" s="1" customFormat="1" ht="15" customHeight="1">
      <c r="B83" s="304"/>
      <c r="C83" s="305" t="s">
        <v>601</v>
      </c>
      <c r="D83" s="305"/>
      <c r="E83" s="305"/>
      <c r="F83" s="306" t="s">
        <v>596</v>
      </c>
      <c r="G83" s="305"/>
      <c r="H83" s="305" t="s">
        <v>602</v>
      </c>
      <c r="I83" s="305" t="s">
        <v>592</v>
      </c>
      <c r="J83" s="305">
        <v>15</v>
      </c>
      <c r="K83" s="293"/>
    </row>
    <row r="84" s="1" customFormat="1" ht="15" customHeight="1">
      <c r="B84" s="304"/>
      <c r="C84" s="305" t="s">
        <v>603</v>
      </c>
      <c r="D84" s="305"/>
      <c r="E84" s="305"/>
      <c r="F84" s="306" t="s">
        <v>596</v>
      </c>
      <c r="G84" s="305"/>
      <c r="H84" s="305" t="s">
        <v>604</v>
      </c>
      <c r="I84" s="305" t="s">
        <v>592</v>
      </c>
      <c r="J84" s="305">
        <v>15</v>
      </c>
      <c r="K84" s="293"/>
    </row>
    <row r="85" s="1" customFormat="1" ht="15" customHeight="1">
      <c r="B85" s="304"/>
      <c r="C85" s="305" t="s">
        <v>605</v>
      </c>
      <c r="D85" s="305"/>
      <c r="E85" s="305"/>
      <c r="F85" s="306" t="s">
        <v>596</v>
      </c>
      <c r="G85" s="305"/>
      <c r="H85" s="305" t="s">
        <v>606</v>
      </c>
      <c r="I85" s="305" t="s">
        <v>592</v>
      </c>
      <c r="J85" s="305">
        <v>20</v>
      </c>
      <c r="K85" s="293"/>
    </row>
    <row r="86" s="1" customFormat="1" ht="15" customHeight="1">
      <c r="B86" s="304"/>
      <c r="C86" s="305" t="s">
        <v>607</v>
      </c>
      <c r="D86" s="305"/>
      <c r="E86" s="305"/>
      <c r="F86" s="306" t="s">
        <v>596</v>
      </c>
      <c r="G86" s="305"/>
      <c r="H86" s="305" t="s">
        <v>608</v>
      </c>
      <c r="I86" s="305" t="s">
        <v>592</v>
      </c>
      <c r="J86" s="305">
        <v>20</v>
      </c>
      <c r="K86" s="293"/>
    </row>
    <row r="87" s="1" customFormat="1" ht="15" customHeight="1">
      <c r="B87" s="304"/>
      <c r="C87" s="279" t="s">
        <v>609</v>
      </c>
      <c r="D87" s="279"/>
      <c r="E87" s="279"/>
      <c r="F87" s="302" t="s">
        <v>596</v>
      </c>
      <c r="G87" s="303"/>
      <c r="H87" s="279" t="s">
        <v>610</v>
      </c>
      <c r="I87" s="279" t="s">
        <v>592</v>
      </c>
      <c r="J87" s="279">
        <v>50</v>
      </c>
      <c r="K87" s="293"/>
    </row>
    <row r="88" s="1" customFormat="1" ht="15" customHeight="1">
      <c r="B88" s="304"/>
      <c r="C88" s="279" t="s">
        <v>611</v>
      </c>
      <c r="D88" s="279"/>
      <c r="E88" s="279"/>
      <c r="F88" s="302" t="s">
        <v>596</v>
      </c>
      <c r="G88" s="303"/>
      <c r="H88" s="279" t="s">
        <v>612</v>
      </c>
      <c r="I88" s="279" t="s">
        <v>592</v>
      </c>
      <c r="J88" s="279">
        <v>20</v>
      </c>
      <c r="K88" s="293"/>
    </row>
    <row r="89" s="1" customFormat="1" ht="15" customHeight="1">
      <c r="B89" s="304"/>
      <c r="C89" s="279" t="s">
        <v>613</v>
      </c>
      <c r="D89" s="279"/>
      <c r="E89" s="279"/>
      <c r="F89" s="302" t="s">
        <v>596</v>
      </c>
      <c r="G89" s="303"/>
      <c r="H89" s="279" t="s">
        <v>614</v>
      </c>
      <c r="I89" s="279" t="s">
        <v>592</v>
      </c>
      <c r="J89" s="279">
        <v>20</v>
      </c>
      <c r="K89" s="293"/>
    </row>
    <row r="90" s="1" customFormat="1" ht="15" customHeight="1">
      <c r="B90" s="304"/>
      <c r="C90" s="279" t="s">
        <v>615</v>
      </c>
      <c r="D90" s="279"/>
      <c r="E90" s="279"/>
      <c r="F90" s="302" t="s">
        <v>596</v>
      </c>
      <c r="G90" s="303"/>
      <c r="H90" s="279" t="s">
        <v>616</v>
      </c>
      <c r="I90" s="279" t="s">
        <v>592</v>
      </c>
      <c r="J90" s="279">
        <v>50</v>
      </c>
      <c r="K90" s="293"/>
    </row>
    <row r="91" s="1" customFormat="1" ht="15" customHeight="1">
      <c r="B91" s="304"/>
      <c r="C91" s="279" t="s">
        <v>617</v>
      </c>
      <c r="D91" s="279"/>
      <c r="E91" s="279"/>
      <c r="F91" s="302" t="s">
        <v>596</v>
      </c>
      <c r="G91" s="303"/>
      <c r="H91" s="279" t="s">
        <v>617</v>
      </c>
      <c r="I91" s="279" t="s">
        <v>592</v>
      </c>
      <c r="J91" s="279">
        <v>50</v>
      </c>
      <c r="K91" s="293"/>
    </row>
    <row r="92" s="1" customFormat="1" ht="15" customHeight="1">
      <c r="B92" s="304"/>
      <c r="C92" s="279" t="s">
        <v>618</v>
      </c>
      <c r="D92" s="279"/>
      <c r="E92" s="279"/>
      <c r="F92" s="302" t="s">
        <v>596</v>
      </c>
      <c r="G92" s="303"/>
      <c r="H92" s="279" t="s">
        <v>619</v>
      </c>
      <c r="I92" s="279" t="s">
        <v>592</v>
      </c>
      <c r="J92" s="279">
        <v>255</v>
      </c>
      <c r="K92" s="293"/>
    </row>
    <row r="93" s="1" customFormat="1" ht="15" customHeight="1">
      <c r="B93" s="304"/>
      <c r="C93" s="279" t="s">
        <v>620</v>
      </c>
      <c r="D93" s="279"/>
      <c r="E93" s="279"/>
      <c r="F93" s="302" t="s">
        <v>590</v>
      </c>
      <c r="G93" s="303"/>
      <c r="H93" s="279" t="s">
        <v>621</v>
      </c>
      <c r="I93" s="279" t="s">
        <v>622</v>
      </c>
      <c r="J93" s="279"/>
      <c r="K93" s="293"/>
    </row>
    <row r="94" s="1" customFormat="1" ht="15" customHeight="1">
      <c r="B94" s="304"/>
      <c r="C94" s="279" t="s">
        <v>623</v>
      </c>
      <c r="D94" s="279"/>
      <c r="E94" s="279"/>
      <c r="F94" s="302" t="s">
        <v>590</v>
      </c>
      <c r="G94" s="303"/>
      <c r="H94" s="279" t="s">
        <v>624</v>
      </c>
      <c r="I94" s="279" t="s">
        <v>625</v>
      </c>
      <c r="J94" s="279"/>
      <c r="K94" s="293"/>
    </row>
    <row r="95" s="1" customFormat="1" ht="15" customHeight="1">
      <c r="B95" s="304"/>
      <c r="C95" s="279" t="s">
        <v>626</v>
      </c>
      <c r="D95" s="279"/>
      <c r="E95" s="279"/>
      <c r="F95" s="302" t="s">
        <v>590</v>
      </c>
      <c r="G95" s="303"/>
      <c r="H95" s="279" t="s">
        <v>626</v>
      </c>
      <c r="I95" s="279" t="s">
        <v>625</v>
      </c>
      <c r="J95" s="279"/>
      <c r="K95" s="293"/>
    </row>
    <row r="96" s="1" customFormat="1" ht="15" customHeight="1">
      <c r="B96" s="304"/>
      <c r="C96" s="279" t="s">
        <v>41</v>
      </c>
      <c r="D96" s="279"/>
      <c r="E96" s="279"/>
      <c r="F96" s="302" t="s">
        <v>590</v>
      </c>
      <c r="G96" s="303"/>
      <c r="H96" s="279" t="s">
        <v>627</v>
      </c>
      <c r="I96" s="279" t="s">
        <v>625</v>
      </c>
      <c r="J96" s="279"/>
      <c r="K96" s="293"/>
    </row>
    <row r="97" s="1" customFormat="1" ht="15" customHeight="1">
      <c r="B97" s="304"/>
      <c r="C97" s="279" t="s">
        <v>51</v>
      </c>
      <c r="D97" s="279"/>
      <c r="E97" s="279"/>
      <c r="F97" s="302" t="s">
        <v>590</v>
      </c>
      <c r="G97" s="303"/>
      <c r="H97" s="279" t="s">
        <v>628</v>
      </c>
      <c r="I97" s="279" t="s">
        <v>625</v>
      </c>
      <c r="J97" s="279"/>
      <c r="K97" s="293"/>
    </row>
    <row r="98" s="1" customFormat="1" ht="15" customHeight="1">
      <c r="B98" s="307"/>
      <c r="C98" s="308"/>
      <c r="D98" s="308"/>
      <c r="E98" s="308"/>
      <c r="F98" s="308"/>
      <c r="G98" s="308"/>
      <c r="H98" s="308"/>
      <c r="I98" s="308"/>
      <c r="J98" s="308"/>
      <c r="K98" s="309"/>
    </row>
    <row r="99" s="1" customFormat="1" ht="18.75" customHeight="1">
      <c r="B99" s="310"/>
      <c r="C99" s="311"/>
      <c r="D99" s="311"/>
      <c r="E99" s="311"/>
      <c r="F99" s="311"/>
      <c r="G99" s="311"/>
      <c r="H99" s="311"/>
      <c r="I99" s="311"/>
      <c r="J99" s="311"/>
      <c r="K99" s="310"/>
    </row>
    <row r="100" s="1" customFormat="1" ht="18.75" customHeight="1">
      <c r="B100" s="287"/>
      <c r="C100" s="287"/>
      <c r="D100" s="287"/>
      <c r="E100" s="287"/>
      <c r="F100" s="287"/>
      <c r="G100" s="287"/>
      <c r="H100" s="287"/>
      <c r="I100" s="287"/>
      <c r="J100" s="287"/>
      <c r="K100" s="287"/>
    </row>
    <row r="101" s="1" customFormat="1" ht="7.5" customHeight="1">
      <c r="B101" s="288"/>
      <c r="C101" s="289"/>
      <c r="D101" s="289"/>
      <c r="E101" s="289"/>
      <c r="F101" s="289"/>
      <c r="G101" s="289"/>
      <c r="H101" s="289"/>
      <c r="I101" s="289"/>
      <c r="J101" s="289"/>
      <c r="K101" s="290"/>
    </row>
    <row r="102" s="1" customFormat="1" ht="45" customHeight="1">
      <c r="B102" s="291"/>
      <c r="C102" s="292" t="s">
        <v>629</v>
      </c>
      <c r="D102" s="292"/>
      <c r="E102" s="292"/>
      <c r="F102" s="292"/>
      <c r="G102" s="292"/>
      <c r="H102" s="292"/>
      <c r="I102" s="292"/>
      <c r="J102" s="292"/>
      <c r="K102" s="293"/>
    </row>
    <row r="103" s="1" customFormat="1" ht="17.25" customHeight="1">
      <c r="B103" s="291"/>
      <c r="C103" s="294" t="s">
        <v>584</v>
      </c>
      <c r="D103" s="294"/>
      <c r="E103" s="294"/>
      <c r="F103" s="294" t="s">
        <v>585</v>
      </c>
      <c r="G103" s="295"/>
      <c r="H103" s="294" t="s">
        <v>57</v>
      </c>
      <c r="I103" s="294" t="s">
        <v>60</v>
      </c>
      <c r="J103" s="294" t="s">
        <v>586</v>
      </c>
      <c r="K103" s="293"/>
    </row>
    <row r="104" s="1" customFormat="1" ht="17.25" customHeight="1">
      <c r="B104" s="291"/>
      <c r="C104" s="296" t="s">
        <v>587</v>
      </c>
      <c r="D104" s="296"/>
      <c r="E104" s="296"/>
      <c r="F104" s="297" t="s">
        <v>588</v>
      </c>
      <c r="G104" s="298"/>
      <c r="H104" s="296"/>
      <c r="I104" s="296"/>
      <c r="J104" s="296" t="s">
        <v>589</v>
      </c>
      <c r="K104" s="293"/>
    </row>
    <row r="105" s="1" customFormat="1" ht="5.25" customHeight="1">
      <c r="B105" s="291"/>
      <c r="C105" s="294"/>
      <c r="D105" s="294"/>
      <c r="E105" s="294"/>
      <c r="F105" s="294"/>
      <c r="G105" s="312"/>
      <c r="H105" s="294"/>
      <c r="I105" s="294"/>
      <c r="J105" s="294"/>
      <c r="K105" s="293"/>
    </row>
    <row r="106" s="1" customFormat="1" ht="15" customHeight="1">
      <c r="B106" s="291"/>
      <c r="C106" s="279" t="s">
        <v>56</v>
      </c>
      <c r="D106" s="301"/>
      <c r="E106" s="301"/>
      <c r="F106" s="302" t="s">
        <v>590</v>
      </c>
      <c r="G106" s="279"/>
      <c r="H106" s="279" t="s">
        <v>630</v>
      </c>
      <c r="I106" s="279" t="s">
        <v>592</v>
      </c>
      <c r="J106" s="279">
        <v>20</v>
      </c>
      <c r="K106" s="293"/>
    </row>
    <row r="107" s="1" customFormat="1" ht="15" customHeight="1">
      <c r="B107" s="291"/>
      <c r="C107" s="279" t="s">
        <v>593</v>
      </c>
      <c r="D107" s="279"/>
      <c r="E107" s="279"/>
      <c r="F107" s="302" t="s">
        <v>590</v>
      </c>
      <c r="G107" s="279"/>
      <c r="H107" s="279" t="s">
        <v>630</v>
      </c>
      <c r="I107" s="279" t="s">
        <v>592</v>
      </c>
      <c r="J107" s="279">
        <v>120</v>
      </c>
      <c r="K107" s="293"/>
    </row>
    <row r="108" s="1" customFormat="1" ht="15" customHeight="1">
      <c r="B108" s="304"/>
      <c r="C108" s="279" t="s">
        <v>595</v>
      </c>
      <c r="D108" s="279"/>
      <c r="E108" s="279"/>
      <c r="F108" s="302" t="s">
        <v>596</v>
      </c>
      <c r="G108" s="279"/>
      <c r="H108" s="279" t="s">
        <v>630</v>
      </c>
      <c r="I108" s="279" t="s">
        <v>592</v>
      </c>
      <c r="J108" s="279">
        <v>50</v>
      </c>
      <c r="K108" s="293"/>
    </row>
    <row r="109" s="1" customFormat="1" ht="15" customHeight="1">
      <c r="B109" s="304"/>
      <c r="C109" s="279" t="s">
        <v>598</v>
      </c>
      <c r="D109" s="279"/>
      <c r="E109" s="279"/>
      <c r="F109" s="302" t="s">
        <v>590</v>
      </c>
      <c r="G109" s="279"/>
      <c r="H109" s="279" t="s">
        <v>630</v>
      </c>
      <c r="I109" s="279" t="s">
        <v>600</v>
      </c>
      <c r="J109" s="279"/>
      <c r="K109" s="293"/>
    </row>
    <row r="110" s="1" customFormat="1" ht="15" customHeight="1">
      <c r="B110" s="304"/>
      <c r="C110" s="279" t="s">
        <v>609</v>
      </c>
      <c r="D110" s="279"/>
      <c r="E110" s="279"/>
      <c r="F110" s="302" t="s">
        <v>596</v>
      </c>
      <c r="G110" s="279"/>
      <c r="H110" s="279" t="s">
        <v>630</v>
      </c>
      <c r="I110" s="279" t="s">
        <v>592</v>
      </c>
      <c r="J110" s="279">
        <v>50</v>
      </c>
      <c r="K110" s="293"/>
    </row>
    <row r="111" s="1" customFormat="1" ht="15" customHeight="1">
      <c r="B111" s="304"/>
      <c r="C111" s="279" t="s">
        <v>617</v>
      </c>
      <c r="D111" s="279"/>
      <c r="E111" s="279"/>
      <c r="F111" s="302" t="s">
        <v>596</v>
      </c>
      <c r="G111" s="279"/>
      <c r="H111" s="279" t="s">
        <v>630</v>
      </c>
      <c r="I111" s="279" t="s">
        <v>592</v>
      </c>
      <c r="J111" s="279">
        <v>50</v>
      </c>
      <c r="K111" s="293"/>
    </row>
    <row r="112" s="1" customFormat="1" ht="15" customHeight="1">
      <c r="B112" s="304"/>
      <c r="C112" s="279" t="s">
        <v>615</v>
      </c>
      <c r="D112" s="279"/>
      <c r="E112" s="279"/>
      <c r="F112" s="302" t="s">
        <v>596</v>
      </c>
      <c r="G112" s="279"/>
      <c r="H112" s="279" t="s">
        <v>630</v>
      </c>
      <c r="I112" s="279" t="s">
        <v>592</v>
      </c>
      <c r="J112" s="279">
        <v>50</v>
      </c>
      <c r="K112" s="293"/>
    </row>
    <row r="113" s="1" customFormat="1" ht="15" customHeight="1">
      <c r="B113" s="304"/>
      <c r="C113" s="279" t="s">
        <v>56</v>
      </c>
      <c r="D113" s="279"/>
      <c r="E113" s="279"/>
      <c r="F113" s="302" t="s">
        <v>590</v>
      </c>
      <c r="G113" s="279"/>
      <c r="H113" s="279" t="s">
        <v>631</v>
      </c>
      <c r="I113" s="279" t="s">
        <v>592</v>
      </c>
      <c r="J113" s="279">
        <v>20</v>
      </c>
      <c r="K113" s="293"/>
    </row>
    <row r="114" s="1" customFormat="1" ht="15" customHeight="1">
      <c r="B114" s="304"/>
      <c r="C114" s="279" t="s">
        <v>632</v>
      </c>
      <c r="D114" s="279"/>
      <c r="E114" s="279"/>
      <c r="F114" s="302" t="s">
        <v>590</v>
      </c>
      <c r="G114" s="279"/>
      <c r="H114" s="279" t="s">
        <v>633</v>
      </c>
      <c r="I114" s="279" t="s">
        <v>592</v>
      </c>
      <c r="J114" s="279">
        <v>120</v>
      </c>
      <c r="K114" s="293"/>
    </row>
    <row r="115" s="1" customFormat="1" ht="15" customHeight="1">
      <c r="B115" s="304"/>
      <c r="C115" s="279" t="s">
        <v>41</v>
      </c>
      <c r="D115" s="279"/>
      <c r="E115" s="279"/>
      <c r="F115" s="302" t="s">
        <v>590</v>
      </c>
      <c r="G115" s="279"/>
      <c r="H115" s="279" t="s">
        <v>634</v>
      </c>
      <c r="I115" s="279" t="s">
        <v>625</v>
      </c>
      <c r="J115" s="279"/>
      <c r="K115" s="293"/>
    </row>
    <row r="116" s="1" customFormat="1" ht="15" customHeight="1">
      <c r="B116" s="304"/>
      <c r="C116" s="279" t="s">
        <v>51</v>
      </c>
      <c r="D116" s="279"/>
      <c r="E116" s="279"/>
      <c r="F116" s="302" t="s">
        <v>590</v>
      </c>
      <c r="G116" s="279"/>
      <c r="H116" s="279" t="s">
        <v>635</v>
      </c>
      <c r="I116" s="279" t="s">
        <v>625</v>
      </c>
      <c r="J116" s="279"/>
      <c r="K116" s="293"/>
    </row>
    <row r="117" s="1" customFormat="1" ht="15" customHeight="1">
      <c r="B117" s="304"/>
      <c r="C117" s="279" t="s">
        <v>60</v>
      </c>
      <c r="D117" s="279"/>
      <c r="E117" s="279"/>
      <c r="F117" s="302" t="s">
        <v>590</v>
      </c>
      <c r="G117" s="279"/>
      <c r="H117" s="279" t="s">
        <v>636</v>
      </c>
      <c r="I117" s="279" t="s">
        <v>637</v>
      </c>
      <c r="J117" s="279"/>
      <c r="K117" s="293"/>
    </row>
    <row r="118" s="1" customFormat="1" ht="15" customHeight="1">
      <c r="B118" s="307"/>
      <c r="C118" s="313"/>
      <c r="D118" s="313"/>
      <c r="E118" s="313"/>
      <c r="F118" s="313"/>
      <c r="G118" s="313"/>
      <c r="H118" s="313"/>
      <c r="I118" s="313"/>
      <c r="J118" s="313"/>
      <c r="K118" s="309"/>
    </row>
    <row r="119" s="1" customFormat="1" ht="18.75" customHeight="1">
      <c r="B119" s="314"/>
      <c r="C119" s="315"/>
      <c r="D119" s="315"/>
      <c r="E119" s="315"/>
      <c r="F119" s="316"/>
      <c r="G119" s="315"/>
      <c r="H119" s="315"/>
      <c r="I119" s="315"/>
      <c r="J119" s="315"/>
      <c r="K119" s="314"/>
    </row>
    <row r="120" s="1" customFormat="1" ht="18.75" customHeight="1">
      <c r="B120" s="287"/>
      <c r="C120" s="287"/>
      <c r="D120" s="287"/>
      <c r="E120" s="287"/>
      <c r="F120" s="287"/>
      <c r="G120" s="287"/>
      <c r="H120" s="287"/>
      <c r="I120" s="287"/>
      <c r="J120" s="287"/>
      <c r="K120" s="287"/>
    </row>
    <row r="121" s="1" customFormat="1" ht="7.5" customHeight="1">
      <c r="B121" s="317"/>
      <c r="C121" s="318"/>
      <c r="D121" s="318"/>
      <c r="E121" s="318"/>
      <c r="F121" s="318"/>
      <c r="G121" s="318"/>
      <c r="H121" s="318"/>
      <c r="I121" s="318"/>
      <c r="J121" s="318"/>
      <c r="K121" s="319"/>
    </row>
    <row r="122" s="1" customFormat="1" ht="45" customHeight="1">
      <c r="B122" s="320"/>
      <c r="C122" s="270" t="s">
        <v>638</v>
      </c>
      <c r="D122" s="270"/>
      <c r="E122" s="270"/>
      <c r="F122" s="270"/>
      <c r="G122" s="270"/>
      <c r="H122" s="270"/>
      <c r="I122" s="270"/>
      <c r="J122" s="270"/>
      <c r="K122" s="321"/>
    </row>
    <row r="123" s="1" customFormat="1" ht="17.25" customHeight="1">
      <c r="B123" s="322"/>
      <c r="C123" s="294" t="s">
        <v>584</v>
      </c>
      <c r="D123" s="294"/>
      <c r="E123" s="294"/>
      <c r="F123" s="294" t="s">
        <v>585</v>
      </c>
      <c r="G123" s="295"/>
      <c r="H123" s="294" t="s">
        <v>57</v>
      </c>
      <c r="I123" s="294" t="s">
        <v>60</v>
      </c>
      <c r="J123" s="294" t="s">
        <v>586</v>
      </c>
      <c r="K123" s="323"/>
    </row>
    <row r="124" s="1" customFormat="1" ht="17.25" customHeight="1">
      <c r="B124" s="322"/>
      <c r="C124" s="296" t="s">
        <v>587</v>
      </c>
      <c r="D124" s="296"/>
      <c r="E124" s="296"/>
      <c r="F124" s="297" t="s">
        <v>588</v>
      </c>
      <c r="G124" s="298"/>
      <c r="H124" s="296"/>
      <c r="I124" s="296"/>
      <c r="J124" s="296" t="s">
        <v>589</v>
      </c>
      <c r="K124" s="323"/>
    </row>
    <row r="125" s="1" customFormat="1" ht="5.25" customHeight="1">
      <c r="B125" s="324"/>
      <c r="C125" s="299"/>
      <c r="D125" s="299"/>
      <c r="E125" s="299"/>
      <c r="F125" s="299"/>
      <c r="G125" s="325"/>
      <c r="H125" s="299"/>
      <c r="I125" s="299"/>
      <c r="J125" s="299"/>
      <c r="K125" s="326"/>
    </row>
    <row r="126" s="1" customFormat="1" ht="15" customHeight="1">
      <c r="B126" s="324"/>
      <c r="C126" s="279" t="s">
        <v>593</v>
      </c>
      <c r="D126" s="301"/>
      <c r="E126" s="301"/>
      <c r="F126" s="302" t="s">
        <v>590</v>
      </c>
      <c r="G126" s="279"/>
      <c r="H126" s="279" t="s">
        <v>630</v>
      </c>
      <c r="I126" s="279" t="s">
        <v>592</v>
      </c>
      <c r="J126" s="279">
        <v>120</v>
      </c>
      <c r="K126" s="327"/>
    </row>
    <row r="127" s="1" customFormat="1" ht="15" customHeight="1">
      <c r="B127" s="324"/>
      <c r="C127" s="279" t="s">
        <v>639</v>
      </c>
      <c r="D127" s="279"/>
      <c r="E127" s="279"/>
      <c r="F127" s="302" t="s">
        <v>590</v>
      </c>
      <c r="G127" s="279"/>
      <c r="H127" s="279" t="s">
        <v>640</v>
      </c>
      <c r="I127" s="279" t="s">
        <v>592</v>
      </c>
      <c r="J127" s="279" t="s">
        <v>641</v>
      </c>
      <c r="K127" s="327"/>
    </row>
    <row r="128" s="1" customFormat="1" ht="15" customHeight="1">
      <c r="B128" s="324"/>
      <c r="C128" s="279" t="s">
        <v>538</v>
      </c>
      <c r="D128" s="279"/>
      <c r="E128" s="279"/>
      <c r="F128" s="302" t="s">
        <v>590</v>
      </c>
      <c r="G128" s="279"/>
      <c r="H128" s="279" t="s">
        <v>642</v>
      </c>
      <c r="I128" s="279" t="s">
        <v>592</v>
      </c>
      <c r="J128" s="279" t="s">
        <v>641</v>
      </c>
      <c r="K128" s="327"/>
    </row>
    <row r="129" s="1" customFormat="1" ht="15" customHeight="1">
      <c r="B129" s="324"/>
      <c r="C129" s="279" t="s">
        <v>601</v>
      </c>
      <c r="D129" s="279"/>
      <c r="E129" s="279"/>
      <c r="F129" s="302" t="s">
        <v>596</v>
      </c>
      <c r="G129" s="279"/>
      <c r="H129" s="279" t="s">
        <v>602</v>
      </c>
      <c r="I129" s="279" t="s">
        <v>592</v>
      </c>
      <c r="J129" s="279">
        <v>15</v>
      </c>
      <c r="K129" s="327"/>
    </row>
    <row r="130" s="1" customFormat="1" ht="15" customHeight="1">
      <c r="B130" s="324"/>
      <c r="C130" s="305" t="s">
        <v>603</v>
      </c>
      <c r="D130" s="305"/>
      <c r="E130" s="305"/>
      <c r="F130" s="306" t="s">
        <v>596</v>
      </c>
      <c r="G130" s="305"/>
      <c r="H130" s="305" t="s">
        <v>604</v>
      </c>
      <c r="I130" s="305" t="s">
        <v>592</v>
      </c>
      <c r="J130" s="305">
        <v>15</v>
      </c>
      <c r="K130" s="327"/>
    </row>
    <row r="131" s="1" customFormat="1" ht="15" customHeight="1">
      <c r="B131" s="324"/>
      <c r="C131" s="305" t="s">
        <v>605</v>
      </c>
      <c r="D131" s="305"/>
      <c r="E131" s="305"/>
      <c r="F131" s="306" t="s">
        <v>596</v>
      </c>
      <c r="G131" s="305"/>
      <c r="H131" s="305" t="s">
        <v>606</v>
      </c>
      <c r="I131" s="305" t="s">
        <v>592</v>
      </c>
      <c r="J131" s="305">
        <v>20</v>
      </c>
      <c r="K131" s="327"/>
    </row>
    <row r="132" s="1" customFormat="1" ht="15" customHeight="1">
      <c r="B132" s="324"/>
      <c r="C132" s="305" t="s">
        <v>607</v>
      </c>
      <c r="D132" s="305"/>
      <c r="E132" s="305"/>
      <c r="F132" s="306" t="s">
        <v>596</v>
      </c>
      <c r="G132" s="305"/>
      <c r="H132" s="305" t="s">
        <v>608</v>
      </c>
      <c r="I132" s="305" t="s">
        <v>592</v>
      </c>
      <c r="J132" s="305">
        <v>20</v>
      </c>
      <c r="K132" s="327"/>
    </row>
    <row r="133" s="1" customFormat="1" ht="15" customHeight="1">
      <c r="B133" s="324"/>
      <c r="C133" s="279" t="s">
        <v>595</v>
      </c>
      <c r="D133" s="279"/>
      <c r="E133" s="279"/>
      <c r="F133" s="302" t="s">
        <v>596</v>
      </c>
      <c r="G133" s="279"/>
      <c r="H133" s="279" t="s">
        <v>630</v>
      </c>
      <c r="I133" s="279" t="s">
        <v>592</v>
      </c>
      <c r="J133" s="279">
        <v>50</v>
      </c>
      <c r="K133" s="327"/>
    </row>
    <row r="134" s="1" customFormat="1" ht="15" customHeight="1">
      <c r="B134" s="324"/>
      <c r="C134" s="279" t="s">
        <v>609</v>
      </c>
      <c r="D134" s="279"/>
      <c r="E134" s="279"/>
      <c r="F134" s="302" t="s">
        <v>596</v>
      </c>
      <c r="G134" s="279"/>
      <c r="H134" s="279" t="s">
        <v>630</v>
      </c>
      <c r="I134" s="279" t="s">
        <v>592</v>
      </c>
      <c r="J134" s="279">
        <v>50</v>
      </c>
      <c r="K134" s="327"/>
    </row>
    <row r="135" s="1" customFormat="1" ht="15" customHeight="1">
      <c r="B135" s="324"/>
      <c r="C135" s="279" t="s">
        <v>615</v>
      </c>
      <c r="D135" s="279"/>
      <c r="E135" s="279"/>
      <c r="F135" s="302" t="s">
        <v>596</v>
      </c>
      <c r="G135" s="279"/>
      <c r="H135" s="279" t="s">
        <v>630</v>
      </c>
      <c r="I135" s="279" t="s">
        <v>592</v>
      </c>
      <c r="J135" s="279">
        <v>50</v>
      </c>
      <c r="K135" s="327"/>
    </row>
    <row r="136" s="1" customFormat="1" ht="15" customHeight="1">
      <c r="B136" s="324"/>
      <c r="C136" s="279" t="s">
        <v>617</v>
      </c>
      <c r="D136" s="279"/>
      <c r="E136" s="279"/>
      <c r="F136" s="302" t="s">
        <v>596</v>
      </c>
      <c r="G136" s="279"/>
      <c r="H136" s="279" t="s">
        <v>630</v>
      </c>
      <c r="I136" s="279" t="s">
        <v>592</v>
      </c>
      <c r="J136" s="279">
        <v>50</v>
      </c>
      <c r="K136" s="327"/>
    </row>
    <row r="137" s="1" customFormat="1" ht="15" customHeight="1">
      <c r="B137" s="324"/>
      <c r="C137" s="279" t="s">
        <v>618</v>
      </c>
      <c r="D137" s="279"/>
      <c r="E137" s="279"/>
      <c r="F137" s="302" t="s">
        <v>596</v>
      </c>
      <c r="G137" s="279"/>
      <c r="H137" s="279" t="s">
        <v>643</v>
      </c>
      <c r="I137" s="279" t="s">
        <v>592</v>
      </c>
      <c r="J137" s="279">
        <v>255</v>
      </c>
      <c r="K137" s="327"/>
    </row>
    <row r="138" s="1" customFormat="1" ht="15" customHeight="1">
      <c r="B138" s="324"/>
      <c r="C138" s="279" t="s">
        <v>620</v>
      </c>
      <c r="D138" s="279"/>
      <c r="E138" s="279"/>
      <c r="F138" s="302" t="s">
        <v>590</v>
      </c>
      <c r="G138" s="279"/>
      <c r="H138" s="279" t="s">
        <v>644</v>
      </c>
      <c r="I138" s="279" t="s">
        <v>622</v>
      </c>
      <c r="J138" s="279"/>
      <c r="K138" s="327"/>
    </row>
    <row r="139" s="1" customFormat="1" ht="15" customHeight="1">
      <c r="B139" s="324"/>
      <c r="C139" s="279" t="s">
        <v>623</v>
      </c>
      <c r="D139" s="279"/>
      <c r="E139" s="279"/>
      <c r="F139" s="302" t="s">
        <v>590</v>
      </c>
      <c r="G139" s="279"/>
      <c r="H139" s="279" t="s">
        <v>645</v>
      </c>
      <c r="I139" s="279" t="s">
        <v>625</v>
      </c>
      <c r="J139" s="279"/>
      <c r="K139" s="327"/>
    </row>
    <row r="140" s="1" customFormat="1" ht="15" customHeight="1">
      <c r="B140" s="324"/>
      <c r="C140" s="279" t="s">
        <v>626</v>
      </c>
      <c r="D140" s="279"/>
      <c r="E140" s="279"/>
      <c r="F140" s="302" t="s">
        <v>590</v>
      </c>
      <c r="G140" s="279"/>
      <c r="H140" s="279" t="s">
        <v>626</v>
      </c>
      <c r="I140" s="279" t="s">
        <v>625</v>
      </c>
      <c r="J140" s="279"/>
      <c r="K140" s="327"/>
    </row>
    <row r="141" s="1" customFormat="1" ht="15" customHeight="1">
      <c r="B141" s="324"/>
      <c r="C141" s="279" t="s">
        <v>41</v>
      </c>
      <c r="D141" s="279"/>
      <c r="E141" s="279"/>
      <c r="F141" s="302" t="s">
        <v>590</v>
      </c>
      <c r="G141" s="279"/>
      <c r="H141" s="279" t="s">
        <v>646</v>
      </c>
      <c r="I141" s="279" t="s">
        <v>625</v>
      </c>
      <c r="J141" s="279"/>
      <c r="K141" s="327"/>
    </row>
    <row r="142" s="1" customFormat="1" ht="15" customHeight="1">
      <c r="B142" s="324"/>
      <c r="C142" s="279" t="s">
        <v>647</v>
      </c>
      <c r="D142" s="279"/>
      <c r="E142" s="279"/>
      <c r="F142" s="302" t="s">
        <v>590</v>
      </c>
      <c r="G142" s="279"/>
      <c r="H142" s="279" t="s">
        <v>648</v>
      </c>
      <c r="I142" s="279" t="s">
        <v>625</v>
      </c>
      <c r="J142" s="279"/>
      <c r="K142" s="327"/>
    </row>
    <row r="143" s="1" customFormat="1" ht="15" customHeight="1">
      <c r="B143" s="328"/>
      <c r="C143" s="329"/>
      <c r="D143" s="329"/>
      <c r="E143" s="329"/>
      <c r="F143" s="329"/>
      <c r="G143" s="329"/>
      <c r="H143" s="329"/>
      <c r="I143" s="329"/>
      <c r="J143" s="329"/>
      <c r="K143" s="330"/>
    </row>
    <row r="144" s="1" customFormat="1" ht="18.75" customHeight="1">
      <c r="B144" s="315"/>
      <c r="C144" s="315"/>
      <c r="D144" s="315"/>
      <c r="E144" s="315"/>
      <c r="F144" s="316"/>
      <c r="G144" s="315"/>
      <c r="H144" s="315"/>
      <c r="I144" s="315"/>
      <c r="J144" s="315"/>
      <c r="K144" s="315"/>
    </row>
    <row r="145" s="1" customFormat="1" ht="18.75" customHeight="1">
      <c r="B145" s="287"/>
      <c r="C145" s="287"/>
      <c r="D145" s="287"/>
      <c r="E145" s="287"/>
      <c r="F145" s="287"/>
      <c r="G145" s="287"/>
      <c r="H145" s="287"/>
      <c r="I145" s="287"/>
      <c r="J145" s="287"/>
      <c r="K145" s="287"/>
    </row>
    <row r="146" s="1" customFormat="1" ht="7.5" customHeight="1">
      <c r="B146" s="288"/>
      <c r="C146" s="289"/>
      <c r="D146" s="289"/>
      <c r="E146" s="289"/>
      <c r="F146" s="289"/>
      <c r="G146" s="289"/>
      <c r="H146" s="289"/>
      <c r="I146" s="289"/>
      <c r="J146" s="289"/>
      <c r="K146" s="290"/>
    </row>
    <row r="147" s="1" customFormat="1" ht="45" customHeight="1">
      <c r="B147" s="291"/>
      <c r="C147" s="292" t="s">
        <v>649</v>
      </c>
      <c r="D147" s="292"/>
      <c r="E147" s="292"/>
      <c r="F147" s="292"/>
      <c r="G147" s="292"/>
      <c r="H147" s="292"/>
      <c r="I147" s="292"/>
      <c r="J147" s="292"/>
      <c r="K147" s="293"/>
    </row>
    <row r="148" s="1" customFormat="1" ht="17.25" customHeight="1">
      <c r="B148" s="291"/>
      <c r="C148" s="294" t="s">
        <v>584</v>
      </c>
      <c r="D148" s="294"/>
      <c r="E148" s="294"/>
      <c r="F148" s="294" t="s">
        <v>585</v>
      </c>
      <c r="G148" s="295"/>
      <c r="H148" s="294" t="s">
        <v>57</v>
      </c>
      <c r="I148" s="294" t="s">
        <v>60</v>
      </c>
      <c r="J148" s="294" t="s">
        <v>586</v>
      </c>
      <c r="K148" s="293"/>
    </row>
    <row r="149" s="1" customFormat="1" ht="17.25" customHeight="1">
      <c r="B149" s="291"/>
      <c r="C149" s="296" t="s">
        <v>587</v>
      </c>
      <c r="D149" s="296"/>
      <c r="E149" s="296"/>
      <c r="F149" s="297" t="s">
        <v>588</v>
      </c>
      <c r="G149" s="298"/>
      <c r="H149" s="296"/>
      <c r="I149" s="296"/>
      <c r="J149" s="296" t="s">
        <v>589</v>
      </c>
      <c r="K149" s="293"/>
    </row>
    <row r="150" s="1" customFormat="1" ht="5.25" customHeight="1">
      <c r="B150" s="304"/>
      <c r="C150" s="299"/>
      <c r="D150" s="299"/>
      <c r="E150" s="299"/>
      <c r="F150" s="299"/>
      <c r="G150" s="300"/>
      <c r="H150" s="299"/>
      <c r="I150" s="299"/>
      <c r="J150" s="299"/>
      <c r="K150" s="327"/>
    </row>
    <row r="151" s="1" customFormat="1" ht="15" customHeight="1">
      <c r="B151" s="304"/>
      <c r="C151" s="331" t="s">
        <v>593</v>
      </c>
      <c r="D151" s="279"/>
      <c r="E151" s="279"/>
      <c r="F151" s="332" t="s">
        <v>590</v>
      </c>
      <c r="G151" s="279"/>
      <c r="H151" s="331" t="s">
        <v>630</v>
      </c>
      <c r="I151" s="331" t="s">
        <v>592</v>
      </c>
      <c r="J151" s="331">
        <v>120</v>
      </c>
      <c r="K151" s="327"/>
    </row>
    <row r="152" s="1" customFormat="1" ht="15" customHeight="1">
      <c r="B152" s="304"/>
      <c r="C152" s="331" t="s">
        <v>639</v>
      </c>
      <c r="D152" s="279"/>
      <c r="E152" s="279"/>
      <c r="F152" s="332" t="s">
        <v>590</v>
      </c>
      <c r="G152" s="279"/>
      <c r="H152" s="331" t="s">
        <v>650</v>
      </c>
      <c r="I152" s="331" t="s">
        <v>592</v>
      </c>
      <c r="J152" s="331" t="s">
        <v>641</v>
      </c>
      <c r="K152" s="327"/>
    </row>
    <row r="153" s="1" customFormat="1" ht="15" customHeight="1">
      <c r="B153" s="304"/>
      <c r="C153" s="331" t="s">
        <v>538</v>
      </c>
      <c r="D153" s="279"/>
      <c r="E153" s="279"/>
      <c r="F153" s="332" t="s">
        <v>590</v>
      </c>
      <c r="G153" s="279"/>
      <c r="H153" s="331" t="s">
        <v>651</v>
      </c>
      <c r="I153" s="331" t="s">
        <v>592</v>
      </c>
      <c r="J153" s="331" t="s">
        <v>641</v>
      </c>
      <c r="K153" s="327"/>
    </row>
    <row r="154" s="1" customFormat="1" ht="15" customHeight="1">
      <c r="B154" s="304"/>
      <c r="C154" s="331" t="s">
        <v>595</v>
      </c>
      <c r="D154" s="279"/>
      <c r="E154" s="279"/>
      <c r="F154" s="332" t="s">
        <v>596</v>
      </c>
      <c r="G154" s="279"/>
      <c r="H154" s="331" t="s">
        <v>630</v>
      </c>
      <c r="I154" s="331" t="s">
        <v>592</v>
      </c>
      <c r="J154" s="331">
        <v>50</v>
      </c>
      <c r="K154" s="327"/>
    </row>
    <row r="155" s="1" customFormat="1" ht="15" customHeight="1">
      <c r="B155" s="304"/>
      <c r="C155" s="331" t="s">
        <v>598</v>
      </c>
      <c r="D155" s="279"/>
      <c r="E155" s="279"/>
      <c r="F155" s="332" t="s">
        <v>590</v>
      </c>
      <c r="G155" s="279"/>
      <c r="H155" s="331" t="s">
        <v>630</v>
      </c>
      <c r="I155" s="331" t="s">
        <v>600</v>
      </c>
      <c r="J155" s="331"/>
      <c r="K155" s="327"/>
    </row>
    <row r="156" s="1" customFormat="1" ht="15" customHeight="1">
      <c r="B156" s="304"/>
      <c r="C156" s="331" t="s">
        <v>609</v>
      </c>
      <c r="D156" s="279"/>
      <c r="E156" s="279"/>
      <c r="F156" s="332" t="s">
        <v>596</v>
      </c>
      <c r="G156" s="279"/>
      <c r="H156" s="331" t="s">
        <v>630</v>
      </c>
      <c r="I156" s="331" t="s">
        <v>592</v>
      </c>
      <c r="J156" s="331">
        <v>50</v>
      </c>
      <c r="K156" s="327"/>
    </row>
    <row r="157" s="1" customFormat="1" ht="15" customHeight="1">
      <c r="B157" s="304"/>
      <c r="C157" s="331" t="s">
        <v>617</v>
      </c>
      <c r="D157" s="279"/>
      <c r="E157" s="279"/>
      <c r="F157" s="332" t="s">
        <v>596</v>
      </c>
      <c r="G157" s="279"/>
      <c r="H157" s="331" t="s">
        <v>630</v>
      </c>
      <c r="I157" s="331" t="s">
        <v>592</v>
      </c>
      <c r="J157" s="331">
        <v>50</v>
      </c>
      <c r="K157" s="327"/>
    </row>
    <row r="158" s="1" customFormat="1" ht="15" customHeight="1">
      <c r="B158" s="304"/>
      <c r="C158" s="331" t="s">
        <v>615</v>
      </c>
      <c r="D158" s="279"/>
      <c r="E158" s="279"/>
      <c r="F158" s="332" t="s">
        <v>596</v>
      </c>
      <c r="G158" s="279"/>
      <c r="H158" s="331" t="s">
        <v>630</v>
      </c>
      <c r="I158" s="331" t="s">
        <v>592</v>
      </c>
      <c r="J158" s="331">
        <v>50</v>
      </c>
      <c r="K158" s="327"/>
    </row>
    <row r="159" s="1" customFormat="1" ht="15" customHeight="1">
      <c r="B159" s="304"/>
      <c r="C159" s="331" t="s">
        <v>93</v>
      </c>
      <c r="D159" s="279"/>
      <c r="E159" s="279"/>
      <c r="F159" s="332" t="s">
        <v>590</v>
      </c>
      <c r="G159" s="279"/>
      <c r="H159" s="331" t="s">
        <v>652</v>
      </c>
      <c r="I159" s="331" t="s">
        <v>592</v>
      </c>
      <c r="J159" s="331" t="s">
        <v>653</v>
      </c>
      <c r="K159" s="327"/>
    </row>
    <row r="160" s="1" customFormat="1" ht="15" customHeight="1">
      <c r="B160" s="304"/>
      <c r="C160" s="331" t="s">
        <v>654</v>
      </c>
      <c r="D160" s="279"/>
      <c r="E160" s="279"/>
      <c r="F160" s="332" t="s">
        <v>590</v>
      </c>
      <c r="G160" s="279"/>
      <c r="H160" s="331" t="s">
        <v>655</v>
      </c>
      <c r="I160" s="331" t="s">
        <v>625</v>
      </c>
      <c r="J160" s="331"/>
      <c r="K160" s="327"/>
    </row>
    <row r="161" s="1" customFormat="1" ht="15" customHeight="1">
      <c r="B161" s="333"/>
      <c r="C161" s="313"/>
      <c r="D161" s="313"/>
      <c r="E161" s="313"/>
      <c r="F161" s="313"/>
      <c r="G161" s="313"/>
      <c r="H161" s="313"/>
      <c r="I161" s="313"/>
      <c r="J161" s="313"/>
      <c r="K161" s="334"/>
    </row>
    <row r="162" s="1" customFormat="1" ht="18.75" customHeight="1">
      <c r="B162" s="315"/>
      <c r="C162" s="325"/>
      <c r="D162" s="325"/>
      <c r="E162" s="325"/>
      <c r="F162" s="335"/>
      <c r="G162" s="325"/>
      <c r="H162" s="325"/>
      <c r="I162" s="325"/>
      <c r="J162" s="325"/>
      <c r="K162" s="315"/>
    </row>
    <row r="163" s="1" customFormat="1" ht="18.75" customHeight="1">
      <c r="B163" s="287"/>
      <c r="C163" s="287"/>
      <c r="D163" s="287"/>
      <c r="E163" s="287"/>
      <c r="F163" s="287"/>
      <c r="G163" s="287"/>
      <c r="H163" s="287"/>
      <c r="I163" s="287"/>
      <c r="J163" s="287"/>
      <c r="K163" s="287"/>
    </row>
    <row r="164" s="1" customFormat="1" ht="7.5" customHeight="1">
      <c r="B164" s="266"/>
      <c r="C164" s="267"/>
      <c r="D164" s="267"/>
      <c r="E164" s="267"/>
      <c r="F164" s="267"/>
      <c r="G164" s="267"/>
      <c r="H164" s="267"/>
      <c r="I164" s="267"/>
      <c r="J164" s="267"/>
      <c r="K164" s="268"/>
    </row>
    <row r="165" s="1" customFormat="1" ht="45" customHeight="1">
      <c r="B165" s="269"/>
      <c r="C165" s="270" t="s">
        <v>656</v>
      </c>
      <c r="D165" s="270"/>
      <c r="E165" s="270"/>
      <c r="F165" s="270"/>
      <c r="G165" s="270"/>
      <c r="H165" s="270"/>
      <c r="I165" s="270"/>
      <c r="J165" s="270"/>
      <c r="K165" s="271"/>
    </row>
    <row r="166" s="1" customFormat="1" ht="17.25" customHeight="1">
      <c r="B166" s="269"/>
      <c r="C166" s="294" t="s">
        <v>584</v>
      </c>
      <c r="D166" s="294"/>
      <c r="E166" s="294"/>
      <c r="F166" s="294" t="s">
        <v>585</v>
      </c>
      <c r="G166" s="336"/>
      <c r="H166" s="337" t="s">
        <v>57</v>
      </c>
      <c r="I166" s="337" t="s">
        <v>60</v>
      </c>
      <c r="J166" s="294" t="s">
        <v>586</v>
      </c>
      <c r="K166" s="271"/>
    </row>
    <row r="167" s="1" customFormat="1" ht="17.25" customHeight="1">
      <c r="B167" s="272"/>
      <c r="C167" s="296" t="s">
        <v>587</v>
      </c>
      <c r="D167" s="296"/>
      <c r="E167" s="296"/>
      <c r="F167" s="297" t="s">
        <v>588</v>
      </c>
      <c r="G167" s="338"/>
      <c r="H167" s="339"/>
      <c r="I167" s="339"/>
      <c r="J167" s="296" t="s">
        <v>589</v>
      </c>
      <c r="K167" s="274"/>
    </row>
    <row r="168" s="1" customFormat="1" ht="5.25" customHeight="1">
      <c r="B168" s="304"/>
      <c r="C168" s="299"/>
      <c r="D168" s="299"/>
      <c r="E168" s="299"/>
      <c r="F168" s="299"/>
      <c r="G168" s="300"/>
      <c r="H168" s="299"/>
      <c r="I168" s="299"/>
      <c r="J168" s="299"/>
      <c r="K168" s="327"/>
    </row>
    <row r="169" s="1" customFormat="1" ht="15" customHeight="1">
      <c r="B169" s="304"/>
      <c r="C169" s="279" t="s">
        <v>593</v>
      </c>
      <c r="D169" s="279"/>
      <c r="E169" s="279"/>
      <c r="F169" s="302" t="s">
        <v>590</v>
      </c>
      <c r="G169" s="279"/>
      <c r="H169" s="279" t="s">
        <v>630</v>
      </c>
      <c r="I169" s="279" t="s">
        <v>592</v>
      </c>
      <c r="J169" s="279">
        <v>120</v>
      </c>
      <c r="K169" s="327"/>
    </row>
    <row r="170" s="1" customFormat="1" ht="15" customHeight="1">
      <c r="B170" s="304"/>
      <c r="C170" s="279" t="s">
        <v>639</v>
      </c>
      <c r="D170" s="279"/>
      <c r="E170" s="279"/>
      <c r="F170" s="302" t="s">
        <v>590</v>
      </c>
      <c r="G170" s="279"/>
      <c r="H170" s="279" t="s">
        <v>640</v>
      </c>
      <c r="I170" s="279" t="s">
        <v>592</v>
      </c>
      <c r="J170" s="279" t="s">
        <v>641</v>
      </c>
      <c r="K170" s="327"/>
    </row>
    <row r="171" s="1" customFormat="1" ht="15" customHeight="1">
      <c r="B171" s="304"/>
      <c r="C171" s="279" t="s">
        <v>538</v>
      </c>
      <c r="D171" s="279"/>
      <c r="E171" s="279"/>
      <c r="F171" s="302" t="s">
        <v>590</v>
      </c>
      <c r="G171" s="279"/>
      <c r="H171" s="279" t="s">
        <v>657</v>
      </c>
      <c r="I171" s="279" t="s">
        <v>592</v>
      </c>
      <c r="J171" s="279" t="s">
        <v>641</v>
      </c>
      <c r="K171" s="327"/>
    </row>
    <row r="172" s="1" customFormat="1" ht="15" customHeight="1">
      <c r="B172" s="304"/>
      <c r="C172" s="279" t="s">
        <v>595</v>
      </c>
      <c r="D172" s="279"/>
      <c r="E172" s="279"/>
      <c r="F172" s="302" t="s">
        <v>596</v>
      </c>
      <c r="G172" s="279"/>
      <c r="H172" s="279" t="s">
        <v>657</v>
      </c>
      <c r="I172" s="279" t="s">
        <v>592</v>
      </c>
      <c r="J172" s="279">
        <v>50</v>
      </c>
      <c r="K172" s="327"/>
    </row>
    <row r="173" s="1" customFormat="1" ht="15" customHeight="1">
      <c r="B173" s="304"/>
      <c r="C173" s="279" t="s">
        <v>598</v>
      </c>
      <c r="D173" s="279"/>
      <c r="E173" s="279"/>
      <c r="F173" s="302" t="s">
        <v>590</v>
      </c>
      <c r="G173" s="279"/>
      <c r="H173" s="279" t="s">
        <v>657</v>
      </c>
      <c r="I173" s="279" t="s">
        <v>600</v>
      </c>
      <c r="J173" s="279"/>
      <c r="K173" s="327"/>
    </row>
    <row r="174" s="1" customFormat="1" ht="15" customHeight="1">
      <c r="B174" s="304"/>
      <c r="C174" s="279" t="s">
        <v>609</v>
      </c>
      <c r="D174" s="279"/>
      <c r="E174" s="279"/>
      <c r="F174" s="302" t="s">
        <v>596</v>
      </c>
      <c r="G174" s="279"/>
      <c r="H174" s="279" t="s">
        <v>657</v>
      </c>
      <c r="I174" s="279" t="s">
        <v>592</v>
      </c>
      <c r="J174" s="279">
        <v>50</v>
      </c>
      <c r="K174" s="327"/>
    </row>
    <row r="175" s="1" customFormat="1" ht="15" customHeight="1">
      <c r="B175" s="304"/>
      <c r="C175" s="279" t="s">
        <v>617</v>
      </c>
      <c r="D175" s="279"/>
      <c r="E175" s="279"/>
      <c r="F175" s="302" t="s">
        <v>596</v>
      </c>
      <c r="G175" s="279"/>
      <c r="H175" s="279" t="s">
        <v>657</v>
      </c>
      <c r="I175" s="279" t="s">
        <v>592</v>
      </c>
      <c r="J175" s="279">
        <v>50</v>
      </c>
      <c r="K175" s="327"/>
    </row>
    <row r="176" s="1" customFormat="1" ht="15" customHeight="1">
      <c r="B176" s="304"/>
      <c r="C176" s="279" t="s">
        <v>615</v>
      </c>
      <c r="D176" s="279"/>
      <c r="E176" s="279"/>
      <c r="F176" s="302" t="s">
        <v>596</v>
      </c>
      <c r="G176" s="279"/>
      <c r="H176" s="279" t="s">
        <v>657</v>
      </c>
      <c r="I176" s="279" t="s">
        <v>592</v>
      </c>
      <c r="J176" s="279">
        <v>50</v>
      </c>
      <c r="K176" s="327"/>
    </row>
    <row r="177" s="1" customFormat="1" ht="15" customHeight="1">
      <c r="B177" s="304"/>
      <c r="C177" s="279" t="s">
        <v>98</v>
      </c>
      <c r="D177" s="279"/>
      <c r="E177" s="279"/>
      <c r="F177" s="302" t="s">
        <v>590</v>
      </c>
      <c r="G177" s="279"/>
      <c r="H177" s="279" t="s">
        <v>658</v>
      </c>
      <c r="I177" s="279" t="s">
        <v>659</v>
      </c>
      <c r="J177" s="279"/>
      <c r="K177" s="327"/>
    </row>
    <row r="178" s="1" customFormat="1" ht="15" customHeight="1">
      <c r="B178" s="304"/>
      <c r="C178" s="279" t="s">
        <v>60</v>
      </c>
      <c r="D178" s="279"/>
      <c r="E178" s="279"/>
      <c r="F178" s="302" t="s">
        <v>590</v>
      </c>
      <c r="G178" s="279"/>
      <c r="H178" s="279" t="s">
        <v>660</v>
      </c>
      <c r="I178" s="279" t="s">
        <v>661</v>
      </c>
      <c r="J178" s="279">
        <v>1</v>
      </c>
      <c r="K178" s="327"/>
    </row>
    <row r="179" s="1" customFormat="1" ht="15" customHeight="1">
      <c r="B179" s="304"/>
      <c r="C179" s="279" t="s">
        <v>56</v>
      </c>
      <c r="D179" s="279"/>
      <c r="E179" s="279"/>
      <c r="F179" s="302" t="s">
        <v>590</v>
      </c>
      <c r="G179" s="279"/>
      <c r="H179" s="279" t="s">
        <v>662</v>
      </c>
      <c r="I179" s="279" t="s">
        <v>592</v>
      </c>
      <c r="J179" s="279">
        <v>20</v>
      </c>
      <c r="K179" s="327"/>
    </row>
    <row r="180" s="1" customFormat="1" ht="15" customHeight="1">
      <c r="B180" s="304"/>
      <c r="C180" s="279" t="s">
        <v>57</v>
      </c>
      <c r="D180" s="279"/>
      <c r="E180" s="279"/>
      <c r="F180" s="302" t="s">
        <v>590</v>
      </c>
      <c r="G180" s="279"/>
      <c r="H180" s="279" t="s">
        <v>663</v>
      </c>
      <c r="I180" s="279" t="s">
        <v>592</v>
      </c>
      <c r="J180" s="279">
        <v>255</v>
      </c>
      <c r="K180" s="327"/>
    </row>
    <row r="181" s="1" customFormat="1" ht="15" customHeight="1">
      <c r="B181" s="304"/>
      <c r="C181" s="279" t="s">
        <v>99</v>
      </c>
      <c r="D181" s="279"/>
      <c r="E181" s="279"/>
      <c r="F181" s="302" t="s">
        <v>590</v>
      </c>
      <c r="G181" s="279"/>
      <c r="H181" s="279" t="s">
        <v>554</v>
      </c>
      <c r="I181" s="279" t="s">
        <v>592</v>
      </c>
      <c r="J181" s="279">
        <v>10</v>
      </c>
      <c r="K181" s="327"/>
    </row>
    <row r="182" s="1" customFormat="1" ht="15" customHeight="1">
      <c r="B182" s="304"/>
      <c r="C182" s="279" t="s">
        <v>100</v>
      </c>
      <c r="D182" s="279"/>
      <c r="E182" s="279"/>
      <c r="F182" s="302" t="s">
        <v>590</v>
      </c>
      <c r="G182" s="279"/>
      <c r="H182" s="279" t="s">
        <v>664</v>
      </c>
      <c r="I182" s="279" t="s">
        <v>625</v>
      </c>
      <c r="J182" s="279"/>
      <c r="K182" s="327"/>
    </row>
    <row r="183" s="1" customFormat="1" ht="15" customHeight="1">
      <c r="B183" s="304"/>
      <c r="C183" s="279" t="s">
        <v>665</v>
      </c>
      <c r="D183" s="279"/>
      <c r="E183" s="279"/>
      <c r="F183" s="302" t="s">
        <v>590</v>
      </c>
      <c r="G183" s="279"/>
      <c r="H183" s="279" t="s">
        <v>666</v>
      </c>
      <c r="I183" s="279" t="s">
        <v>625</v>
      </c>
      <c r="J183" s="279"/>
      <c r="K183" s="327"/>
    </row>
    <row r="184" s="1" customFormat="1" ht="15" customHeight="1">
      <c r="B184" s="304"/>
      <c r="C184" s="279" t="s">
        <v>654</v>
      </c>
      <c r="D184" s="279"/>
      <c r="E184" s="279"/>
      <c r="F184" s="302" t="s">
        <v>590</v>
      </c>
      <c r="G184" s="279"/>
      <c r="H184" s="279" t="s">
        <v>667</v>
      </c>
      <c r="I184" s="279" t="s">
        <v>625</v>
      </c>
      <c r="J184" s="279"/>
      <c r="K184" s="327"/>
    </row>
    <row r="185" s="1" customFormat="1" ht="15" customHeight="1">
      <c r="B185" s="304"/>
      <c r="C185" s="279" t="s">
        <v>102</v>
      </c>
      <c r="D185" s="279"/>
      <c r="E185" s="279"/>
      <c r="F185" s="302" t="s">
        <v>596</v>
      </c>
      <c r="G185" s="279"/>
      <c r="H185" s="279" t="s">
        <v>668</v>
      </c>
      <c r="I185" s="279" t="s">
        <v>592</v>
      </c>
      <c r="J185" s="279">
        <v>50</v>
      </c>
      <c r="K185" s="327"/>
    </row>
    <row r="186" s="1" customFormat="1" ht="15" customHeight="1">
      <c r="B186" s="304"/>
      <c r="C186" s="279" t="s">
        <v>669</v>
      </c>
      <c r="D186" s="279"/>
      <c r="E186" s="279"/>
      <c r="F186" s="302" t="s">
        <v>596</v>
      </c>
      <c r="G186" s="279"/>
      <c r="H186" s="279" t="s">
        <v>670</v>
      </c>
      <c r="I186" s="279" t="s">
        <v>671</v>
      </c>
      <c r="J186" s="279"/>
      <c r="K186" s="327"/>
    </row>
    <row r="187" s="1" customFormat="1" ht="15" customHeight="1">
      <c r="B187" s="304"/>
      <c r="C187" s="279" t="s">
        <v>672</v>
      </c>
      <c r="D187" s="279"/>
      <c r="E187" s="279"/>
      <c r="F187" s="302" t="s">
        <v>596</v>
      </c>
      <c r="G187" s="279"/>
      <c r="H187" s="279" t="s">
        <v>673</v>
      </c>
      <c r="I187" s="279" t="s">
        <v>671</v>
      </c>
      <c r="J187" s="279"/>
      <c r="K187" s="327"/>
    </row>
    <row r="188" s="1" customFormat="1" ht="15" customHeight="1">
      <c r="B188" s="304"/>
      <c r="C188" s="279" t="s">
        <v>674</v>
      </c>
      <c r="D188" s="279"/>
      <c r="E188" s="279"/>
      <c r="F188" s="302" t="s">
        <v>596</v>
      </c>
      <c r="G188" s="279"/>
      <c r="H188" s="279" t="s">
        <v>675</v>
      </c>
      <c r="I188" s="279" t="s">
        <v>671</v>
      </c>
      <c r="J188" s="279"/>
      <c r="K188" s="327"/>
    </row>
    <row r="189" s="1" customFormat="1" ht="15" customHeight="1">
      <c r="B189" s="304"/>
      <c r="C189" s="340" t="s">
        <v>676</v>
      </c>
      <c r="D189" s="279"/>
      <c r="E189" s="279"/>
      <c r="F189" s="302" t="s">
        <v>596</v>
      </c>
      <c r="G189" s="279"/>
      <c r="H189" s="279" t="s">
        <v>677</v>
      </c>
      <c r="I189" s="279" t="s">
        <v>678</v>
      </c>
      <c r="J189" s="341" t="s">
        <v>679</v>
      </c>
      <c r="K189" s="327"/>
    </row>
    <row r="190" s="16" customFormat="1" ht="15" customHeight="1">
      <c r="B190" s="342"/>
      <c r="C190" s="343" t="s">
        <v>680</v>
      </c>
      <c r="D190" s="344"/>
      <c r="E190" s="344"/>
      <c r="F190" s="345" t="s">
        <v>596</v>
      </c>
      <c r="G190" s="344"/>
      <c r="H190" s="344" t="s">
        <v>681</v>
      </c>
      <c r="I190" s="344" t="s">
        <v>678</v>
      </c>
      <c r="J190" s="346" t="s">
        <v>679</v>
      </c>
      <c r="K190" s="347"/>
    </row>
    <row r="191" s="1" customFormat="1" ht="15" customHeight="1">
      <c r="B191" s="304"/>
      <c r="C191" s="340" t="s">
        <v>45</v>
      </c>
      <c r="D191" s="279"/>
      <c r="E191" s="279"/>
      <c r="F191" s="302" t="s">
        <v>590</v>
      </c>
      <c r="G191" s="279"/>
      <c r="H191" s="276" t="s">
        <v>682</v>
      </c>
      <c r="I191" s="279" t="s">
        <v>683</v>
      </c>
      <c r="J191" s="279"/>
      <c r="K191" s="327"/>
    </row>
    <row r="192" s="1" customFormat="1" ht="15" customHeight="1">
      <c r="B192" s="304"/>
      <c r="C192" s="340" t="s">
        <v>684</v>
      </c>
      <c r="D192" s="279"/>
      <c r="E192" s="279"/>
      <c r="F192" s="302" t="s">
        <v>590</v>
      </c>
      <c r="G192" s="279"/>
      <c r="H192" s="279" t="s">
        <v>685</v>
      </c>
      <c r="I192" s="279" t="s">
        <v>625</v>
      </c>
      <c r="J192" s="279"/>
      <c r="K192" s="327"/>
    </row>
    <row r="193" s="1" customFormat="1" ht="15" customHeight="1">
      <c r="B193" s="304"/>
      <c r="C193" s="340" t="s">
        <v>686</v>
      </c>
      <c r="D193" s="279"/>
      <c r="E193" s="279"/>
      <c r="F193" s="302" t="s">
        <v>590</v>
      </c>
      <c r="G193" s="279"/>
      <c r="H193" s="279" t="s">
        <v>687</v>
      </c>
      <c r="I193" s="279" t="s">
        <v>625</v>
      </c>
      <c r="J193" s="279"/>
      <c r="K193" s="327"/>
    </row>
    <row r="194" s="1" customFormat="1" ht="15" customHeight="1">
      <c r="B194" s="304"/>
      <c r="C194" s="340" t="s">
        <v>688</v>
      </c>
      <c r="D194" s="279"/>
      <c r="E194" s="279"/>
      <c r="F194" s="302" t="s">
        <v>596</v>
      </c>
      <c r="G194" s="279"/>
      <c r="H194" s="279" t="s">
        <v>689</v>
      </c>
      <c r="I194" s="279" t="s">
        <v>625</v>
      </c>
      <c r="J194" s="279"/>
      <c r="K194" s="327"/>
    </row>
    <row r="195" s="1" customFormat="1" ht="15" customHeight="1">
      <c r="B195" s="333"/>
      <c r="C195" s="348"/>
      <c r="D195" s="313"/>
      <c r="E195" s="313"/>
      <c r="F195" s="313"/>
      <c r="G195" s="313"/>
      <c r="H195" s="313"/>
      <c r="I195" s="313"/>
      <c r="J195" s="313"/>
      <c r="K195" s="334"/>
    </row>
    <row r="196" s="1" customFormat="1" ht="18.75" customHeight="1">
      <c r="B196" s="315"/>
      <c r="C196" s="325"/>
      <c r="D196" s="325"/>
      <c r="E196" s="325"/>
      <c r="F196" s="335"/>
      <c r="G196" s="325"/>
      <c r="H196" s="325"/>
      <c r="I196" s="325"/>
      <c r="J196" s="325"/>
      <c r="K196" s="315"/>
    </row>
    <row r="197" s="1" customFormat="1" ht="18.75" customHeight="1">
      <c r="B197" s="315"/>
      <c r="C197" s="325"/>
      <c r="D197" s="325"/>
      <c r="E197" s="325"/>
      <c r="F197" s="335"/>
      <c r="G197" s="325"/>
      <c r="H197" s="325"/>
      <c r="I197" s="325"/>
      <c r="J197" s="325"/>
      <c r="K197" s="315"/>
    </row>
    <row r="198" s="1" customFormat="1" ht="18.75" customHeight="1">
      <c r="B198" s="287"/>
      <c r="C198" s="287"/>
      <c r="D198" s="287"/>
      <c r="E198" s="287"/>
      <c r="F198" s="287"/>
      <c r="G198" s="287"/>
      <c r="H198" s="287"/>
      <c r="I198" s="287"/>
      <c r="J198" s="287"/>
      <c r="K198" s="287"/>
    </row>
    <row r="199" s="1" customFormat="1" ht="13.5">
      <c r="B199" s="266"/>
      <c r="C199" s="267"/>
      <c r="D199" s="267"/>
      <c r="E199" s="267"/>
      <c r="F199" s="267"/>
      <c r="G199" s="267"/>
      <c r="H199" s="267"/>
      <c r="I199" s="267"/>
      <c r="J199" s="267"/>
      <c r="K199" s="268"/>
    </row>
    <row r="200" s="1" customFormat="1" ht="21">
      <c r="B200" s="269"/>
      <c r="C200" s="270" t="s">
        <v>690</v>
      </c>
      <c r="D200" s="270"/>
      <c r="E200" s="270"/>
      <c r="F200" s="270"/>
      <c r="G200" s="270"/>
      <c r="H200" s="270"/>
      <c r="I200" s="270"/>
      <c r="J200" s="270"/>
      <c r="K200" s="271"/>
    </row>
    <row r="201" s="1" customFormat="1" ht="25.5" customHeight="1">
      <c r="B201" s="269"/>
      <c r="C201" s="349" t="s">
        <v>691</v>
      </c>
      <c r="D201" s="349"/>
      <c r="E201" s="349"/>
      <c r="F201" s="349" t="s">
        <v>692</v>
      </c>
      <c r="G201" s="350"/>
      <c r="H201" s="349" t="s">
        <v>693</v>
      </c>
      <c r="I201" s="349"/>
      <c r="J201" s="349"/>
      <c r="K201" s="271"/>
    </row>
    <row r="202" s="1" customFormat="1" ht="5.25" customHeight="1">
      <c r="B202" s="304"/>
      <c r="C202" s="299"/>
      <c r="D202" s="299"/>
      <c r="E202" s="299"/>
      <c r="F202" s="299"/>
      <c r="G202" s="325"/>
      <c r="H202" s="299"/>
      <c r="I202" s="299"/>
      <c r="J202" s="299"/>
      <c r="K202" s="327"/>
    </row>
    <row r="203" s="1" customFormat="1" ht="15" customHeight="1">
      <c r="B203" s="304"/>
      <c r="C203" s="279" t="s">
        <v>683</v>
      </c>
      <c r="D203" s="279"/>
      <c r="E203" s="279"/>
      <c r="F203" s="302" t="s">
        <v>46</v>
      </c>
      <c r="G203" s="279"/>
      <c r="H203" s="279" t="s">
        <v>694</v>
      </c>
      <c r="I203" s="279"/>
      <c r="J203" s="279"/>
      <c r="K203" s="327"/>
    </row>
    <row r="204" s="1" customFormat="1" ht="15" customHeight="1">
      <c r="B204" s="304"/>
      <c r="C204" s="279"/>
      <c r="D204" s="279"/>
      <c r="E204" s="279"/>
      <c r="F204" s="302" t="s">
        <v>47</v>
      </c>
      <c r="G204" s="279"/>
      <c r="H204" s="279" t="s">
        <v>695</v>
      </c>
      <c r="I204" s="279"/>
      <c r="J204" s="279"/>
      <c r="K204" s="327"/>
    </row>
    <row r="205" s="1" customFormat="1" ht="15" customHeight="1">
      <c r="B205" s="304"/>
      <c r="C205" s="279"/>
      <c r="D205" s="279"/>
      <c r="E205" s="279"/>
      <c r="F205" s="302" t="s">
        <v>50</v>
      </c>
      <c r="G205" s="279"/>
      <c r="H205" s="279" t="s">
        <v>696</v>
      </c>
      <c r="I205" s="279"/>
      <c r="J205" s="279"/>
      <c r="K205" s="327"/>
    </row>
    <row r="206" s="1" customFormat="1" ht="15" customHeight="1">
      <c r="B206" s="304"/>
      <c r="C206" s="279"/>
      <c r="D206" s="279"/>
      <c r="E206" s="279"/>
      <c r="F206" s="302" t="s">
        <v>48</v>
      </c>
      <c r="G206" s="279"/>
      <c r="H206" s="279" t="s">
        <v>697</v>
      </c>
      <c r="I206" s="279"/>
      <c r="J206" s="279"/>
      <c r="K206" s="327"/>
    </row>
    <row r="207" s="1" customFormat="1" ht="15" customHeight="1">
      <c r="B207" s="304"/>
      <c r="C207" s="279"/>
      <c r="D207" s="279"/>
      <c r="E207" s="279"/>
      <c r="F207" s="302" t="s">
        <v>49</v>
      </c>
      <c r="G207" s="279"/>
      <c r="H207" s="279" t="s">
        <v>698</v>
      </c>
      <c r="I207" s="279"/>
      <c r="J207" s="279"/>
      <c r="K207" s="327"/>
    </row>
    <row r="208" s="1" customFormat="1" ht="15" customHeight="1">
      <c r="B208" s="304"/>
      <c r="C208" s="279"/>
      <c r="D208" s="279"/>
      <c r="E208" s="279"/>
      <c r="F208" s="302"/>
      <c r="G208" s="279"/>
      <c r="H208" s="279"/>
      <c r="I208" s="279"/>
      <c r="J208" s="279"/>
      <c r="K208" s="327"/>
    </row>
    <row r="209" s="1" customFormat="1" ht="15" customHeight="1">
      <c r="B209" s="304"/>
      <c r="C209" s="279" t="s">
        <v>637</v>
      </c>
      <c r="D209" s="279"/>
      <c r="E209" s="279"/>
      <c r="F209" s="302" t="s">
        <v>82</v>
      </c>
      <c r="G209" s="279"/>
      <c r="H209" s="279" t="s">
        <v>699</v>
      </c>
      <c r="I209" s="279"/>
      <c r="J209" s="279"/>
      <c r="K209" s="327"/>
    </row>
    <row r="210" s="1" customFormat="1" ht="15" customHeight="1">
      <c r="B210" s="304"/>
      <c r="C210" s="279"/>
      <c r="D210" s="279"/>
      <c r="E210" s="279"/>
      <c r="F210" s="302" t="s">
        <v>532</v>
      </c>
      <c r="G210" s="279"/>
      <c r="H210" s="279" t="s">
        <v>533</v>
      </c>
      <c r="I210" s="279"/>
      <c r="J210" s="279"/>
      <c r="K210" s="327"/>
    </row>
    <row r="211" s="1" customFormat="1" ht="15" customHeight="1">
      <c r="B211" s="304"/>
      <c r="C211" s="279"/>
      <c r="D211" s="279"/>
      <c r="E211" s="279"/>
      <c r="F211" s="302" t="s">
        <v>530</v>
      </c>
      <c r="G211" s="279"/>
      <c r="H211" s="279" t="s">
        <v>700</v>
      </c>
      <c r="I211" s="279"/>
      <c r="J211" s="279"/>
      <c r="K211" s="327"/>
    </row>
    <row r="212" s="1" customFormat="1" ht="15" customHeight="1">
      <c r="B212" s="351"/>
      <c r="C212" s="279"/>
      <c r="D212" s="279"/>
      <c r="E212" s="279"/>
      <c r="F212" s="302" t="s">
        <v>534</v>
      </c>
      <c r="G212" s="340"/>
      <c r="H212" s="331" t="s">
        <v>535</v>
      </c>
      <c r="I212" s="331"/>
      <c r="J212" s="331"/>
      <c r="K212" s="352"/>
    </row>
    <row r="213" s="1" customFormat="1" ht="15" customHeight="1">
      <c r="B213" s="351"/>
      <c r="C213" s="279"/>
      <c r="D213" s="279"/>
      <c r="E213" s="279"/>
      <c r="F213" s="302" t="s">
        <v>536</v>
      </c>
      <c r="G213" s="340"/>
      <c r="H213" s="331" t="s">
        <v>701</v>
      </c>
      <c r="I213" s="331"/>
      <c r="J213" s="331"/>
      <c r="K213" s="352"/>
    </row>
    <row r="214" s="1" customFormat="1" ht="15" customHeight="1">
      <c r="B214" s="351"/>
      <c r="C214" s="279"/>
      <c r="D214" s="279"/>
      <c r="E214" s="279"/>
      <c r="F214" s="302"/>
      <c r="G214" s="340"/>
      <c r="H214" s="331"/>
      <c r="I214" s="331"/>
      <c r="J214" s="331"/>
      <c r="K214" s="352"/>
    </row>
    <row r="215" s="1" customFormat="1" ht="15" customHeight="1">
      <c r="B215" s="351"/>
      <c r="C215" s="279" t="s">
        <v>661</v>
      </c>
      <c r="D215" s="279"/>
      <c r="E215" s="279"/>
      <c r="F215" s="302">
        <v>1</v>
      </c>
      <c r="G215" s="340"/>
      <c r="H215" s="331" t="s">
        <v>702</v>
      </c>
      <c r="I215" s="331"/>
      <c r="J215" s="331"/>
      <c r="K215" s="352"/>
    </row>
    <row r="216" s="1" customFormat="1" ht="15" customHeight="1">
      <c r="B216" s="351"/>
      <c r="C216" s="279"/>
      <c r="D216" s="279"/>
      <c r="E216" s="279"/>
      <c r="F216" s="302">
        <v>2</v>
      </c>
      <c r="G216" s="340"/>
      <c r="H216" s="331" t="s">
        <v>703</v>
      </c>
      <c r="I216" s="331"/>
      <c r="J216" s="331"/>
      <c r="K216" s="352"/>
    </row>
    <row r="217" s="1" customFormat="1" ht="15" customHeight="1">
      <c r="B217" s="351"/>
      <c r="C217" s="279"/>
      <c r="D217" s="279"/>
      <c r="E217" s="279"/>
      <c r="F217" s="302">
        <v>3</v>
      </c>
      <c r="G217" s="340"/>
      <c r="H217" s="331" t="s">
        <v>704</v>
      </c>
      <c r="I217" s="331"/>
      <c r="J217" s="331"/>
      <c r="K217" s="352"/>
    </row>
    <row r="218" s="1" customFormat="1" ht="15" customHeight="1">
      <c r="B218" s="351"/>
      <c r="C218" s="279"/>
      <c r="D218" s="279"/>
      <c r="E218" s="279"/>
      <c r="F218" s="302">
        <v>4</v>
      </c>
      <c r="G218" s="340"/>
      <c r="H218" s="331" t="s">
        <v>705</v>
      </c>
      <c r="I218" s="331"/>
      <c r="J218" s="331"/>
      <c r="K218" s="352"/>
    </row>
    <row r="219" s="1" customFormat="1" ht="12.75" customHeight="1">
      <c r="B219" s="353"/>
      <c r="C219" s="354"/>
      <c r="D219" s="354"/>
      <c r="E219" s="354"/>
      <c r="F219" s="354"/>
      <c r="G219" s="354"/>
      <c r="H219" s="354"/>
      <c r="I219" s="354"/>
      <c r="J219" s="354"/>
      <c r="K219" s="355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DESKTOP-5SO6M3P\pc</dc:creator>
  <cp:lastModifiedBy>DESKTOP-5SO6M3P\pc</cp:lastModifiedBy>
  <dcterms:created xsi:type="dcterms:W3CDTF">2025-03-19T01:58:43Z</dcterms:created>
  <dcterms:modified xsi:type="dcterms:W3CDTF">2025-03-19T01:58:45Z</dcterms:modified>
</cp:coreProperties>
</file>