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basov\Desktop\"/>
    </mc:Choice>
  </mc:AlternateContent>
  <bookViews>
    <workbookView xWindow="0" yWindow="0" windowWidth="0" windowHeight="0"/>
  </bookViews>
  <sheets>
    <sheet name="Rekapitulace stavby" sheetId="1" r:id="rId1"/>
    <sheet name="SO 02 - Oprava PK Vnorovy I" sheetId="2" r:id="rId2"/>
    <sheet name="PS 02.01 - Horní vrata a ..." sheetId="3" r:id="rId3"/>
    <sheet name="PS 02.02 - Dolní vrata a ..." sheetId="4" r:id="rId4"/>
    <sheet name="PS 02.03 - Protipovodňová..." sheetId="5" r:id="rId5"/>
    <sheet name="VRN - Vedlejší rozpočtové..." sheetId="6" r:id="rId6"/>
    <sheet name="Seznam figur" sheetId="7" r:id="rId7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'SO 02 - Oprava PK Vnorovy I'!$C$130:$K$475</definedName>
    <definedName name="_xlnm.Print_Area" localSheetId="1">'SO 02 - Oprava PK Vnorovy I'!$C$4:$J$76,'SO 02 - Oprava PK Vnorovy I'!$C$82:$J$112,'SO 02 - Oprava PK Vnorovy I'!$C$118:$K$475</definedName>
    <definedName name="_xlnm.Print_Titles" localSheetId="1">'SO 02 - Oprava PK Vnorovy I'!$130:$130</definedName>
    <definedName name="_xlnm._FilterDatabase" localSheetId="2" hidden="1">'PS 02.01 - Horní vrata a ...'!$C$116:$K$148</definedName>
    <definedName name="_xlnm.Print_Area" localSheetId="2">'PS 02.01 - Horní vrata a ...'!$C$4:$J$76,'PS 02.01 - Horní vrata a ...'!$C$82:$J$98,'PS 02.01 - Horní vrata a ...'!$C$104:$K$148</definedName>
    <definedName name="_xlnm.Print_Titles" localSheetId="2">'PS 02.01 - Horní vrata a ...'!$116:$116</definedName>
    <definedName name="_xlnm._FilterDatabase" localSheetId="3" hidden="1">'PS 02.02 - Dolní vrata a ...'!$C$116:$K$153</definedName>
    <definedName name="_xlnm.Print_Area" localSheetId="3">'PS 02.02 - Dolní vrata a ...'!$C$4:$J$76,'PS 02.02 - Dolní vrata a ...'!$C$82:$J$98,'PS 02.02 - Dolní vrata a ...'!$C$104:$K$153</definedName>
    <definedName name="_xlnm.Print_Titles" localSheetId="3">'PS 02.02 - Dolní vrata a ...'!$116:$116</definedName>
    <definedName name="_xlnm._FilterDatabase" localSheetId="4" hidden="1">'PS 02.03 - Protipovodňová...'!$C$116:$K$140</definedName>
    <definedName name="_xlnm.Print_Area" localSheetId="4">'PS 02.03 - Protipovodňová...'!$C$4:$J$76,'PS 02.03 - Protipovodňová...'!$C$82:$J$98,'PS 02.03 - Protipovodňová...'!$C$104:$K$140</definedName>
    <definedName name="_xlnm.Print_Titles" localSheetId="4">'PS 02.03 - Protipovodňová...'!$116:$116</definedName>
    <definedName name="_xlnm._FilterDatabase" localSheetId="5" hidden="1">'VRN - Vedlejší rozpočtové...'!$C$121:$K$170</definedName>
    <definedName name="_xlnm.Print_Area" localSheetId="5">'VRN - Vedlejší rozpočtové...'!$C$4:$J$76,'VRN - Vedlejší rozpočtové...'!$C$82:$J$103,'VRN - Vedlejší rozpočtové...'!$C$109:$K$170</definedName>
    <definedName name="_xlnm.Print_Titles" localSheetId="5">'VRN - Vedlejší rozpočtové...'!$121:$121</definedName>
    <definedName name="_xlnm.Print_Area" localSheetId="6">'Seznam figur'!$C$4:$G$81</definedName>
    <definedName name="_xlnm.Print_Titles" localSheetId="6">'Seznam figur'!$9:$9</definedName>
  </definedNames>
  <calcPr/>
</workbook>
</file>

<file path=xl/calcChain.xml><?xml version="1.0" encoding="utf-8"?>
<calcChain xmlns="http://schemas.openxmlformats.org/spreadsheetml/2006/main">
  <c i="7" l="1" r="D7"/>
  <c i="6" r="J37"/>
  <c r="J36"/>
  <c i="1" r="AY99"/>
  <c i="6" r="J35"/>
  <c i="1" r="AX99"/>
  <c i="6"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T154"/>
  <c r="R155"/>
  <c r="R154"/>
  <c r="P155"/>
  <c r="P154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J118"/>
  <c r="F118"/>
  <c r="F116"/>
  <c r="E114"/>
  <c r="J91"/>
  <c r="F91"/>
  <c r="F89"/>
  <c r="E87"/>
  <c r="J24"/>
  <c r="E24"/>
  <c r="J92"/>
  <c r="J23"/>
  <c r="J18"/>
  <c r="E18"/>
  <c r="F119"/>
  <c r="J17"/>
  <c r="J12"/>
  <c r="J89"/>
  <c r="E7"/>
  <c r="E112"/>
  <c i="5" r="J37"/>
  <c r="J36"/>
  <c i="1" r="AY98"/>
  <c i="5" r="J35"/>
  <c i="1" r="AX98"/>
  <c i="5"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J113"/>
  <c r="F113"/>
  <c r="F111"/>
  <c r="E109"/>
  <c r="J91"/>
  <c r="F91"/>
  <c r="F89"/>
  <c r="E87"/>
  <c r="J24"/>
  <c r="E24"/>
  <c r="J114"/>
  <c r="J23"/>
  <c r="J18"/>
  <c r="E18"/>
  <c r="F114"/>
  <c r="J17"/>
  <c r="J12"/>
  <c r="J111"/>
  <c r="E7"/>
  <c r="E107"/>
  <c i="4" r="J37"/>
  <c r="J36"/>
  <c i="1" r="AY97"/>
  <c i="4" r="J35"/>
  <c i="1" r="AX97"/>
  <c i="4"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J113"/>
  <c r="F113"/>
  <c r="F111"/>
  <c r="E109"/>
  <c r="J91"/>
  <c r="F91"/>
  <c r="F89"/>
  <c r="E87"/>
  <c r="J24"/>
  <c r="E24"/>
  <c r="J114"/>
  <c r="J23"/>
  <c r="J18"/>
  <c r="E18"/>
  <c r="F114"/>
  <c r="J17"/>
  <c r="J12"/>
  <c r="J89"/>
  <c r="E7"/>
  <c r="E85"/>
  <c i="3" r="J37"/>
  <c r="J36"/>
  <c i="1" r="AY96"/>
  <c i="3" r="J35"/>
  <c i="1" r="AX96"/>
  <c i="3"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J113"/>
  <c r="F113"/>
  <c r="F111"/>
  <c r="E109"/>
  <c r="J91"/>
  <c r="F91"/>
  <c r="F89"/>
  <c r="E87"/>
  <c r="J24"/>
  <c r="E24"/>
  <c r="J92"/>
  <c r="J23"/>
  <c r="J18"/>
  <c r="E18"/>
  <c r="F92"/>
  <c r="J17"/>
  <c r="J12"/>
  <c r="J89"/>
  <c r="E7"/>
  <c r="E107"/>
  <c i="2" r="J37"/>
  <c r="J36"/>
  <c i="1" r="AY95"/>
  <c i="2" r="J35"/>
  <c i="1" r="AX95"/>
  <c i="2" r="BI474"/>
  <c r="BH474"/>
  <c r="BG474"/>
  <c r="BF474"/>
  <c r="T474"/>
  <c r="R474"/>
  <c r="P474"/>
  <c r="BI472"/>
  <c r="BH472"/>
  <c r="BG472"/>
  <c r="BF472"/>
  <c r="T472"/>
  <c r="R472"/>
  <c r="P472"/>
  <c r="BI468"/>
  <c r="BH468"/>
  <c r="BG468"/>
  <c r="BF468"/>
  <c r="T468"/>
  <c r="R468"/>
  <c r="P468"/>
  <c r="BI466"/>
  <c r="BH466"/>
  <c r="BG466"/>
  <c r="BF466"/>
  <c r="T466"/>
  <c r="R466"/>
  <c r="P466"/>
  <c r="BI463"/>
  <c r="BH463"/>
  <c r="BG463"/>
  <c r="BF463"/>
  <c r="T463"/>
  <c r="R463"/>
  <c r="P463"/>
  <c r="BI458"/>
  <c r="BH458"/>
  <c r="BG458"/>
  <c r="BF458"/>
  <c r="T458"/>
  <c r="R458"/>
  <c r="P458"/>
  <c r="BI454"/>
  <c r="BH454"/>
  <c r="BG454"/>
  <c r="BF454"/>
  <c r="T454"/>
  <c r="R454"/>
  <c r="P454"/>
  <c r="BI450"/>
  <c r="BH450"/>
  <c r="BG450"/>
  <c r="BF450"/>
  <c r="T450"/>
  <c r="R450"/>
  <c r="P450"/>
  <c r="BI448"/>
  <c r="BH448"/>
  <c r="BG448"/>
  <c r="BF448"/>
  <c r="T448"/>
  <c r="R448"/>
  <c r="P448"/>
  <c r="BI441"/>
  <c r="BH441"/>
  <c r="BG441"/>
  <c r="BF441"/>
  <c r="T441"/>
  <c r="R441"/>
  <c r="P441"/>
  <c r="BI437"/>
  <c r="BH437"/>
  <c r="BG437"/>
  <c r="BF437"/>
  <c r="T437"/>
  <c r="R437"/>
  <c r="P437"/>
  <c r="BI433"/>
  <c r="BH433"/>
  <c r="BG433"/>
  <c r="BF433"/>
  <c r="T433"/>
  <c r="R433"/>
  <c r="P433"/>
  <c r="BI429"/>
  <c r="BH429"/>
  <c r="BG429"/>
  <c r="BF429"/>
  <c r="T429"/>
  <c r="R429"/>
  <c r="P429"/>
  <c r="BI425"/>
  <c r="BH425"/>
  <c r="BG425"/>
  <c r="BF425"/>
  <c r="T425"/>
  <c r="R425"/>
  <c r="P425"/>
  <c r="BI421"/>
  <c r="BH421"/>
  <c r="BG421"/>
  <c r="BF421"/>
  <c r="T421"/>
  <c r="R421"/>
  <c r="P421"/>
  <c r="BI418"/>
  <c r="BH418"/>
  <c r="BG418"/>
  <c r="BF418"/>
  <c r="T418"/>
  <c r="R418"/>
  <c r="P418"/>
  <c r="BI416"/>
  <c r="BH416"/>
  <c r="BG416"/>
  <c r="BF416"/>
  <c r="T416"/>
  <c r="R416"/>
  <c r="P416"/>
  <c r="BI412"/>
  <c r="BH412"/>
  <c r="BG412"/>
  <c r="BF412"/>
  <c r="T412"/>
  <c r="R412"/>
  <c r="P412"/>
  <c r="BI408"/>
  <c r="BH408"/>
  <c r="BG408"/>
  <c r="BF408"/>
  <c r="T408"/>
  <c r="T407"/>
  <c r="R408"/>
  <c r="R407"/>
  <c r="P408"/>
  <c r="P407"/>
  <c r="BI405"/>
  <c r="BH405"/>
  <c r="BG405"/>
  <c r="BF405"/>
  <c r="T405"/>
  <c r="R405"/>
  <c r="P405"/>
  <c r="BI403"/>
  <c r="BH403"/>
  <c r="BG403"/>
  <c r="BF403"/>
  <c r="T403"/>
  <c r="R403"/>
  <c r="P403"/>
  <c r="BI401"/>
  <c r="BH401"/>
  <c r="BG401"/>
  <c r="BF401"/>
  <c r="T401"/>
  <c r="R401"/>
  <c r="P401"/>
  <c r="BI397"/>
  <c r="BH397"/>
  <c r="BG397"/>
  <c r="BF397"/>
  <c r="T397"/>
  <c r="R397"/>
  <c r="P397"/>
  <c r="BI390"/>
  <c r="BH390"/>
  <c r="BG390"/>
  <c r="BF390"/>
  <c r="T390"/>
  <c r="R390"/>
  <c r="P390"/>
  <c r="BI388"/>
  <c r="BH388"/>
  <c r="BG388"/>
  <c r="BF388"/>
  <c r="T388"/>
  <c r="R388"/>
  <c r="P388"/>
  <c r="BI383"/>
  <c r="BH383"/>
  <c r="BG383"/>
  <c r="BF383"/>
  <c r="T383"/>
  <c r="R383"/>
  <c r="P383"/>
  <c r="BI381"/>
  <c r="BH381"/>
  <c r="BG381"/>
  <c r="BF381"/>
  <c r="T381"/>
  <c r="R381"/>
  <c r="P381"/>
  <c r="BI377"/>
  <c r="BH377"/>
  <c r="BG377"/>
  <c r="BF377"/>
  <c r="T377"/>
  <c r="R377"/>
  <c r="P377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5"/>
  <c r="BH365"/>
  <c r="BG365"/>
  <c r="BF365"/>
  <c r="T365"/>
  <c r="R365"/>
  <c r="P365"/>
  <c r="BI361"/>
  <c r="BH361"/>
  <c r="BG361"/>
  <c r="BF361"/>
  <c r="T361"/>
  <c r="R361"/>
  <c r="P361"/>
  <c r="BI357"/>
  <c r="BH357"/>
  <c r="BG357"/>
  <c r="BF357"/>
  <c r="T357"/>
  <c r="R357"/>
  <c r="P357"/>
  <c r="BI353"/>
  <c r="BH353"/>
  <c r="BG353"/>
  <c r="BF353"/>
  <c r="T353"/>
  <c r="R353"/>
  <c r="P353"/>
  <c r="BI349"/>
  <c r="BH349"/>
  <c r="BG349"/>
  <c r="BF349"/>
  <c r="T349"/>
  <c r="R349"/>
  <c r="P349"/>
  <c r="BI345"/>
  <c r="BH345"/>
  <c r="BG345"/>
  <c r="BF345"/>
  <c r="T345"/>
  <c r="R345"/>
  <c r="P345"/>
  <c r="BI343"/>
  <c r="BH343"/>
  <c r="BG343"/>
  <c r="BF343"/>
  <c r="T343"/>
  <c r="R343"/>
  <c r="P343"/>
  <c r="BI339"/>
  <c r="BH339"/>
  <c r="BG339"/>
  <c r="BF339"/>
  <c r="T339"/>
  <c r="R339"/>
  <c r="P339"/>
  <c r="BI335"/>
  <c r="BH335"/>
  <c r="BG335"/>
  <c r="BF335"/>
  <c r="T335"/>
  <c r="R335"/>
  <c r="P335"/>
  <c r="BI328"/>
  <c r="BH328"/>
  <c r="BG328"/>
  <c r="BF328"/>
  <c r="T328"/>
  <c r="R328"/>
  <c r="P328"/>
  <c r="BI322"/>
  <c r="BH322"/>
  <c r="BG322"/>
  <c r="BF322"/>
  <c r="T322"/>
  <c r="R322"/>
  <c r="P322"/>
  <c r="BI314"/>
  <c r="BH314"/>
  <c r="BG314"/>
  <c r="BF314"/>
  <c r="T314"/>
  <c r="R314"/>
  <c r="P314"/>
  <c r="BI310"/>
  <c r="BH310"/>
  <c r="BG310"/>
  <c r="BF310"/>
  <c r="T310"/>
  <c r="R310"/>
  <c r="P310"/>
  <c r="BI306"/>
  <c r="BH306"/>
  <c r="BG306"/>
  <c r="BF306"/>
  <c r="T306"/>
  <c r="R306"/>
  <c r="P306"/>
  <c r="BI302"/>
  <c r="BH302"/>
  <c r="BG302"/>
  <c r="BF302"/>
  <c r="T302"/>
  <c r="R302"/>
  <c r="P302"/>
  <c r="BI298"/>
  <c r="BH298"/>
  <c r="BG298"/>
  <c r="BF298"/>
  <c r="T298"/>
  <c r="R298"/>
  <c r="P298"/>
  <c r="BI294"/>
  <c r="BH294"/>
  <c r="BG294"/>
  <c r="BF294"/>
  <c r="T294"/>
  <c r="R294"/>
  <c r="P294"/>
  <c r="BI289"/>
  <c r="BH289"/>
  <c r="BG289"/>
  <c r="BF289"/>
  <c r="T289"/>
  <c r="R289"/>
  <c r="P289"/>
  <c r="BI284"/>
  <c r="BH284"/>
  <c r="BG284"/>
  <c r="BF284"/>
  <c r="T284"/>
  <c r="R284"/>
  <c r="P284"/>
  <c r="BI272"/>
  <c r="BH272"/>
  <c r="BG272"/>
  <c r="BF272"/>
  <c r="T272"/>
  <c r="R272"/>
  <c r="P272"/>
  <c r="BI268"/>
  <c r="BH268"/>
  <c r="BG268"/>
  <c r="BF268"/>
  <c r="T268"/>
  <c r="R268"/>
  <c r="P268"/>
  <c r="BI264"/>
  <c r="BH264"/>
  <c r="BG264"/>
  <c r="BF264"/>
  <c r="T264"/>
  <c r="R264"/>
  <c r="P264"/>
  <c r="BI262"/>
  <c r="BH262"/>
  <c r="BG262"/>
  <c r="BF262"/>
  <c r="T262"/>
  <c r="R262"/>
  <c r="P262"/>
  <c r="BI258"/>
  <c r="BH258"/>
  <c r="BG258"/>
  <c r="BF258"/>
  <c r="T258"/>
  <c r="R258"/>
  <c r="P258"/>
  <c r="BI256"/>
  <c r="BH256"/>
  <c r="BG256"/>
  <c r="BF256"/>
  <c r="T256"/>
  <c r="R256"/>
  <c r="P256"/>
  <c r="BI249"/>
  <c r="BH249"/>
  <c r="BG249"/>
  <c r="BF249"/>
  <c r="T249"/>
  <c r="R249"/>
  <c r="P249"/>
  <c r="BI244"/>
  <c r="BH244"/>
  <c r="BG244"/>
  <c r="BF244"/>
  <c r="T244"/>
  <c r="T243"/>
  <c r="R244"/>
  <c r="R243"/>
  <c r="P244"/>
  <c r="P243"/>
  <c r="BI239"/>
  <c r="BH239"/>
  <c r="BG239"/>
  <c r="BF239"/>
  <c r="T239"/>
  <c r="R239"/>
  <c r="P239"/>
  <c r="BI235"/>
  <c r="BH235"/>
  <c r="BG235"/>
  <c r="BF235"/>
  <c r="T235"/>
  <c r="R235"/>
  <c r="P235"/>
  <c r="BI231"/>
  <c r="BH231"/>
  <c r="BG231"/>
  <c r="BF231"/>
  <c r="T231"/>
  <c r="R231"/>
  <c r="P231"/>
  <c r="BI229"/>
  <c r="BH229"/>
  <c r="BG229"/>
  <c r="BF229"/>
  <c r="T229"/>
  <c r="R229"/>
  <c r="P229"/>
  <c r="BI225"/>
  <c r="BH225"/>
  <c r="BG225"/>
  <c r="BF225"/>
  <c r="T225"/>
  <c r="R225"/>
  <c r="P225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6"/>
  <c r="BH166"/>
  <c r="BG166"/>
  <c r="BF166"/>
  <c r="T166"/>
  <c r="R166"/>
  <c r="P166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J127"/>
  <c r="F127"/>
  <c r="F125"/>
  <c r="E123"/>
  <c r="J91"/>
  <c r="F91"/>
  <c r="F89"/>
  <c r="E87"/>
  <c r="J24"/>
  <c r="E24"/>
  <c r="J128"/>
  <c r="J23"/>
  <c r="J18"/>
  <c r="E18"/>
  <c r="F92"/>
  <c r="J17"/>
  <c r="J12"/>
  <c r="J125"/>
  <c r="E7"/>
  <c r="E85"/>
  <c i="1" r="L90"/>
  <c r="AM90"/>
  <c r="AM89"/>
  <c r="L89"/>
  <c r="AM87"/>
  <c r="L87"/>
  <c r="L85"/>
  <c r="L84"/>
  <c i="2" r="BK339"/>
  <c r="BK211"/>
  <c r="BK229"/>
  <c r="BK138"/>
  <c r="J371"/>
  <c r="J466"/>
  <c r="BK298"/>
  <c r="J463"/>
  <c r="J418"/>
  <c r="J294"/>
  <c r="J416"/>
  <c r="J314"/>
  <c r="BK204"/>
  <c r="J208"/>
  <c r="BK177"/>
  <c r="BK272"/>
  <c i="3" r="BK137"/>
  <c r="BK133"/>
  <c i="4" r="BK125"/>
  <c r="BK123"/>
  <c r="J119"/>
  <c i="5" r="BK135"/>
  <c r="J139"/>
  <c i="6" r="J153"/>
  <c r="J144"/>
  <c r="BK162"/>
  <c r="J130"/>
  <c i="2" r="BK412"/>
  <c r="BK262"/>
  <c r="J343"/>
  <c r="J298"/>
  <c r="J450"/>
  <c i="3" r="BK141"/>
  <c r="BK127"/>
  <c i="4" r="J129"/>
  <c r="J125"/>
  <c r="BK139"/>
  <c i="5" r="J137"/>
  <c i="6" r="J151"/>
  <c r="J129"/>
  <c r="J167"/>
  <c r="BK139"/>
  <c i="2" r="J249"/>
  <c r="BK357"/>
  <c r="J388"/>
  <c r="J365"/>
  <c r="BK328"/>
  <c r="J166"/>
  <c i="3" r="BK145"/>
  <c r="J127"/>
  <c r="BK131"/>
  <c i="4" r="BK145"/>
  <c r="J145"/>
  <c i="5" r="BK129"/>
  <c r="BK127"/>
  <c i="6" r="J148"/>
  <c r="BK135"/>
  <c r="BK153"/>
  <c r="BK151"/>
  <c i="2" r="BK343"/>
  <c r="BK397"/>
  <c r="J229"/>
  <c r="J215"/>
  <c r="J169"/>
  <c r="J468"/>
  <c r="J472"/>
  <c r="J405"/>
  <c r="J173"/>
  <c r="BK371"/>
  <c r="J381"/>
  <c r="BK306"/>
  <c r="J211"/>
  <c r="J401"/>
  <c r="BK264"/>
  <c i="3" r="J125"/>
  <c r="BK135"/>
  <c i="4" r="J151"/>
  <c i="2" r="BK225"/>
  <c r="J231"/>
  <c r="J377"/>
  <c r="BK448"/>
  <c r="BK146"/>
  <c r="BK335"/>
  <c r="BK418"/>
  <c r="BK235"/>
  <c r="BK450"/>
  <c r="BK322"/>
  <c r="J403"/>
  <c r="J213"/>
  <c i="3" r="J129"/>
  <c r="BK129"/>
  <c i="4" r="BK135"/>
  <c r="BK151"/>
  <c r="BK127"/>
  <c i="5" r="J119"/>
  <c r="J125"/>
  <c i="6" r="J162"/>
  <c i="2" r="BK185"/>
  <c r="BK200"/>
  <c r="BK268"/>
  <c r="J397"/>
  <c r="J264"/>
  <c r="BK421"/>
  <c r="BK472"/>
  <c r="BK353"/>
  <c r="J437"/>
  <c r="BK365"/>
  <c r="J134"/>
  <c r="BK429"/>
  <c r="BK474"/>
  <c r="BK192"/>
  <c r="BK239"/>
  <c i="3" r="J137"/>
  <c r="J145"/>
  <c r="J135"/>
  <c i="4" r="BK131"/>
  <c r="J135"/>
  <c r="BK141"/>
  <c r="J139"/>
  <c i="5" r="J135"/>
  <c i="6" r="BK148"/>
  <c r="BK127"/>
  <c r="BK131"/>
  <c r="BK130"/>
  <c i="2" r="J146"/>
  <c r="BK258"/>
  <c r="BK134"/>
  <c r="BK369"/>
  <c r="J454"/>
  <c r="BK173"/>
  <c r="J369"/>
  <c r="J185"/>
  <c r="BK381"/>
  <c r="J204"/>
  <c r="J258"/>
  <c r="BK310"/>
  <c r="J474"/>
  <c r="BK314"/>
  <c i="3" r="BK125"/>
  <c r="J143"/>
  <c i="4" r="BK133"/>
  <c r="J127"/>
  <c r="BK119"/>
  <c i="5" r="BK139"/>
  <c r="BK137"/>
  <c i="6" r="BK167"/>
  <c r="BK155"/>
  <c r="BK158"/>
  <c r="J131"/>
  <c i="2" r="BK401"/>
  <c r="BK388"/>
  <c r="J256"/>
  <c r="BK468"/>
  <c r="J339"/>
  <c r="BK463"/>
  <c r="BK345"/>
  <c r="BK437"/>
  <c i="4" r="J131"/>
  <c i="5" r="BK123"/>
  <c i="6" r="J158"/>
  <c r="BK160"/>
  <c r="BK141"/>
  <c i="2" r="BK189"/>
  <c r="BK373"/>
  <c r="BK181"/>
  <c r="BK244"/>
  <c r="J390"/>
  <c r="J159"/>
  <c r="J177"/>
  <c r="J433"/>
  <c r="J239"/>
  <c r="BK377"/>
  <c r="BK213"/>
  <c r="J155"/>
  <c r="BK142"/>
  <c i="1" r="AS94"/>
  <c i="3" r="BK148"/>
  <c i="4" r="J123"/>
  <c r="BK121"/>
  <c i="5" r="BK131"/>
  <c i="6" r="J155"/>
  <c r="J125"/>
  <c r="BK144"/>
  <c r="J139"/>
  <c i="2" r="J361"/>
  <c r="J408"/>
  <c r="BK289"/>
  <c r="BK169"/>
  <c r="J345"/>
  <c r="J142"/>
  <c r="J429"/>
  <c r="J328"/>
  <c r="J335"/>
  <c r="BK416"/>
  <c r="J262"/>
  <c i="3" r="BK143"/>
  <c r="BK119"/>
  <c r="BK121"/>
  <c i="4" r="J143"/>
  <c r="BK143"/>
  <c r="BK129"/>
  <c i="5" r="J129"/>
  <c r="J133"/>
  <c i="6" r="J160"/>
  <c r="BK125"/>
  <c r="BK129"/>
  <c i="2" r="BK151"/>
  <c r="BK361"/>
  <c r="BK405"/>
  <c r="J192"/>
  <c r="J310"/>
  <c r="J181"/>
  <c r="J448"/>
  <c r="J306"/>
  <c r="BK466"/>
  <c r="J322"/>
  <c r="BK215"/>
  <c r="BK155"/>
  <c r="BK294"/>
  <c r="J268"/>
  <c i="3" r="BK123"/>
  <c i="4" r="J149"/>
  <c i="2" r="J200"/>
  <c r="J196"/>
  <c r="J357"/>
  <c r="BK403"/>
  <c r="J441"/>
  <c r="J458"/>
  <c r="BK390"/>
  <c r="J244"/>
  <c r="BK408"/>
  <c r="BK249"/>
  <c r="BK425"/>
  <c i="5" r="J121"/>
  <c r="J131"/>
  <c i="6" r="J165"/>
  <c r="BK146"/>
  <c r="BK165"/>
  <c r="J135"/>
  <c i="2" r="J412"/>
  <c r="J353"/>
  <c r="BK166"/>
  <c r="J151"/>
  <c r="J138"/>
  <c r="BK458"/>
  <c r="J284"/>
  <c i="3" r="J139"/>
  <c r="J133"/>
  <c r="J141"/>
  <c i="4" r="J147"/>
  <c i="2" r="BK256"/>
  <c r="BK383"/>
  <c r="J225"/>
  <c r="J421"/>
  <c r="J289"/>
  <c r="BK349"/>
  <c r="BK231"/>
  <c r="J425"/>
  <c r="BK159"/>
  <c r="BK302"/>
  <c r="BK433"/>
  <c r="J373"/>
  <c r="J189"/>
  <c r="BK196"/>
  <c r="BK284"/>
  <c r="J272"/>
  <c r="BK454"/>
  <c r="J235"/>
  <c i="3" r="J121"/>
  <c r="J131"/>
  <c r="J148"/>
  <c i="4" r="BK137"/>
  <c r="J133"/>
  <c r="BK149"/>
  <c r="J121"/>
  <c i="5" r="BK121"/>
  <c r="BK133"/>
  <c r="J127"/>
  <c i="2" r="J383"/>
  <c r="BK208"/>
  <c r="J302"/>
  <c r="BK441"/>
  <c r="J349"/>
  <c i="3" r="J119"/>
  <c r="J123"/>
  <c r="BK139"/>
  <c i="4" r="J141"/>
  <c r="BK147"/>
  <c r="J137"/>
  <c i="5" r="J123"/>
  <c r="BK125"/>
  <c r="BK119"/>
  <c i="6" r="J146"/>
  <c r="J141"/>
  <c r="J127"/>
  <c i="2" l="1" r="BK133"/>
  <c r="T214"/>
  <c r="R420"/>
  <c r="BK462"/>
  <c r="J462"/>
  <c r="J110"/>
  <c r="P191"/>
  <c r="T420"/>
  <c r="R462"/>
  <c i="3" r="P118"/>
  <c r="P117"/>
  <c i="1" r="AU96"/>
  <c i="5" r="P118"/>
  <c r="P117"/>
  <c i="1" r="AU98"/>
  <c i="2" r="T191"/>
  <c r="P387"/>
  <c r="P453"/>
  <c r="BK467"/>
  <c r="J467"/>
  <c r="J111"/>
  <c i="3" r="BK118"/>
  <c r="BK117"/>
  <c r="J117"/>
  <c i="2" r="R248"/>
  <c r="BK453"/>
  <c r="J453"/>
  <c r="J109"/>
  <c r="P467"/>
  <c i="4" r="BK118"/>
  <c r="J118"/>
  <c r="J97"/>
  <c i="2" r="T133"/>
  <c r="T387"/>
  <c r="R214"/>
  <c r="BK420"/>
  <c r="J420"/>
  <c r="J107"/>
  <c r="R467"/>
  <c r="P248"/>
  <c r="BK411"/>
  <c r="R453"/>
  <c r="R452"/>
  <c r="T467"/>
  <c i="4" r="R118"/>
  <c r="R117"/>
  <c i="2" r="P214"/>
  <c r="P420"/>
  <c r="T462"/>
  <c i="6" r="BK124"/>
  <c r="J124"/>
  <c r="J98"/>
  <c i="2" r="R191"/>
  <c r="R387"/>
  <c i="5" r="BK118"/>
  <c r="J118"/>
  <c r="J97"/>
  <c i="6" r="T124"/>
  <c r="BK157"/>
  <c r="J157"/>
  <c r="J101"/>
  <c i="2" r="R133"/>
  <c r="BK387"/>
  <c r="J387"/>
  <c r="J103"/>
  <c r="P411"/>
  <c r="P410"/>
  <c r="T453"/>
  <c r="T452"/>
  <c i="3" r="T118"/>
  <c r="T117"/>
  <c i="6" r="R124"/>
  <c r="R157"/>
  <c i="2" r="T248"/>
  <c i="4" r="T118"/>
  <c r="T117"/>
  <c i="5" r="T118"/>
  <c r="T117"/>
  <c i="6" r="P124"/>
  <c r="BK164"/>
  <c r="J164"/>
  <c r="J102"/>
  <c i="2" r="BK214"/>
  <c r="J214"/>
  <c r="J100"/>
  <c r="T411"/>
  <c r="T410"/>
  <c i="6" r="R143"/>
  <c r="T157"/>
  <c i="2" r="BK248"/>
  <c r="J248"/>
  <c r="J102"/>
  <c r="R411"/>
  <c r="R410"/>
  <c r="P462"/>
  <c i="6" r="BK143"/>
  <c r="J143"/>
  <c r="J99"/>
  <c r="P164"/>
  <c i="2" r="BK191"/>
  <c r="J191"/>
  <c r="J99"/>
  <c i="5" r="R118"/>
  <c r="R117"/>
  <c i="6" r="P143"/>
  <c r="T164"/>
  <c i="2" r="P133"/>
  <c r="P132"/>
  <c i="3" r="R118"/>
  <c r="R117"/>
  <c i="4" r="P118"/>
  <c r="P117"/>
  <c i="1" r="AU97"/>
  <c i="6" r="T143"/>
  <c r="P157"/>
  <c r="R164"/>
  <c i="2" r="BK407"/>
  <c r="J407"/>
  <c r="J104"/>
  <c i="6" r="BK154"/>
  <c r="J154"/>
  <c r="J100"/>
  <c i="2" r="BK243"/>
  <c r="J243"/>
  <c r="J101"/>
  <c i="5" r="BK117"/>
  <c r="J117"/>
  <c r="J96"/>
  <c i="6" r="BE130"/>
  <c r="F92"/>
  <c r="J119"/>
  <c r="BE129"/>
  <c r="J116"/>
  <c r="BE127"/>
  <c r="BE144"/>
  <c r="BE146"/>
  <c r="BE151"/>
  <c r="E85"/>
  <c r="BE125"/>
  <c r="BE148"/>
  <c r="BE155"/>
  <c r="BE167"/>
  <c r="BE153"/>
  <c r="BE158"/>
  <c r="BE162"/>
  <c r="BE165"/>
  <c r="BE139"/>
  <c r="BE141"/>
  <c r="BE131"/>
  <c r="BE135"/>
  <c r="BE160"/>
  <c i="4" r="BK117"/>
  <c r="J117"/>
  <c r="J96"/>
  <c i="5" r="BE121"/>
  <c r="J89"/>
  <c r="BE127"/>
  <c r="BE135"/>
  <c r="J92"/>
  <c r="BE119"/>
  <c r="E85"/>
  <c r="BE123"/>
  <c r="F92"/>
  <c r="BE125"/>
  <c r="BE133"/>
  <c r="BE139"/>
  <c r="BE129"/>
  <c r="BE131"/>
  <c r="BE137"/>
  <c i="4" r="BE127"/>
  <c r="J92"/>
  <c r="BE121"/>
  <c r="BE125"/>
  <c r="E107"/>
  <c i="3" r="J96"/>
  <c i="4" r="J111"/>
  <c r="BE131"/>
  <c r="BE133"/>
  <c r="BE141"/>
  <c i="3" r="J118"/>
  <c r="J97"/>
  <c i="4" r="BE123"/>
  <c r="BE129"/>
  <c r="BE137"/>
  <c r="BE143"/>
  <c r="BE147"/>
  <c r="F92"/>
  <c r="BE135"/>
  <c r="BE151"/>
  <c r="BE119"/>
  <c r="BE139"/>
  <c r="BE145"/>
  <c r="BE149"/>
  <c i="2" r="BK452"/>
  <c r="J452"/>
  <c r="J108"/>
  <c i="3" r="BE131"/>
  <c r="F114"/>
  <c r="BE121"/>
  <c r="J111"/>
  <c r="BE125"/>
  <c r="BE135"/>
  <c r="BE139"/>
  <c r="BE137"/>
  <c r="BE143"/>
  <c r="E85"/>
  <c r="BE123"/>
  <c r="BE145"/>
  <c i="2" r="J411"/>
  <c r="J106"/>
  <c i="3" r="J114"/>
  <c r="BE129"/>
  <c i="2" r="J133"/>
  <c r="J98"/>
  <c i="3" r="BE133"/>
  <c r="BE141"/>
  <c r="BE119"/>
  <c r="BE148"/>
  <c r="BE127"/>
  <c i="2" r="BE229"/>
  <c r="BE173"/>
  <c r="BE208"/>
  <c r="BE262"/>
  <c r="BE289"/>
  <c r="BE328"/>
  <c r="BE335"/>
  <c r="BE345"/>
  <c r="BE361"/>
  <c r="BE390"/>
  <c r="BE418"/>
  <c r="BE169"/>
  <c r="BE181"/>
  <c r="BE196"/>
  <c r="BE310"/>
  <c r="BE204"/>
  <c r="BE343"/>
  <c r="BE383"/>
  <c r="BE401"/>
  <c r="BE146"/>
  <c r="BE298"/>
  <c r="BE458"/>
  <c r="BE474"/>
  <c r="F128"/>
  <c r="BE177"/>
  <c r="BE225"/>
  <c r="BE365"/>
  <c r="BE388"/>
  <c r="BE441"/>
  <c r="BE448"/>
  <c r="E121"/>
  <c r="BE192"/>
  <c r="BE215"/>
  <c r="BE239"/>
  <c r="BE349"/>
  <c r="BE403"/>
  <c r="BE466"/>
  <c r="BE468"/>
  <c r="J92"/>
  <c r="BE138"/>
  <c r="BE159"/>
  <c r="BE166"/>
  <c r="BE189"/>
  <c r="BE268"/>
  <c r="BE284"/>
  <c r="BE373"/>
  <c r="BE397"/>
  <c r="BE429"/>
  <c r="BE450"/>
  <c r="BE454"/>
  <c r="BE472"/>
  <c r="BE200"/>
  <c r="BE377"/>
  <c r="BE381"/>
  <c r="BE416"/>
  <c r="BE433"/>
  <c r="BE437"/>
  <c r="BE463"/>
  <c r="BE258"/>
  <c r="BE322"/>
  <c r="BE339"/>
  <c r="BE412"/>
  <c r="BE425"/>
  <c r="BE357"/>
  <c r="BE371"/>
  <c r="J89"/>
  <c r="BE249"/>
  <c r="BE256"/>
  <c r="BE264"/>
  <c r="BE306"/>
  <c r="BE314"/>
  <c r="BE353"/>
  <c r="BE369"/>
  <c r="BE421"/>
  <c r="BE408"/>
  <c r="BE142"/>
  <c r="BE185"/>
  <c r="BE213"/>
  <c r="BE231"/>
  <c r="BE244"/>
  <c r="BE272"/>
  <c r="BE294"/>
  <c r="BE134"/>
  <c r="BE151"/>
  <c r="BE211"/>
  <c r="BE235"/>
  <c r="BE155"/>
  <c r="BE302"/>
  <c r="BE405"/>
  <c i="4" r="F34"/>
  <c i="1" r="BA97"/>
  <c i="5" r="F37"/>
  <c i="1" r="BD98"/>
  <c i="6" r="F34"/>
  <c i="1" r="BA99"/>
  <c i="3" r="F35"/>
  <c i="1" r="BB96"/>
  <c i="4" r="F37"/>
  <c i="1" r="BD97"/>
  <c i="4" r="J34"/>
  <c i="1" r="AW97"/>
  <c i="5" r="F34"/>
  <c i="1" r="BA98"/>
  <c i="5" r="F35"/>
  <c i="1" r="BB98"/>
  <c i="3" r="J30"/>
  <c r="F34"/>
  <c i="1" r="BA96"/>
  <c i="4" r="F36"/>
  <c i="1" r="BC97"/>
  <c i="6" r="F35"/>
  <c i="1" r="BB99"/>
  <c i="3" r="J34"/>
  <c i="1" r="AW96"/>
  <c i="5" r="F36"/>
  <c i="1" r="BC98"/>
  <c i="6" r="F36"/>
  <c i="1" r="BC99"/>
  <c i="3" r="F36"/>
  <c i="1" r="BC96"/>
  <c i="4" r="F35"/>
  <c i="1" r="BB97"/>
  <c i="6" r="F37"/>
  <c i="1" r="BD99"/>
  <c i="2" r="F35"/>
  <c i="1" r="BB95"/>
  <c i="3" r="F37"/>
  <c i="1" r="BD96"/>
  <c i="5" r="J34"/>
  <c i="1" r="AW98"/>
  <c i="2" r="F34"/>
  <c i="1" r="BA95"/>
  <c i="2" r="F36"/>
  <c i="1" r="BC95"/>
  <c i="6" r="J34"/>
  <c i="1" r="AW99"/>
  <c i="2" r="F37"/>
  <c i="1" r="BD95"/>
  <c i="2" r="J34"/>
  <c i="1" r="AW95"/>
  <c i="6" l="1" r="R123"/>
  <c r="R122"/>
  <c r="P123"/>
  <c r="P122"/>
  <c i="1" r="AU99"/>
  <c i="6" r="T123"/>
  <c r="T122"/>
  <c i="2" r="R132"/>
  <c r="R131"/>
  <c r="BK410"/>
  <c r="J410"/>
  <c r="J105"/>
  <c r="T132"/>
  <c r="T131"/>
  <c r="P452"/>
  <c r="P131"/>
  <c i="1" r="AU95"/>
  <c i="2" r="BK132"/>
  <c r="J132"/>
  <c r="J97"/>
  <c i="1" r="AG96"/>
  <c i="6" r="BK123"/>
  <c r="J123"/>
  <c r="J97"/>
  <c i="3" r="J33"/>
  <c i="1" r="AV96"/>
  <c r="AT96"/>
  <c r="AN96"/>
  <c i="6" r="F33"/>
  <c i="1" r="AZ99"/>
  <c i="2" r="F33"/>
  <c i="1" r="AZ95"/>
  <c i="3" r="F33"/>
  <c i="1" r="AZ96"/>
  <c i="5" r="F33"/>
  <c i="1" r="AZ98"/>
  <c r="BC94"/>
  <c r="AY94"/>
  <c i="2" r="J33"/>
  <c i="1" r="AV95"/>
  <c r="AT95"/>
  <c i="4" r="F33"/>
  <c i="1" r="AZ97"/>
  <c i="6" r="J33"/>
  <c i="1" r="AV99"/>
  <c r="AT99"/>
  <c i="4" r="J33"/>
  <c i="1" r="AV97"/>
  <c r="AT97"/>
  <c r="BD94"/>
  <c r="W33"/>
  <c i="4" r="J30"/>
  <c i="1" r="AG97"/>
  <c i="5" r="J30"/>
  <c i="1" r="AG98"/>
  <c r="BA94"/>
  <c r="W30"/>
  <c i="5" r="J33"/>
  <c i="1" r="AV98"/>
  <c r="AT98"/>
  <c r="BB94"/>
  <c r="AX94"/>
  <c i="2" l="1" r="BK131"/>
  <c r="J131"/>
  <c r="J96"/>
  <c i="6" r="BK122"/>
  <c r="J122"/>
  <c r="J96"/>
  <c i="1" r="AN98"/>
  <c r="AN97"/>
  <c i="5" r="J39"/>
  <c i="4" r="J39"/>
  <c i="3" r="J39"/>
  <c i="1" r="AU94"/>
  <c r="AW94"/>
  <c r="AK30"/>
  <c r="AZ94"/>
  <c r="W29"/>
  <c r="W32"/>
  <c r="W31"/>
  <c i="6" l="1" r="J30"/>
  <c i="1" r="AG99"/>
  <c i="2" r="J30"/>
  <c i="1" r="AG95"/>
  <c r="AN95"/>
  <c r="AV94"/>
  <c r="AK29"/>
  <c i="2" l="1" r="J39"/>
  <c i="6" r="J39"/>
  <c i="1" r="AN99"/>
  <c r="AT94"/>
  <c r="AG94"/>
  <c r="AK26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<sst xmlns="http://schemas.openxmlformats.org/spreadsheetml/2006/main">
  <si>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</si>
  <si>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</si>
  <si>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</si>
  <si>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</si>
  <si>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</si>
  <si>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{439e3bee-22d4-4997-bd5d-3b0c5b84503d}</t>
  </si>
  <si>
    <t>0,01</t>
  </si>
  <si>
    <t>21</t>
  </si>
  <si>
    <t>0,1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</si>
  <si>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</si>
  <si>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</si>
  <si>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</si>
  <si>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</si>
  <si>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</si>
  <si>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</si>
  <si>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1793/006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</si>
  <si>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</si>
  <si>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</si>
  <si>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Baťův kanál, PK Nedakonice, PK Vnorovy I. – komplexní oprava (PK Vnorovy)</t>
  </si>
  <si>
    <t>KSO:</t>
  </si>
  <si>
    <t>CC-CZ:</t>
  </si>
  <si>
    <t>Místo:</t>
  </si>
  <si>
    <t>Vnorovy</t>
  </si>
  <si>
    <t>Datum:</t>
  </si>
  <si>
    <t>15. 3. 2024</t>
  </si>
  <si>
    <t>Zadavatel:</t>
  </si>
  <si>
    <t>IČ:</t>
  </si>
  <si>
    <t>70890013</t>
  </si>
  <si>
    <t xml:space="preserve">Povodí Moravy, s.p. </t>
  </si>
  <si>
    <t>DIČ:</t>
  </si>
  <si>
    <t>Uchazeč:</t>
  </si>
  <si>
    <t>Vyplň údaj</t>
  </si>
  <si>
    <t>Projektant:</t>
  </si>
  <si>
    <t>47116901</t>
  </si>
  <si>
    <t xml:space="preserve">Vodohospodářský rozvoj a výstavba, a.s. 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</si>
  <si>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</si>
  <si>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</si>
  <si>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</si>
  <si>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</si>
  <si>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</si>
  <si>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</si>
  <si>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</si>
  <si>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</si>
  <si>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</si>
  <si>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</si>
  <si>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</si>
  <si>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</si>
  <si>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</si>
  <si>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</si>
  <si>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</si>
  <si>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</si>
  <si>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</si>
  <si>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</si>
  <si>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</si>
  <si>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</si>
  <si>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</si>
  <si>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</si>
  <si>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</si>
  <si>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</si>
  <si>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</si>
  <si>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</si>
  <si>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</si>
  <si>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</si>
  <si>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</si>
  <si>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</si>
  <si>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</si>
  <si>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</si>
  <si>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</si>
  <si>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</si>
  <si>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</si>
  <si>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</si>
  <si>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</si>
  <si>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</si>
  <si>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</si>
  <si>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</si>
  <si>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</si>
  <si>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</si>
  <si>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</si>
  <si>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</si>
  <si>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</si>
  <si>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</si>
  <si>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</si>
  <si>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</si>
  <si>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</si>
  <si>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02</t>
  </si>
  <si>
    <t>Oprava PK Vnorovy I</t>
  </si>
  <si>
    <t>STA</t>
  </si>
  <si>
    <t>1</t>
  </si>
  <si>
    <t>{9bf46cc1-9a4f-4784-b9dd-4eb3257fce24}</t>
  </si>
  <si>
    <t>2</t>
  </si>
  <si>
    <t>PS 02.01</t>
  </si>
  <si>
    <t>Horní vrata a provizorní hrazení</t>
  </si>
  <si>
    <t>{4996cced-6d79-43eb-81de-d3545b1a565a}</t>
  </si>
  <si>
    <t>PS 02.02</t>
  </si>
  <si>
    <t>Dolní vrata a provizorní hrazení</t>
  </si>
  <si>
    <t>{1133264c-1eb8-4f8b-89e4-840794255b60}</t>
  </si>
  <si>
    <t>PS 02.03</t>
  </si>
  <si>
    <t xml:space="preserve">Protipovodňová vrata </t>
  </si>
  <si>
    <t>{66ce330c-7cba-419e-adb7-7a16f668058e}</t>
  </si>
  <si>
    <t>VRN</t>
  </si>
  <si>
    <t>Vedlejší rozpočtové náklady</t>
  </si>
  <si>
    <t>{9f9ff7ef-cd2a-4fab-9e89-012ea87e0265}</t>
  </si>
  <si>
    <t>hrázky</t>
  </si>
  <si>
    <t>zajímkování staveniště - hrázky</t>
  </si>
  <si>
    <t>m3</t>
  </si>
  <si>
    <t>2000</t>
  </si>
  <si>
    <t>ornice</t>
  </si>
  <si>
    <t>ornice - humózní zemina</t>
  </si>
  <si>
    <t>16,5</t>
  </si>
  <si>
    <t>KRYCÍ LIST SOUPISU PRACÍ</t>
  </si>
  <si>
    <t>reprofilace_hrubá</t>
  </si>
  <si>
    <t>reprofilace - hrubá</t>
  </si>
  <si>
    <t>m2</t>
  </si>
  <si>
    <t>55,2</t>
  </si>
  <si>
    <t>reprofilace_jemná</t>
  </si>
  <si>
    <t>reprofilace - jemná</t>
  </si>
  <si>
    <t>41,341</t>
  </si>
  <si>
    <t>VV0001</t>
  </si>
  <si>
    <t>sediment - objem</t>
  </si>
  <si>
    <t>38,874</t>
  </si>
  <si>
    <t>3</t>
  </si>
  <si>
    <t>VV0003</t>
  </si>
  <si>
    <t>řezání - zavazovací křídlo</t>
  </si>
  <si>
    <t>19,137</t>
  </si>
  <si>
    <t>Objekt:</t>
  </si>
  <si>
    <t>VV0004</t>
  </si>
  <si>
    <t>řezání - stěny</t>
  </si>
  <si>
    <t>118,046</t>
  </si>
  <si>
    <t>SO 02 - Oprava PK Vnorovy I</t>
  </si>
  <si>
    <t>výkopy</t>
  </si>
  <si>
    <t>100</t>
  </si>
  <si>
    <t>zásypy</t>
  </si>
  <si>
    <t>34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</si>
  <si>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</si>
  <si>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</si>
  <si>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</si>
  <si>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</si>
  <si>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</si>
  <si>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</si>
  <si>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</si>
  <si>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</si>
  <si>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</si>
  <si>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</si>
  <si>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</si>
  <si>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</si>
  <si>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</si>
  <si>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</si>
  <si>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</si>
  <si>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</si>
  <si>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</si>
  <si>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</si>
  <si>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</si>
  <si>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</si>
  <si>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</si>
  <si>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</si>
  <si>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</si>
  <si>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</si>
  <si>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</si>
  <si>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</si>
  <si>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</si>
  <si>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</si>
  <si>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</si>
  <si>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</si>
  <si>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</si>
  <si>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</si>
  <si>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</si>
  <si>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</si>
  <si>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</si>
  <si>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</si>
  <si>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</si>
  <si>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</si>
  <si>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115101201</t>
  </si>
  <si>
    <t>Čerpání vody na dopravní výšku do 10 m průměrný přítok do 500 l/min</t>
  </si>
  <si>
    <t>hod</t>
  </si>
  <si>
    <t>CS ÚRS 2024 01</t>
  </si>
  <si>
    <t>4</t>
  </si>
  <si>
    <t>1719850251</t>
  </si>
  <si>
    <t>PP</t>
  </si>
  <si>
    <t>Čerpání vody na dopravní výšku do 10 m s uvažovaným průměrným přítokem do 500 l/min</t>
  </si>
  <si>
    <t>VV</t>
  </si>
  <si>
    <t>"hodiny * dny * měsíce"</t>
  </si>
  <si>
    <t>24*30*6</t>
  </si>
  <si>
    <t>115101301</t>
  </si>
  <si>
    <t>Pohotovost čerpací soupravy pro dopravní výšku do 10 m přítok do 500 l/min</t>
  </si>
  <si>
    <t>den</t>
  </si>
  <si>
    <t>61456834</t>
  </si>
  <si>
    <t>Pohotovost záložní čerpací soupravy pro dopravní výšku do 10 m s uvažovaným průměrným přítokem do 500 l/min</t>
  </si>
  <si>
    <t>"dny * měsíce"</t>
  </si>
  <si>
    <t>30*6</t>
  </si>
  <si>
    <t>121103111</t>
  </si>
  <si>
    <t>Skrývka zemin schopných zúrodnění v rovině a svahu do 1:5</t>
  </si>
  <si>
    <t>2075310690</t>
  </si>
  <si>
    <t>Skrývka zemin schopných zúrodnění v rovině a ve sklonu do 1:5</t>
  </si>
  <si>
    <t>"ornice, C.5. VÝKAZ KUBATUR"</t>
  </si>
  <si>
    <t>125703313/R</t>
  </si>
  <si>
    <t>Vyčištění stavebního prostoru od sedimentů</t>
  </si>
  <si>
    <t>659277027</t>
  </si>
  <si>
    <t>Vyčištění stavebního prostoru od sedimentů
Položka zahrnuje:
- těžbu sedimentů
- vodorovný a svislý přesun
- naložení
- zajištění veškeré mechanizace včetně dopravy</t>
  </si>
  <si>
    <t>"Množství určené pomocí aplikace Výměry.</t>
  </si>
  <si>
    <t>"délka - PK*plocha - sediment</t>
  </si>
  <si>
    <t>5</t>
  </si>
  <si>
    <t>132212121</t>
  </si>
  <si>
    <t>Hloubení zapažených rýh šířky do 800 mm v soudržných horninách třídy těžitelnosti I skupiny 3 ručně</t>
  </si>
  <si>
    <t>-2002682877</t>
  </si>
  <si>
    <t>Hloubení zapažených rýh šířky do 800 mm ručně s urovnáním dna do předepsaného profilu a spádu v hornině třídy těžitelnosti I skupiny 3 soudržných</t>
  </si>
  <si>
    <t>"C.5. VÝKAZ KUBATUR"</t>
  </si>
  <si>
    <t>6</t>
  </si>
  <si>
    <t>162306111</t>
  </si>
  <si>
    <t>Vodorovné přemístění do 500 m bez naložení výkopku ze zemin schopných zúrodnění</t>
  </si>
  <si>
    <t>1578154879</t>
  </si>
  <si>
    <t>Vodorovné přemístění výkopku bez naložení, avšak se složením zemin schopných zúrodnění, na vzdálenost přes 100 do 500 m</t>
  </si>
  <si>
    <t>"přesun na mezideponii a zpět"</t>
  </si>
  <si>
    <t>ornice*2</t>
  </si>
  <si>
    <t>7</t>
  </si>
  <si>
    <t>162751117/R</t>
  </si>
  <si>
    <t>Vodorovné přemístění výkopku/sypaniny z horniny třídy těžitelnosti I skupiny 1 až 3 na skládku dle výběru zhotovitele stavby s uložením dle platné legislativy</t>
  </si>
  <si>
    <t>672349072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</si>
  <si>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</si>
  <si>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"přebytečná zemina"</t>
  </si>
  <si>
    <t>výkopy-zásypy</t>
  </si>
  <si>
    <t>"sediment"</t>
  </si>
  <si>
    <t>Součet</t>
  </si>
  <si>
    <t>8</t>
  </si>
  <si>
    <t>167103101</t>
  </si>
  <si>
    <t>Nakládání výkopku ze zemin schopných zúrodnění</t>
  </si>
  <si>
    <t>-988736233</t>
  </si>
  <si>
    <t>Nakládání neulehlého výkopku z hromad zeminy schopné zúrodnění</t>
  </si>
  <si>
    <t>9</t>
  </si>
  <si>
    <t>171103202/R0</t>
  </si>
  <si>
    <t>Zřízení hrázek včetně nákupu a dovozu zeminy, kamene a spojených nákladů na pořízení</t>
  </si>
  <si>
    <t>-279324550</t>
  </si>
  <si>
    <t>Zřízení hrázek včetně nákupu a dovozu zeminy, kamene a spojených nákladů na pořízení
Položka zahrnuje:
- inženýrskou činnost
- těžbu zeminy
- naložení
- uložení se zhutněním
- vodorovný a svislý přesun
- náklady na pořízení
- zeminu s koeficientem filtrace MAX 1x10-7 m/s</t>
  </si>
  <si>
    <t>"zajímkování staveniště, C.5. VÝKAZ KUBATUR, D.1.2.4 Vzorový řez hrázky provizorního hrazení SO 02"</t>
  </si>
  <si>
    <t>10</t>
  </si>
  <si>
    <t>171103202/R1</t>
  </si>
  <si>
    <t>Odstranění hrázek včetně odvozu zeminy, uložení na skládce a poplatku za uložení</t>
  </si>
  <si>
    <t>-1924185350</t>
  </si>
  <si>
    <t>Odstranění hrázek včetně odvozu zeminy, uložení na skládce a poplatku za uložení
Položka zahrnuje:
- těžbu zeminy
- naložení
- uložení a rozhrnutí
- vodorovný a svislý přesun
- uložení na skládce dle výběru zhotovitele
- poplatek za uložení</t>
  </si>
  <si>
    <t>11</t>
  </si>
  <si>
    <t>174151101</t>
  </si>
  <si>
    <t>Zásyp jam, šachet rýh nebo kolem objektů sypaninou se zhutněním</t>
  </si>
  <si>
    <t>2073233777</t>
  </si>
  <si>
    <t>Zásyp sypaninou z jakékoliv horniny strojně s uložením výkopku ve vrstvách se zhutněním jam, šachet, rýh nebo kolem objektů v těchto vykopávkách</t>
  </si>
  <si>
    <t>"zpětný zásyp, C.5. VÝKAZ KUBATUR"</t>
  </si>
  <si>
    <t>34,0</t>
  </si>
  <si>
    <t>181006111</t>
  </si>
  <si>
    <t>Rozprostření zemin tl vrstvy do 0,1 m schopných zúrodnění v rovině a sklonu do 1:5</t>
  </si>
  <si>
    <t>-1040171579</t>
  </si>
  <si>
    <t>Rozprostření zemin schopných zúrodnění v rovině a ve sklonu do 1:5, tloušťka vrstvy do 0,10 m</t>
  </si>
  <si>
    <t>"ohumusování, C.5. VÝKAZ KUBATUR"</t>
  </si>
  <si>
    <t>ornice/0,1</t>
  </si>
  <si>
    <t>13</t>
  </si>
  <si>
    <t>181411121</t>
  </si>
  <si>
    <t>Založení lučního trávníku výsevem pl do 1000 m2 v rovině a ve svahu do 1:5</t>
  </si>
  <si>
    <t>1640771453</t>
  </si>
  <si>
    <t>Založení trávníku na půdě předem připravené plochy do 1000 m2 výsevem včetně utažení lučního v rovině nebo na svahu do 1:5</t>
  </si>
  <si>
    <t>14</t>
  </si>
  <si>
    <t>M</t>
  </si>
  <si>
    <t>00572472</t>
  </si>
  <si>
    <t>osivo směs travní krajinná-rovinná</t>
  </si>
  <si>
    <t>kg</t>
  </si>
  <si>
    <t>682985695</t>
  </si>
  <si>
    <t>Zakládání</t>
  </si>
  <si>
    <t>15</t>
  </si>
  <si>
    <t>275322511</t>
  </si>
  <si>
    <t>Základové patky ze ŽB se zvýšenými nároky na prostředí tř. C 25/30</t>
  </si>
  <si>
    <t>1443667141</t>
  </si>
  <si>
    <t>Základy z betonu železového (bez výztuže) patky z betonu se zvýšenými nároky na prostředí tř. C 25/30</t>
  </si>
  <si>
    <t>"zábradlí, C.5. VÝKAZ KUBATUR"</t>
  </si>
  <si>
    <t>0,30</t>
  </si>
  <si>
    <t>16</t>
  </si>
  <si>
    <t>275351121</t>
  </si>
  <si>
    <t>Zřízení bednění základových patek</t>
  </si>
  <si>
    <t>767987724</t>
  </si>
  <si>
    <t>Bednění základů patek zřízení</t>
  </si>
  <si>
    <t>(0,25*0,3*4) * 16</t>
  </si>
  <si>
    <t>17</t>
  </si>
  <si>
    <t>275351122</t>
  </si>
  <si>
    <t>Odstranění bednění základových patek</t>
  </si>
  <si>
    <t>-876058342</t>
  </si>
  <si>
    <t>Bednění základů patek odstranění</t>
  </si>
  <si>
    <t>18</t>
  </si>
  <si>
    <t>275362021</t>
  </si>
  <si>
    <t>Výztuž základových patek svařovanými sítěmi Kari</t>
  </si>
  <si>
    <t>t</t>
  </si>
  <si>
    <t>1321814577</t>
  </si>
  <si>
    <t>Výztuž základů patek ze svařovaných sítí z drátů typu KARI</t>
  </si>
  <si>
    <t>"zábradlí, KARI 100/100/6, C.5. VÝKAZ KUBATUR"</t>
  </si>
  <si>
    <t>(0,25*0,3*4) * 16 * 0,0044</t>
  </si>
  <si>
    <t>19</t>
  </si>
  <si>
    <t>291211111/R0</t>
  </si>
  <si>
    <t>Zřízení panelové plochy a paty hrázky zapřené do dřevěné vzpěry</t>
  </si>
  <si>
    <t>kpl</t>
  </si>
  <si>
    <t>-731554572</t>
  </si>
  <si>
    <t>"příloha D.1.2.4 Vzorový řez hrázky provizorního hrazení SO 02"</t>
  </si>
  <si>
    <t>20</t>
  </si>
  <si>
    <t>59381009</t>
  </si>
  <si>
    <t>panel silniční 3,00x1,00x0,15m</t>
  </si>
  <si>
    <t>kus</t>
  </si>
  <si>
    <t>-908585896</t>
  </si>
  <si>
    <t>panel silniční 3,00x1,00x0,15m
- OBRÁTKOVOST MATERIÁLU - 3x</t>
  </si>
  <si>
    <t>291211111/R1</t>
  </si>
  <si>
    <t>Odstranění panelové plochy a paty hrázky zapřené do dřevěné vzpěry</t>
  </si>
  <si>
    <t>-423143157</t>
  </si>
  <si>
    <t>Svislé a kompletní konstrukce</t>
  </si>
  <si>
    <t>22</t>
  </si>
  <si>
    <t>321321116</t>
  </si>
  <si>
    <t>Konstrukce vodních staveb ze ŽB mrazuvzdorného tř. C 30/37</t>
  </si>
  <si>
    <t>1341954013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</si>
  <si>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30/37</t>
  </si>
  <si>
    <t>"přílohy C.5. VÝKAZ KUBATUR, D.1.2.1, D.1.2.2 a D.1.2.3"</t>
  </si>
  <si>
    <t>"Oprava betonových říms – odstranění stávající"</t>
  </si>
  <si>
    <t>88,0</t>
  </si>
  <si>
    <t>"Oprava betonu v tloušťce 0,15 - 0,85 m"</t>
  </si>
  <si>
    <t>122,0</t>
  </si>
  <si>
    <t>"Oprava dna PK v prostoru nových technologií"</t>
  </si>
  <si>
    <t>21,9</t>
  </si>
  <si>
    <t>23</t>
  </si>
  <si>
    <t>321351010</t>
  </si>
  <si>
    <t>Bednění konstrukcí vodních staveb rovinné - zřízení</t>
  </si>
  <si>
    <t>-449555126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</si>
  <si>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</si>
  <si>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"bednění, C.5. VÝKAZ KUBATUR"</t>
  </si>
  <si>
    <t>422,0</t>
  </si>
  <si>
    <t>24</t>
  </si>
  <si>
    <t>321351010/R</t>
  </si>
  <si>
    <t>Příplatek za zvláštní požadavky na bednění konstrukcí</t>
  </si>
  <si>
    <t>-800054849</t>
  </si>
  <si>
    <t xml:space="preserve">Příplatek za zvláštní požadavky na bednění konstrukcí
Položka zahrnuje:
- zřízení a odstranění bednění
- jednostranné provedení, založení na podpory z lešení
- složité a členité malé výměry bedněných ploch, rohové spoje
- zaoblení hran (potrubí PVC, poloměr 100 mm)
- fólie
- ostatní doprovodný materiál
- kotvení (skalní kotvy)
</t>
  </si>
  <si>
    <t>25</t>
  </si>
  <si>
    <t>321352010</t>
  </si>
  <si>
    <t>Bednění konstrukcí vodních staveb rovinné - odstranění</t>
  </si>
  <si>
    <t>-1541922587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</si>
  <si>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</si>
  <si>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26</t>
  </si>
  <si>
    <t>321366111</t>
  </si>
  <si>
    <t>Výztuž železobetonových konstrukcí vodních staveb z oceli 10 505 D do 12 mm</t>
  </si>
  <si>
    <t>-1646675151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</si>
  <si>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</si>
  <si>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"výztuž o průměru 6, 8, 10 a 12 mm, C.5. VÝKAZ KUBATUR"</t>
  </si>
  <si>
    <t>(18,5+82,0+6737,5+5312,3)/1000</t>
  </si>
  <si>
    <t>27</t>
  </si>
  <si>
    <t>321366112</t>
  </si>
  <si>
    <t>Výztuž železobetonových konstrukcí vodních staveb z oceli 10 505 D do 32 mm</t>
  </si>
  <si>
    <t>288300497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</si>
  <si>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</si>
  <si>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"výztuž o průměru 14, 16 a 20 mm, C.5. VÝKAZ KUBATUR"</t>
  </si>
  <si>
    <t>(2270,2+1645,4+8915,5)/1000</t>
  </si>
  <si>
    <t>Vodorovné konstrukce</t>
  </si>
  <si>
    <t>28</t>
  </si>
  <si>
    <t>430321616/R</t>
  </si>
  <si>
    <t>Monolitické schodiště z betonu C30/37</t>
  </si>
  <si>
    <t>1973517285</t>
  </si>
  <si>
    <t>Monolitické schodiště z betonu C30/37
Položka zahrnuje:
- dopravu
- montáž
- materiál
- bednění - zřízení, odstranění
- výztuž, sítě KARI 100/100/8 mm
- podkladní beton C25/30
- přesun hmot</t>
  </si>
  <si>
    <t>"příloha D.1.2.9 Vzorový řez schodištěm"</t>
  </si>
  <si>
    <t>2,0</t>
  </si>
  <si>
    <t>Ostatní konstrukce a práce, bourání</t>
  </si>
  <si>
    <t>29</t>
  </si>
  <si>
    <t>931994111</t>
  </si>
  <si>
    <t>Těsnění styčné spáry u prefa dílců bobtnajícím profilem</t>
  </si>
  <si>
    <t>m</t>
  </si>
  <si>
    <t>1460853908</t>
  </si>
  <si>
    <t>Těsnění spáry betonové konstrukce pásy, profily, tmely profilem, spáry styčné u prefa dílců bobtnajícím</t>
  </si>
  <si>
    <t>"přední strana zavazovacích křídel, délka * počet"</t>
  </si>
  <si>
    <t>3,35*2 + 7,1*2</t>
  </si>
  <si>
    <t>"příloha D.1.2.1"</t>
  </si>
  <si>
    <t>6*3,35+5*7,0+8*7,1</t>
  </si>
  <si>
    <t>30</t>
  </si>
  <si>
    <t>946112116</t>
  </si>
  <si>
    <t>Montáž pojízdných věží trubkových/dílcových š přes 0,9 do 1,6 m dl do 3,2 m v přes 5,5 do 6,6 m</t>
  </si>
  <si>
    <t>1030252433</t>
  </si>
  <si>
    <t>Věže pojízdné trubkové nebo dílcové s maximálním zatížením podlahy do 200 kg/m2 šířky přes 0,9 do 1,6 m, délky do 3,2 m výšky přes 5,5 m do 6,6 m montáž</t>
  </si>
  <si>
    <t>31</t>
  </si>
  <si>
    <t>946112216</t>
  </si>
  <si>
    <t>Příplatek k pojízdným věžím š přes 0,9 do 1,6 m dl do 3,2 m v přes 5,5 do 6,6 m za každý den použití</t>
  </si>
  <si>
    <t>-829416491</t>
  </si>
  <si>
    <t>Věže pojízdné trubkové nebo dílcové s maximálním zatížením podlahy do 200 kg/m2 šířky přes 0,9 do 1,6 m, délky do 3,2 m výšky přes 5,5 m do 6,6 m příplatek k ceně za každý den použití</t>
  </si>
  <si>
    <t>"kus*den*měsíc"</t>
  </si>
  <si>
    <t>2*30*5</t>
  </si>
  <si>
    <t>32</t>
  </si>
  <si>
    <t>946112816</t>
  </si>
  <si>
    <t>Demontáž pojízdných věží trubkových/dílcových š přes 0,9 do 1,6 m dl do 3,2 m v přes 5,5 do 6,6 m</t>
  </si>
  <si>
    <t>121731784</t>
  </si>
  <si>
    <t>Věže pojízdné trubkové nebo dílcové s maximálním zatížením podlahy do 200 kg/m2 šířky přes 0,9 do 1,6 m, délky do 3,2 m výšky přes 5,5 m do 6,6 m demontáž</t>
  </si>
  <si>
    <t>33</t>
  </si>
  <si>
    <t>953965121</t>
  </si>
  <si>
    <t>Kotevní šroub pro chemické kotvy M 12 dl 160 mm</t>
  </si>
  <si>
    <t>940765091</t>
  </si>
  <si>
    <t>Kotva chemická s vyvrtáním otvoru kotevní šrouby pro chemické kotvy, velikost M 12, délka 160 mm</t>
  </si>
  <si>
    <t>3366</t>
  </si>
  <si>
    <t>953965131</t>
  </si>
  <si>
    <t>Kotevní šroub pro chemické kotvy M 16 dl 190 mm</t>
  </si>
  <si>
    <t>-238251546</t>
  </si>
  <si>
    <t>Kotva chemická s vyvrtáním otvoru kotevní šrouby pro chemické kotvy, velikost M 16, délka 190 mm</t>
  </si>
  <si>
    <t>605</t>
  </si>
  <si>
    <t>35</t>
  </si>
  <si>
    <t>966055211/R</t>
  </si>
  <si>
    <t>Bourání konstrukcí vodních staveb z betonu železového metodou šetrného bourání</t>
  </si>
  <si>
    <t>2034219411</t>
  </si>
  <si>
    <t>Bourání konstrukcí vodních staveb z betonu železového metodou šetrného bourání s přemístěním suti na hromady na vzdálenost do 20 m nebo s naložením na dopravní prostředek strojně; použití skalní frézy, diamantového lana; bez použití hydraulickcýh kladiv</t>
  </si>
  <si>
    <t>"přílohy C.5. VÝKAZ KUBATUR, D.1.2.1, D.1.2.2 a D.1.2.3, D.1 Technická zpráva"</t>
  </si>
  <si>
    <t>"stávající schodiště"</t>
  </si>
  <si>
    <t>36</t>
  </si>
  <si>
    <t>977211111</t>
  </si>
  <si>
    <t>Řezání stěnovou pilou betonových nebo ŽB kcí s výztuží průměru do 16 mm hl do 200 mm</t>
  </si>
  <si>
    <t>291670657</t>
  </si>
  <si>
    <t>Řezání konstrukcí stěnovou pilou betonových nebo železobetonových průměru řezané výztuže do 16 mm hloubka řezu do 200 mm</t>
  </si>
  <si>
    <t>"délka - zavazovací křídlo</t>
  </si>
  <si>
    <t>37</t>
  </si>
  <si>
    <t>977211113</t>
  </si>
  <si>
    <t>Řezání stěnovou pilou betonových nebo ŽB kcí s výztuží průměru do 16 mm hl přes 350 do 420 mm</t>
  </si>
  <si>
    <t>2093682425</t>
  </si>
  <si>
    <t>Řezání konstrukcí stěnovou pilou betonových nebo železobetonových průměru řezané výztuže do 16 mm hloubka řezu přes 350 do 420 mm</t>
  </si>
  <si>
    <t>"délka - stěny*2</t>
  </si>
  <si>
    <t>38</t>
  </si>
  <si>
    <t>985121122</t>
  </si>
  <si>
    <t>Tryskání degradovaného betonu stěn a rubu kleneb vodou pod tlakem přes 300 do 1250 barů</t>
  </si>
  <si>
    <t>1067169285</t>
  </si>
  <si>
    <t>Tryskání degradovaného betonu stěn, rubu kleneb a podlah vodou pod tlakem přes 300 do 1 250 barů</t>
  </si>
  <si>
    <t>632,0</t>
  </si>
  <si>
    <t>39</t>
  </si>
  <si>
    <t>985131111</t>
  </si>
  <si>
    <t>Očištění ploch stěn, rubu kleneb a podlah tlakovou vodou</t>
  </si>
  <si>
    <t>1923604093</t>
  </si>
  <si>
    <t>40</t>
  </si>
  <si>
    <t>985142111</t>
  </si>
  <si>
    <t>Vysekání spojovací hmoty ze spár zdiva hl do 40 mm dl do 6 m/m2</t>
  </si>
  <si>
    <t>168569202</t>
  </si>
  <si>
    <t>Vysekání spojovací hmoty ze spár zdiva včetně vyčištění hloubky spáry do 40 mm délky spáry na 1 m2 upravované plochy do 6 m</t>
  </si>
  <si>
    <t>"Oprava kyklopského zdiva, přílohy C.5. VÝKAZ KUBATUR, D.1.2.1, D.1.2.2 a D.1.2.3"</t>
  </si>
  <si>
    <t>270</t>
  </si>
  <si>
    <t>41</t>
  </si>
  <si>
    <t>985231111</t>
  </si>
  <si>
    <t>Spárování zdiva aktivovanou maltou spára hl do 40 mm dl do 6 m/m2</t>
  </si>
  <si>
    <t>1541258730</t>
  </si>
  <si>
    <t>Spárování zdiva hloubky do 40 mm aktivovanou maltou délky spáry na 1 m2 upravované plochy do 6 m</t>
  </si>
  <si>
    <t>"Oprava kyklopského zdiva, C.5. VÝKAZ KUBATUR"</t>
  </si>
  <si>
    <t>42</t>
  </si>
  <si>
    <t>985233111</t>
  </si>
  <si>
    <t>Úprava spár po spárování zdiva uhlazením spára dl do 6 m/m2</t>
  </si>
  <si>
    <t>-1356299911</t>
  </si>
  <si>
    <t>Úprava spár po spárování zdiva kamenného nebo cihelného délky spáry na 1 m2 upravované plochy do 6 m uhlazením</t>
  </si>
  <si>
    <t>43</t>
  </si>
  <si>
    <t>985311111</t>
  </si>
  <si>
    <t>Reprofilace stěn cementovou sanační maltou tl do 10 mm</t>
  </si>
  <si>
    <t>1853817947</t>
  </si>
  <si>
    <t>Reprofilace betonu sanačními maltami na cementové bázi ručně stěn, tloušťky do 10 mm</t>
  </si>
  <si>
    <t>"Oprava stěn PK pod kyklopským zdivem, 20% z celkové plochy"</t>
  </si>
  <si>
    <t>178,0*0,2</t>
  </si>
  <si>
    <t>"Oprava betonových křídel"</t>
  </si>
  <si>
    <t>19,137*0,3</t>
  </si>
  <si>
    <t>44</t>
  </si>
  <si>
    <t>985311115</t>
  </si>
  <si>
    <t>Reprofilace stěn cementovou sanační maltou tl přes 40 do 50 mm</t>
  </si>
  <si>
    <t>-2044016388</t>
  </si>
  <si>
    <t>Reprofilace betonu sanačními maltami na cementové bázi ručně stěn, tloušťky přes 40 do 50 mm</t>
  </si>
  <si>
    <t>"Oprava dna PK, 20% z celkové plochy"</t>
  </si>
  <si>
    <t>276,0*0,2</t>
  </si>
  <si>
    <t>45</t>
  </si>
  <si>
    <t>985323112</t>
  </si>
  <si>
    <t>Spojovací můstek reprofilovaného betonu na cementové bázi tl 2 mm</t>
  </si>
  <si>
    <t>-1843244176</t>
  </si>
  <si>
    <t>Spojovací můstek reprofilovaného betonu na cementové bázi, tloušťky 2 mm</t>
  </si>
  <si>
    <t>"římsy, rezerva 10%"</t>
  </si>
  <si>
    <t>113,5*1,1</t>
  </si>
  <si>
    <t>46</t>
  </si>
  <si>
    <t>999/R1</t>
  </si>
  <si>
    <t>Obnova stávajících pacholat</t>
  </si>
  <si>
    <t>ks</t>
  </si>
  <si>
    <t>106999209</t>
  </si>
  <si>
    <t>Obnova stávajících pacholat
Položka zahrnuje:
- demontáž
- očištění, otryskání tlakovou vodou, opískování
- nátěr (antikorozní) 
- zpětná montáž
- vodorovný a svislý přesun
- nakládání
- přesun hmot na staveništi</t>
  </si>
  <si>
    <t>47</t>
  </si>
  <si>
    <t>999/R2</t>
  </si>
  <si>
    <t>Obnova svodidel</t>
  </si>
  <si>
    <t>-1724227965</t>
  </si>
  <si>
    <t>Obnova svodidel
Položka zahrnuje:
- demontáž
- očištění, otryskání tlakovou vodou, opískování
- nátěr (antikorozní)
- zpětná montáž
- vodorovný a svislý přesun
- nakládání
- přesun hmot na staveništi</t>
  </si>
  <si>
    <t>48</t>
  </si>
  <si>
    <t>999/R3</t>
  </si>
  <si>
    <t>Signalizační znaky, plavební značení včetně stožárů - demontáž, zpětná montáž</t>
  </si>
  <si>
    <t>-1169087983</t>
  </si>
  <si>
    <t>Signalizační znaky, plavební značení včetně stožárů - demontáž, zpětná montáž
Položka zahrnuje:
- demontáž
- očištění
- zpětná montáž
- vodorovný a svislý přesun
- nakládání
- přesun hmot na staveništi
- nátěr plavebního značení na nové betonové plochy</t>
  </si>
  <si>
    <t>49</t>
  </si>
  <si>
    <t>999/R4</t>
  </si>
  <si>
    <t>Osvětlení - demontáž, zpětná montáž</t>
  </si>
  <si>
    <t>-32096886</t>
  </si>
  <si>
    <t>Osvětlení - demontáž, zpětná montáž
Položka zahrnuje:
- demontáž
- zpětná montáž
- vodorovný a svislý přesun
- nakládání
- přesun hmot na staveništi</t>
  </si>
  <si>
    <t>50</t>
  </si>
  <si>
    <t>999/R5</t>
  </si>
  <si>
    <t>Oděrné trámce - demontáž</t>
  </si>
  <si>
    <t>-1350631111</t>
  </si>
  <si>
    <t>Oděrné trámce - demontáž
Položka zahrnuje:
- demontáž
- vodorovný a svislý přesun
- nakládání
- přesun hmot na staveništi
- likvidace dle platné legislativy</t>
  </si>
  <si>
    <t>51</t>
  </si>
  <si>
    <t>999/R5.1</t>
  </si>
  <si>
    <t>Nájezdové trámce - demontáž</t>
  </si>
  <si>
    <t>1811326953</t>
  </si>
  <si>
    <t>Nájezdové trámce - demontáž
Položka zahrnuje:
- demontáž
- vodorovný a svislý přesun
- nakládání
- přesun hmot na staveništi
- likvidace dle platné legislativy</t>
  </si>
  <si>
    <t>52</t>
  </si>
  <si>
    <t>999/R6</t>
  </si>
  <si>
    <t>Oděrné trámce - dodávka a montáž</t>
  </si>
  <si>
    <t>1168105195</t>
  </si>
  <si>
    <t>Oděrné trámce - dodávka a montáž
Položka zahrnuje:
- montáž
- dopravu
- vodorovný a svislý přesun
- trámce (dubové dřevo)
- impregnační nátěr
- kotevní a spojovací materiál
- nakládání
- přesun hmot na staveništi</t>
  </si>
  <si>
    <t>4,2*8</t>
  </si>
  <si>
    <t>53</t>
  </si>
  <si>
    <t>999/R7</t>
  </si>
  <si>
    <t>Vázací tyče - demontáž</t>
  </si>
  <si>
    <t>1227050046</t>
  </si>
  <si>
    <t>Vázací tyče - demontáž
Položka zahrnuje:
- demontáž
- vodorovný a svislý přesun
- nakládání
- přesun hmot na staveništi
- likvidace dle platné legislativy</t>
  </si>
  <si>
    <t>17,3</t>
  </si>
  <si>
    <t>54</t>
  </si>
  <si>
    <t>999/R8</t>
  </si>
  <si>
    <t>Vázací tyče - dodávka a montáž</t>
  </si>
  <si>
    <t>-1961875522</t>
  </si>
  <si>
    <t>Vázací tyče - dodávka a montáž
Položka zahrnuje:
- montáž
- dopravu
- vodorovný a svislý přesun
- vázací tyče, prům. 51/8 mm
- ocelový plech tl. 8 mm
- kotevní a spojovací materiál
- kotvy prům. 8mm, dl. 90 mm, 48 ks
- nakládání
- přesun hmot na staveništi</t>
  </si>
  <si>
    <t>"příloha C.5. VÝKAZ KUBATUR, D.1.2.7 Vázací tyč SO 02 "</t>
  </si>
  <si>
    <t>55</t>
  </si>
  <si>
    <t>999/R9</t>
  </si>
  <si>
    <t>Vodočetná lať - demontáž</t>
  </si>
  <si>
    <t>345058957</t>
  </si>
  <si>
    <t>Vodočetná lať - demontáž
Položka zahrnuje:
- demontáž
- vodorovný a svislý přesun
- nakládání
- přesun hmot na staveništi
- likvidace dle platné legislativy</t>
  </si>
  <si>
    <t>56</t>
  </si>
  <si>
    <t>999/R91</t>
  </si>
  <si>
    <t>Vodočetná lať - dodávka a montáž</t>
  </si>
  <si>
    <t>-1064118604</t>
  </si>
  <si>
    <t>Vázací tyče - dodávka a montáž
Položka zahrnuje:
- montáž
- dopravu
- vodorovný a svislý přesun
- vodočetná lať
- kotevní a spojovací materiál
- nakládání
- přesun hmot na staveništi</t>
  </si>
  <si>
    <t>57</t>
  </si>
  <si>
    <t>999/R95</t>
  </si>
  <si>
    <t>Úchytná lana - demontáž</t>
  </si>
  <si>
    <t>-1375621460</t>
  </si>
  <si>
    <t>Úchytná lana - demontáž
Položka zahrnuje:
- demontáž
- vodorovný a svislý přesun
- nakládání
- přesun hmot na staveništi
- likvidace dle platné legislativy</t>
  </si>
  <si>
    <t>72</t>
  </si>
  <si>
    <t>58</t>
  </si>
  <si>
    <t>999/R96</t>
  </si>
  <si>
    <t>Úchytná lana - dodávka a montáž</t>
  </si>
  <si>
    <t>-1222474204</t>
  </si>
  <si>
    <t>Úchytná lana - dodávka a montáž
Položka zahrnuje:
- montáž
- dopravu
- vodorovný a svislý přesun
- úchytná lana
- nakládání
- přesun hmot na staveništi</t>
  </si>
  <si>
    <t>59</t>
  </si>
  <si>
    <t>999/R97</t>
  </si>
  <si>
    <t>Ukotvení - obnova</t>
  </si>
  <si>
    <t>1656514774</t>
  </si>
  <si>
    <t xml:space="preserve">Ukotvení - obnova
Položka zahrnuje:
- očištění
- nátěr (antikorozní)
</t>
  </si>
  <si>
    <t>60</t>
  </si>
  <si>
    <t>999/R98</t>
  </si>
  <si>
    <t>Hlubinová sonda - dodávka a montáž</t>
  </si>
  <si>
    <t>1182247937</t>
  </si>
  <si>
    <t>Hlubinová sonda - dodávka a montáž
Položka zahrnuje: 
- dopravu
- montáž
- přesun hmot
- spojovací, kotevní a těsnící materiál
- zátka PVC KG DN 110 – 3 ks
- ocelová závitová tyč průměr 8 mm – délka 1m
- potrubí PE HD 110 PN 10, SDR 17 – 21 m
- T-kus PE HD DN 110 – 3 ks
- Koleno trubky PE HD DN 110 90°
- výčet materiálu celkem pro 3 ks</t>
  </si>
  <si>
    <t>"příloha D.1.2.10 Hlubinová sonda"</t>
  </si>
  <si>
    <t>997</t>
  </si>
  <si>
    <t>Přesun sutě</t>
  </si>
  <si>
    <t>61</t>
  </si>
  <si>
    <t>997013862</t>
  </si>
  <si>
    <t>Poplatek za uložení stavebního odpadu na recyklační skládce (skládkovné) z armovaného betonu kód odpadu 17 01 01</t>
  </si>
  <si>
    <t>-1141828545</t>
  </si>
  <si>
    <t>Poplatek za uložení stavebního odpadu na recyklační skládce (skládkovné) z armovaného betonu zatříděného do Katalogu odpadů pod kódem 17 01 01</t>
  </si>
  <si>
    <t>62</t>
  </si>
  <si>
    <t>997013873</t>
  </si>
  <si>
    <t>Poplatek za uložení stavebního odpadu na recyklační skládce (skládkovné) zeminy a kamení zatříděného do Katalogu odpadů pod kódem 17 05 04</t>
  </si>
  <si>
    <t>-482116257</t>
  </si>
  <si>
    <t>"přebytečná zemina, 1,8 t/m3"</t>
  </si>
  <si>
    <t>(výkopy-zásypy)*1,8</t>
  </si>
  <si>
    <t>"sediment, 1,6 t/m3"</t>
  </si>
  <si>
    <t>VV0001*1,6</t>
  </si>
  <si>
    <t>63</t>
  </si>
  <si>
    <t>997013873/R</t>
  </si>
  <si>
    <t>Likvidace kovového odpadu</t>
  </si>
  <si>
    <t>-923144438</t>
  </si>
  <si>
    <t xml:space="preserve">Likvidace kovového odpadu
</t>
  </si>
  <si>
    <t>"B. Souhrnná technická zpráva, bod B.2.6"</t>
  </si>
  <si>
    <t>64</t>
  </si>
  <si>
    <t>997321211</t>
  </si>
  <si>
    <t>Svislá doprava suti a vybouraných hmot v do 4 m</t>
  </si>
  <si>
    <t>-2059551813</t>
  </si>
  <si>
    <t>Svislá doprava suti a vybouraných hmot s naložením do dopravního zařízení a s vyprázdněním dopravního zařízení na hromadu nebo do dopravního prostředku na výšku do 4 m</t>
  </si>
  <si>
    <t>65</t>
  </si>
  <si>
    <t>997321219</t>
  </si>
  <si>
    <t>Příplatek ZKD v 4 m svislé dopravy suti a vybouraných hmot</t>
  </si>
  <si>
    <t>-258455850</t>
  </si>
  <si>
    <t>Svislá doprava suti a vybouraných hmot s naložením do dopravního zařízení a s vyprázdněním dopravního zařízení na hromadu nebo do dopravního prostředku Příplatek k ceně za každé další započaté 4 m výšky</t>
  </si>
  <si>
    <t>66</t>
  </si>
  <si>
    <t>997321511/R</t>
  </si>
  <si>
    <t>Vodorovná doprava suti a vybouraných hmot po suchu na skládku dle výběru zhotovitele stavby s uložením dle platné legislativy</t>
  </si>
  <si>
    <t>1616119915</t>
  </si>
  <si>
    <t>Vodorovná doprava suti a vybouraných hmot bez naložení, s vyložením a hrubým urovnáním po suchu na skládku dle výběru zhotovitele stavby s uložením dle platné legislativy</t>
  </si>
  <si>
    <t>998</t>
  </si>
  <si>
    <t>Přesun hmot</t>
  </si>
  <si>
    <t>67</t>
  </si>
  <si>
    <t>998325011</t>
  </si>
  <si>
    <t>Přesun hmot pro objekty plavební</t>
  </si>
  <si>
    <t>-70258192</t>
  </si>
  <si>
    <t>Přesun hmot pro objekty plavební dopravní vzdálenost do 500 m</t>
  </si>
  <si>
    <t>PSV</t>
  </si>
  <si>
    <t>Práce a dodávky PSV</t>
  </si>
  <si>
    <t>711</t>
  </si>
  <si>
    <t>Izolace proti vodě, vlhkosti a plynům</t>
  </si>
  <si>
    <t>68</t>
  </si>
  <si>
    <t>711132111</t>
  </si>
  <si>
    <t>Provedení izolace proti zemní vlhkosti pásy na sucho samolepící svislé</t>
  </si>
  <si>
    <t>-1971481976</t>
  </si>
  <si>
    <t>Provedení izolace proti zemní vlhkosti pásy na sucho samolepícího asfaltového pásu na ploše svislé S</t>
  </si>
  <si>
    <t>"Oprava betonových říms, plocha*počet"</t>
  </si>
  <si>
    <t>0,25 * 14</t>
  </si>
  <si>
    <t>69</t>
  </si>
  <si>
    <t>62866281</t>
  </si>
  <si>
    <t>pás asfaltový samolepicí modifikovaný SBS s vložkou ze skleněné tkaniny se spalitelnou fólií nebo jemnozrnným minerálním posypem nebo textilií na horním povrchu tl 3,0mm</t>
  </si>
  <si>
    <t>-2078908979</t>
  </si>
  <si>
    <t>70</t>
  </si>
  <si>
    <t>998711101</t>
  </si>
  <si>
    <t>Přesun hmot tonážní pro izolace proti vodě, vlhkosti a plynům v objektech v do 6 m</t>
  </si>
  <si>
    <t>2108652600</t>
  </si>
  <si>
    <t>Přesun hmot pro izolace proti vodě, vlhkosti a plynům stanovený z hmotnosti přesunovaného materiálu vodorovná dopravní vzdálenost do 50 m základní v objektech výšky do 6 m</t>
  </si>
  <si>
    <t>767</t>
  </si>
  <si>
    <t>Konstrukce zámečnické</t>
  </si>
  <si>
    <t>71</t>
  </si>
  <si>
    <t>767161111/R0</t>
  </si>
  <si>
    <t>Demontáž zábradlí</t>
  </si>
  <si>
    <t>261239836</t>
  </si>
  <si>
    <t>Demontáž zábradlí
Položka zahrnuje:
- demontáž
- nakládání
- vodorovný přesun
- přesun hmot</t>
  </si>
  <si>
    <t>120</t>
  </si>
  <si>
    <t>767161111/R1</t>
  </si>
  <si>
    <t>Montáž zábradlí rovného z trubek do zdi hm do 20 kg - bez dodávky</t>
  </si>
  <si>
    <t>1570897234</t>
  </si>
  <si>
    <t>Montáž zábradlí rovného z trubek nebo tenkostěnných profilů do zdiva, hmotnosti 1 m zábradlí do 20 kg - bez dodávky
Položka zahrnuje:
- montáž
- dopravu
- kotevní materiál
- vodorovný přesun
- přesun hmot</t>
  </si>
  <si>
    <t>73</t>
  </si>
  <si>
    <t>767832121/R0</t>
  </si>
  <si>
    <t>Demontáž stávajícího žebříku</t>
  </si>
  <si>
    <t>-1266382304</t>
  </si>
  <si>
    <t>Demontáž stávajícího žebříku
Položka zahrnuje:
- demontáž
- vodorovný přesun
- nakládání
- likvidace odpadu dle platné legislativy</t>
  </si>
  <si>
    <t>6,5</t>
  </si>
  <si>
    <t>74</t>
  </si>
  <si>
    <t>767832121/R1</t>
  </si>
  <si>
    <t>Osazení ocelového žebříku - dodávka a montáž</t>
  </si>
  <si>
    <t>90330025</t>
  </si>
  <si>
    <t>Osazení ocelového žebříku - dodávka a montáž
Položka zahrnuje:
- montáž
- dopravu
- žebřík
- kotevní materiál
- vodorovný a svislý přesun
- přesun hmot na staveništi</t>
  </si>
  <si>
    <t>"příloha C.5. VÝKAZ KUBATUR, D.1.2.8 Přístupový žebřík SO 02"</t>
  </si>
  <si>
    <t>75</t>
  </si>
  <si>
    <t>767991005/R0</t>
  </si>
  <si>
    <t>Demontáž vodorovného pancéřování</t>
  </si>
  <si>
    <t>1972080969</t>
  </si>
  <si>
    <t>Demontáž vodorovného pancéřování
Položka zahrnuje:
- demontáž
- vodorovný přesun
- nakládání
- likvidace odpadu dle platné legislativy</t>
  </si>
  <si>
    <t>"C.5. VÝKAZ KUBATUR, 78,5 kg/m2"</t>
  </si>
  <si>
    <t>4,8 * 78,5</t>
  </si>
  <si>
    <t>76</t>
  </si>
  <si>
    <t>767991005/R1</t>
  </si>
  <si>
    <t>Montáž pancéřování</t>
  </si>
  <si>
    <t>-1580701876</t>
  </si>
  <si>
    <t>Montáž pancéřování
Položka zahrnuje:
- montáž
- dopravu
- materiál
- kotevní materiál
- vodorovný přesun
- přesun hmot</t>
  </si>
  <si>
    <t>"Pancéřování vodorovných hran, 78,5 kg/m2, C.5. VÝKAZ KUBATUR, D.1.2.5 Pancéřování hran SO 02 "</t>
  </si>
  <si>
    <t>15,6 * 78,5</t>
  </si>
  <si>
    <t>"Pancéřování svislých hran, 78,5 kg/m2, C.5. VÝKAZ KUBATUR, D.1.2.5 Pancéřování hran SO 02 "</t>
  </si>
  <si>
    <t>61,3 * 78,5</t>
  </si>
  <si>
    <t>77</t>
  </si>
  <si>
    <t>767996705/R</t>
  </si>
  <si>
    <t>Demontáž atypických konstrukcí řezáním včetně odvozu a uložení u zadavatele</t>
  </si>
  <si>
    <t>883826167</t>
  </si>
  <si>
    <t>Demontáž ostatních zámečnických konstrukcí řezáním o hmotnosti jednotlivých dílů přes 500 kg</t>
  </si>
  <si>
    <t>78</t>
  </si>
  <si>
    <t>998767201</t>
  </si>
  <si>
    <t>Přesun hmot procentní pro zámečnické konstrukce v objektech v do 6 m</t>
  </si>
  <si>
    <t>%</t>
  </si>
  <si>
    <t>1148161726</t>
  </si>
  <si>
    <t>Přesun hmot pro zámečnické konstrukce stanovený procentní sazbou (%) z ceny vodorovná dopravní vzdálenost do 50 m základní v objektech výšky do 6 m</t>
  </si>
  <si>
    <t>Práce a dodávky M</t>
  </si>
  <si>
    <t>21-M</t>
  </si>
  <si>
    <t>Elektromontáže</t>
  </si>
  <si>
    <t>79</t>
  </si>
  <si>
    <t>21000/R1</t>
  </si>
  <si>
    <t>Dílenská elektroinstalace – práce</t>
  </si>
  <si>
    <t>-1837371652</t>
  </si>
  <si>
    <t>"příloha D.4.1 Technická zpráva elektroinstalace"</t>
  </si>
  <si>
    <t>80</t>
  </si>
  <si>
    <t>21000/R2</t>
  </si>
  <si>
    <t>Dílenská elektroinstalace – dokumentace</t>
  </si>
  <si>
    <t>-1422165451</t>
  </si>
  <si>
    <t>Dílenská elektroinstalace – zpracování dokumentace elektroinstalace v rozsahu dle přílohy D.4.1 Technická zpráva elektroinstalace</t>
  </si>
  <si>
    <t>22-M</t>
  </si>
  <si>
    <t>Montáže technologických zařízení pro dopravní stavby</t>
  </si>
  <si>
    <t>81</t>
  </si>
  <si>
    <t>220182002/R</t>
  </si>
  <si>
    <t>Kladení chráničky z PE DN 50</t>
  </si>
  <si>
    <t>262398831</t>
  </si>
  <si>
    <t>786</t>
  </si>
  <si>
    <t>82</t>
  </si>
  <si>
    <t>RMAT0001</t>
  </si>
  <si>
    <t>kabelová chránička DN 50 mm červená</t>
  </si>
  <si>
    <t>256</t>
  </si>
  <si>
    <t>2624919</t>
  </si>
  <si>
    <t>46-M</t>
  </si>
  <si>
    <t>Zemní práce při extr.mont.pracích</t>
  </si>
  <si>
    <t>83</t>
  </si>
  <si>
    <t>460661112</t>
  </si>
  <si>
    <t>Kabelové lože z písku pro kabely nn bez zakrytí š lože přes 35 do 50 cm</t>
  </si>
  <si>
    <t>694582198</t>
  </si>
  <si>
    <t>Kabelové lože z písku včetně podsypu, zhutnění a urovnání povrchu pro kabely nn bez zakrytí, šířky přes 35 do 50 cm</t>
  </si>
  <si>
    <t>11,0</t>
  </si>
  <si>
    <t>84</t>
  </si>
  <si>
    <t>460671111</t>
  </si>
  <si>
    <t>Výstražná fólie pro krytí kabelů šířky přes 10 do 20 cm</t>
  </si>
  <si>
    <t>1122672880</t>
  </si>
  <si>
    <t>Výstražné prvky pro krytí kabelů včetně vyrovnání povrchu rýhy, rozvinutí a uložení fólie, šířky přes 10 do 20 cm</t>
  </si>
  <si>
    <t>85</t>
  </si>
  <si>
    <t>469981111</t>
  </si>
  <si>
    <t>Přesun hmot pro pomocné stavební práce při elektromotážích</t>
  </si>
  <si>
    <t>1703140355</t>
  </si>
  <si>
    <t>Přesun hmot pro pomocné stavební práce při elektromontážích dopravní vzdálenost do 1 000 m</t>
  </si>
  <si>
    <t>PS 02.01 - Horní vrata a provizorní hrazení</t>
  </si>
  <si>
    <t xml:space="preserve">PS 02.01 - Horní vrata a provizorní hrazení_x000d_
</t>
  </si>
  <si>
    <t xml:space="preserve">Horní vrata a provizorní hrazení_x000d_
</t>
  </si>
  <si>
    <t>Pol1</t>
  </si>
  <si>
    <t>Armatury provizorního hrazení - dodávka a montáž - materiál nerez</t>
  </si>
  <si>
    <t>-644078102</t>
  </si>
  <si>
    <t>Pol2</t>
  </si>
  <si>
    <t>Opěrné a těsnící nosníky, práh - dodávka a montáž - materiál nerez</t>
  </si>
  <si>
    <t>2004892246</t>
  </si>
  <si>
    <t>Pol3</t>
  </si>
  <si>
    <t>Základny patních ložisek - dodávka a montáž</t>
  </si>
  <si>
    <t>-1784176953</t>
  </si>
  <si>
    <t>Pol4</t>
  </si>
  <si>
    <t>Kotvení horních závěsů vč. krytů - dodávka a montáž</t>
  </si>
  <si>
    <t>-87312698</t>
  </si>
  <si>
    <t>Pol5</t>
  </si>
  <si>
    <t>Kování hran ohlaví - dodávka a montáž</t>
  </si>
  <si>
    <t>-1149376305</t>
  </si>
  <si>
    <t>Pol6</t>
  </si>
  <si>
    <t>Kostry obou vratní - dodávka a montáž - materiál nerez</t>
  </si>
  <si>
    <t>1627486242</t>
  </si>
  <si>
    <t>Pol7</t>
  </si>
  <si>
    <t>Kompletace těles vratní - dodávka a montáž</t>
  </si>
  <si>
    <t>1591922103</t>
  </si>
  <si>
    <t>Pol8</t>
  </si>
  <si>
    <t>Obráběné díly uložení, opření a zavěšení vratní - dodávka a montáž - materiál nerez</t>
  </si>
  <si>
    <t>-910478239</t>
  </si>
  <si>
    <t>Pol9</t>
  </si>
  <si>
    <t>Lávky - dodávka a montáž - materiál nerez</t>
  </si>
  <si>
    <t>1344209481</t>
  </si>
  <si>
    <t>Pol10</t>
  </si>
  <si>
    <t xml:space="preserve">Kompozitové rošty - dodávka a montáž  - materiál nerez</t>
  </si>
  <si>
    <t>-1656338960</t>
  </si>
  <si>
    <t>Kompozitové rošty - dodávka a montáž - materiál nerez</t>
  </si>
  <si>
    <t>Pol11</t>
  </si>
  <si>
    <t>Těsnící rám, svodidla - dub - dodávka a montáž</t>
  </si>
  <si>
    <t>-1002190933</t>
  </si>
  <si>
    <t>Pol12</t>
  </si>
  <si>
    <t>Repase stávajících pohonů vratní nebo doprava a montáž nových pohonů</t>
  </si>
  <si>
    <t>-2020815603</t>
  </si>
  <si>
    <t>Pol13</t>
  </si>
  <si>
    <t>Montáž vrat</t>
  </si>
  <si>
    <t>-1777079379</t>
  </si>
  <si>
    <t>Pol14</t>
  </si>
  <si>
    <t>Vtokové česle - materiál nerez 1.4301 - dodávka a montáž</t>
  </si>
  <si>
    <t>855172925</t>
  </si>
  <si>
    <t>"příloha D.1.2.1 Půdorys SO 02"</t>
  </si>
  <si>
    <t>23,35</t>
  </si>
  <si>
    <t>Pol15</t>
  </si>
  <si>
    <t xml:space="preserve">Kompletní výroba nové  konstrukce mechanismu plnění z nerez materiálu</t>
  </si>
  <si>
    <t>-1899922414</t>
  </si>
  <si>
    <t>PS 02.02 - Dolní vrata a provizorní hrazení</t>
  </si>
  <si>
    <t>D1 - PS 01.02 Dolní vrata a provizorní hrazení</t>
  </si>
  <si>
    <t>D1</t>
  </si>
  <si>
    <t>PS 01.02 Dolní vrata a provizorní hrazení</t>
  </si>
  <si>
    <t>-501134619</t>
  </si>
  <si>
    <t>1228471991</t>
  </si>
  <si>
    <t>644132928</t>
  </si>
  <si>
    <t>-1981910167</t>
  </si>
  <si>
    <t>-1945798292</t>
  </si>
  <si>
    <t>1444167800</t>
  </si>
  <si>
    <t>22370074</t>
  </si>
  <si>
    <t>1302288362</t>
  </si>
  <si>
    <t>-995957357</t>
  </si>
  <si>
    <t>205701261</t>
  </si>
  <si>
    <t>355332629</t>
  </si>
  <si>
    <t>71199125</t>
  </si>
  <si>
    <t>-879635084</t>
  </si>
  <si>
    <t>Rámy stavítek - dodávka montáž - materiál nerez</t>
  </si>
  <si>
    <t>-39485282</t>
  </si>
  <si>
    <t>Stavítka - dodávka a montáž - materiál nerez</t>
  </si>
  <si>
    <t>-1421809440</t>
  </si>
  <si>
    <t>Pol16</t>
  </si>
  <si>
    <t>Repase stávajících pohonů stavítek</t>
  </si>
  <si>
    <t>-927400981</t>
  </si>
  <si>
    <t>Pol17</t>
  </si>
  <si>
    <t>1928119420</t>
  </si>
  <si>
    <t>40,0</t>
  </si>
  <si>
    <t xml:space="preserve">PS 02.03 - Protipovodňová vrata </t>
  </si>
  <si>
    <t xml:space="preserve">D2 - PS 02.03 Protipovodňová vrata </t>
  </si>
  <si>
    <t>D2</t>
  </si>
  <si>
    <t xml:space="preserve">PS 02.03 Protipovodňová vrata </t>
  </si>
  <si>
    <t>174215078</t>
  </si>
  <si>
    <t>635517439</t>
  </si>
  <si>
    <t>1719525781</t>
  </si>
  <si>
    <t>1429108677</t>
  </si>
  <si>
    <t>-830656402</t>
  </si>
  <si>
    <t>-777607635</t>
  </si>
  <si>
    <t>1152025997</t>
  </si>
  <si>
    <t>-2034034210</t>
  </si>
  <si>
    <t>-435953609</t>
  </si>
  <si>
    <t>-893150472</t>
  </si>
  <si>
    <t>-1150784350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</si>
  <si>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</si>
  <si>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</si>
  <si>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</si>
  <si>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</si>
  <si>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</si>
  <si>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VRN9 - Ostatní náklady</t>
  </si>
  <si>
    <t>VRN1</t>
  </si>
  <si>
    <t>Průzkumné, geodetické a projektové práce</t>
  </si>
  <si>
    <t>012103000</t>
  </si>
  <si>
    <t>Geodetické práce před výstavbou</t>
  </si>
  <si>
    <t>1024</t>
  </si>
  <si>
    <t>612906573</t>
  </si>
  <si>
    <t xml:space="preserve">Geodetické práce před výstavbou
- vytýčení stavby, inženýrských sítí
</t>
  </si>
  <si>
    <t>012303000</t>
  </si>
  <si>
    <t>Geodetické práce po výstavbě</t>
  </si>
  <si>
    <t>-924487960</t>
  </si>
  <si>
    <t xml:space="preserve">Geodetické práce po výstavbě
- zaměření skutečného provedení stavby
</t>
  </si>
  <si>
    <t>013194000</t>
  </si>
  <si>
    <t>Povodňový plán - aktualizace včetně schválení úřady</t>
  </si>
  <si>
    <t>-1657621530</t>
  </si>
  <si>
    <t>013194001</t>
  </si>
  <si>
    <t>Havarijní plán - aktualizace včetně schválení úřady</t>
  </si>
  <si>
    <t>-912231165</t>
  </si>
  <si>
    <t>013203000</t>
  </si>
  <si>
    <t>Pasportizace příjezdových komunikací a stavby před zahájením</t>
  </si>
  <si>
    <t>-1738279711</t>
  </si>
  <si>
    <t>Pasportizace příjezdových komunikací a stavby před zahájením
- detailní fotografická pasportizace</t>
  </si>
  <si>
    <t>"B. Souhrnná technická zpráva, bod B.1, l)"</t>
  </si>
  <si>
    <t>013203001</t>
  </si>
  <si>
    <t>Pasportizace zpevněné komunikace</t>
  </si>
  <si>
    <t>-991470362</t>
  </si>
  <si>
    <t>Pasportizace zpevněné komunikace v délce 320 m (fotodokumentace, geodetické zaměření nivelety koruny hráze, návodní i vzdušní hrany koruny hráze – ve vzdálenosti po max. 10 m)</t>
  </si>
  <si>
    <t>013244000</t>
  </si>
  <si>
    <t>Dodavatelská dílenská dokumentace</t>
  </si>
  <si>
    <t>34644753</t>
  </si>
  <si>
    <t>Dodavatelská dílenská dokumentace pro všechny strojní a zámečnické konstrukce - rozsah do podrobnosti dílenské dokumentace</t>
  </si>
  <si>
    <t>013254000</t>
  </si>
  <si>
    <t>Dokumentace skutečného provedení stavby</t>
  </si>
  <si>
    <t>-725229861</t>
  </si>
  <si>
    <t>Dokumentace skutečného provedení stavby
- tištěná verze 3x paré + 1x CD (včetně rozpočtu)</t>
  </si>
  <si>
    <t>VRN3</t>
  </si>
  <si>
    <t>Zařízení staveniště</t>
  </si>
  <si>
    <t>030001000</t>
  </si>
  <si>
    <t>473039602</t>
  </si>
  <si>
    <t xml:space="preserve">Zařízení staveniště
- položka obsahuje dovoz, montáž, likvidaci, demontáž, odvoz a případné poplatky za skládku všech komponent a materiálů potřebných pro zaříz. staveniště
- v položce jsou zahrnuty i případné úpravy ploch potřebné pro zařízení staveniště, stejně tak i navrácení ploch do původního stavu
- položka obsahuje i případné nájmy ploch použitých pro zařízení staveniště v případě, že si zhotovitel vymezí plochy vlastní dle svého uvážení umístění štítku "STAVBA POVOLENA"
- součástí zařízení staveniště bude vytápěná buňka s možností realizace kontrolních dnů pro 10 osob
</t>
  </si>
  <si>
    <t>031002000</t>
  </si>
  <si>
    <t>Zajištění hrazení do spodních i horních drážek provizorního hrazení před rušením zemních hrází (hradidla k zapůjčení u zadavatele)</t>
  </si>
  <si>
    <t>2028611536</t>
  </si>
  <si>
    <t xml:space="preserve">Zajištění hrazení do spodních i horních drážek provizorního hrazení před rušením zemních hrází (hradidla k zapůjčení u zadavatele) včetně vodorovného a svislého přesunu, naložení na dopravní prostředek, umístění do drážek a vytáhnutí po ukončení </t>
  </si>
  <si>
    <t>033203000</t>
  </si>
  <si>
    <t>Zajištění připojení k elektrické síti o napětí 400 V přes odpočtové měřidlo</t>
  </si>
  <si>
    <t>-1549645882</t>
  </si>
  <si>
    <t>"B. Souhrnná technická zpráva, bod B.3"</t>
  </si>
  <si>
    <t>034203000</t>
  </si>
  <si>
    <t>Opatření na ochranu pozemků sousedních se staveništěm</t>
  </si>
  <si>
    <t>-1649213151</t>
  </si>
  <si>
    <t>034303000</t>
  </si>
  <si>
    <t>Dopravní značení - DIO a pronájem dopravního značení</t>
  </si>
  <si>
    <t>262022963</t>
  </si>
  <si>
    <t>VRN4</t>
  </si>
  <si>
    <t>Inženýrská činnost</t>
  </si>
  <si>
    <t>049203000</t>
  </si>
  <si>
    <t>Náklady stanovené zvláštními předpisy</t>
  </si>
  <si>
    <t>-841350876</t>
  </si>
  <si>
    <t xml:space="preserve">Náklady stanovené zvláštními předpisy
- náklady vyplývající z plnění požadavků havarijního a povodňového plánu,
- náklady na zajištění opatření vyplývajících z potřeb plnění opatření dle plánu BOZP včetně oplocení staveniště.
</t>
  </si>
  <si>
    <t>VRN6</t>
  </si>
  <si>
    <t>Územní vlivy</t>
  </si>
  <si>
    <t>062002000</t>
  </si>
  <si>
    <t>Ztížené dopravní podmínky</t>
  </si>
  <si>
    <t>525616199</t>
  </si>
  <si>
    <t>062303000</t>
  </si>
  <si>
    <t>Použití nezvyklých dopravních prostředků</t>
  </si>
  <si>
    <t>1591285699</t>
  </si>
  <si>
    <t>065002000</t>
  </si>
  <si>
    <t>Mimostaveništní doprava materiálů</t>
  </si>
  <si>
    <t>1268194464</t>
  </si>
  <si>
    <t xml:space="preserve">Mimostaveništní doprava materiálů
- položka obsahuje veškeré náklady spojené s dopravou materiálu ze zařízení staveniště (hlavní sklad) na stavbu a veškeré náklady na přesuny mechanizace
</t>
  </si>
  <si>
    <t>VRN9</t>
  </si>
  <si>
    <t>Ostatní náklady</t>
  </si>
  <si>
    <t>091003000</t>
  </si>
  <si>
    <t>Uvedení příjezdových komunikací do původního stavu nebo zpevnění betonovými panely včetně štěrkového podsypu, dosypání pojížděné hráze do původního kolaudovaného stavu, včetně protokolárního převzetí</t>
  </si>
  <si>
    <t>1384735770</t>
  </si>
  <si>
    <t>Uvedení příjezdových komunikací do původního stavu nebo zpevnění betonovými panely včetně štěrkového podsypu, dosypání pojížděné hráze do původního kolaudovaného stavu, včetně protokolárního převzetí
- B. Souhrnná technická zpráva, bod B.1, l); str. 7, 8</t>
  </si>
  <si>
    <t>091003001</t>
  </si>
  <si>
    <t>Povolení ke vjezdu včetně poplatků za užívání komunikací (Lesy ČR)</t>
  </si>
  <si>
    <t>612746752</t>
  </si>
  <si>
    <t xml:space="preserve">Zajištění povolení ke vjezdu včetně poplatků za užívání komunikací (Lesy ČR)
Přeprava stavebního materiálu na pozemcích Lesy ČR, s.p. – 10,-Kč/tuna přepraveného materiálu 
</t>
  </si>
  <si>
    <t>"B. Souhrnná technická zpráva, bod B.1, l) "</t>
  </si>
  <si>
    <t>SEZNAM FIGUR</t>
  </si>
  <si>
    <t>Výměra</t>
  </si>
  <si>
    <t>Použití figury:</t>
  </si>
  <si>
    <t>délka - PK*plocha - sediment</t>
  </si>
  <si>
    <t>VV0002</t>
  </si>
  <si>
    <t>lešení, ﻿šířka 1,0 m</t>
  </si>
  <si>
    <t>délka - PK*1,0 * 2</t>
  </si>
  <si>
    <t>délka - zavazovací křídlo</t>
  </si>
  <si>
    <t>délka - stěny*2</t>
  </si>
  <si>
    <t>délka - PK</t>
  </si>
  <si>
    <t>53,252</t>
  </si>
  <si>
    <t>délka - stěny</t>
  </si>
  <si>
    <t>59,023</t>
  </si>
  <si>
    <t>6,689+6,948+2,721+2,779</t>
  </si>
  <si>
    <t>plocha - sediment</t>
  </si>
  <si>
    <t>0,730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</si>
</sst>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8</v>
      </c>
      <c r="BT3" s="17" t="s">
        <v>9</v>
      </c>
    </row>
    <row r="4" s="1" customFormat="1" ht="24.96" customHeight="1">
      <c r="B4" s="21"/>
      <c r="C4" s="22"/>
      <c r="D4" s="23" t="s">
        <v>10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11</v>
      </c>
      <c r="BE4" s="25" t="s">
        <v>12</v>
      </c>
      <c r="BS4" s="17" t="s">
        <v>13</v>
      </c>
    </row>
    <row r="5" s="1" customFormat="1" ht="12" customHeight="1">
      <c r="B5" s="21"/>
      <c r="C5" s="22"/>
      <c r="D5" s="26" t="s">
        <v>14</v>
      </c>
      <c r="E5" s="22"/>
      <c r="F5" s="22"/>
      <c r="G5" s="22"/>
      <c r="H5" s="22"/>
      <c r="I5" s="22"/>
      <c r="J5" s="22"/>
      <c r="K5" s="27" t="s">
        <v>15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16</v>
      </c>
      <c r="BS5" s="17" t="s">
        <v>6</v>
      </c>
    </row>
    <row r="6" s="1" customFormat="1" ht="36.96" customHeight="1">
      <c r="B6" s="21"/>
      <c r="C6" s="22"/>
      <c r="D6" s="29" t="s">
        <v>17</v>
      </c>
      <c r="E6" s="22"/>
      <c r="F6" s="22"/>
      <c r="G6" s="22"/>
      <c r="H6" s="22"/>
      <c r="I6" s="22"/>
      <c r="J6" s="22"/>
      <c r="K6" s="30" t="s">
        <v>18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19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33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35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43</v>
      </c>
      <c r="E29" s="47"/>
      <c r="F29" s="32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45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47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52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53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54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55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54</v>
      </c>
      <c r="AI60" s="42"/>
      <c r="AJ60" s="42"/>
      <c r="AK60" s="42"/>
      <c r="AL60" s="42"/>
      <c r="AM60" s="64" t="s">
        <v>55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56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57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54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55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54</v>
      </c>
      <c r="AI75" s="42"/>
      <c r="AJ75" s="42"/>
      <c r="AK75" s="42"/>
      <c r="AL75" s="42"/>
      <c r="AM75" s="64" t="s">
        <v>55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58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14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1793/006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17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Baťův kanál, PK Nedakonice, PK Vnorovy I. – komplexní oprava (PK Vnorovy)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21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Vnorovy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23</v>
      </c>
      <c r="AJ87" s="40"/>
      <c r="AK87" s="40"/>
      <c r="AL87" s="40"/>
      <c r="AM87" s="79" t="str">
        <f>IF(AN8= "","",AN8)</f>
        <v>15. 3. 2024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25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Povodí Moravy, s.p.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 xml:space="preserve">Vodohospodářský rozvoj a výstavba, a.s. </v>
      </c>
      <c r="AN89" s="71"/>
      <c r="AO89" s="71"/>
      <c r="AP89" s="71"/>
      <c r="AQ89" s="40"/>
      <c r="AR89" s="44"/>
      <c r="AS89" s="81" t="s">
        <v>59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36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60</v>
      </c>
      <c r="D92" s="94"/>
      <c r="E92" s="94"/>
      <c r="F92" s="94"/>
      <c r="G92" s="94"/>
      <c r="H92" s="95"/>
      <c r="I92" s="96" t="s">
        <v>61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62</v>
      </c>
      <c r="AH92" s="94"/>
      <c r="AI92" s="94"/>
      <c r="AJ92" s="94"/>
      <c r="AK92" s="94"/>
      <c r="AL92" s="94"/>
      <c r="AM92" s="94"/>
      <c r="AN92" s="96" t="s">
        <v>63</v>
      </c>
      <c r="AO92" s="94"/>
      <c r="AP92" s="98"/>
      <c r="AQ92" s="99" t="s">
        <v>64</v>
      </c>
      <c r="AR92" s="44"/>
      <c r="AS92" s="100" t="s">
        <v>65</v>
      </c>
      <c r="AT92" s="101" t="s">
        <v>66</v>
      </c>
      <c r="AU92" s="101" t="s">
        <v>67</v>
      </c>
      <c r="AV92" s="101" t="s">
        <v>68</v>
      </c>
      <c r="AW92" s="101" t="s">
        <v>69</v>
      </c>
      <c r="AX92" s="101" t="s">
        <v>70</v>
      </c>
      <c r="AY92" s="101" t="s">
        <v>71</v>
      </c>
      <c r="AZ92" s="101" t="s">
        <v>72</v>
      </c>
      <c r="BA92" s="101" t="s">
        <v>73</v>
      </c>
      <c r="BB92" s="101" t="s">
        <v>74</v>
      </c>
      <c r="BC92" s="101" t="s">
        <v>75</v>
      </c>
      <c r="BD92" s="102" t="s">
        <v>76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77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ROUND(SUM(AG95:AG99),2)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ROUND(SUM(AS95:AS99),2)</f>
        <v>0</v>
      </c>
      <c r="AT94" s="114">
        <f>ROUND(SUM(AV94:AW94),2)</f>
        <v>0</v>
      </c>
      <c r="AU94" s="115">
        <f>ROUND(SUM(AU95:AU99),5)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ROUND(SUM(AZ95:AZ99),2)</f>
        <v>0</v>
      </c>
      <c r="BA94" s="114">
        <f>ROUND(SUM(BA95:BA99),2)</f>
        <v>0</v>
      </c>
      <c r="BB94" s="114">
        <f>ROUND(SUM(BB95:BB99),2)</f>
        <v>0</v>
      </c>
      <c r="BC94" s="114">
        <f>ROUND(SUM(BC95:BC99),2)</f>
        <v>0</v>
      </c>
      <c r="BD94" s="116">
        <f>ROUND(SUM(BD95:BD99),2)</f>
        <v>0</v>
      </c>
      <c r="BE94" s="6"/>
      <c r="BS94" s="117" t="s">
        <v>78</v>
      </c>
      <c r="BT94" s="117" t="s">
        <v>79</v>
      </c>
      <c r="BU94" s="118" t="s">
        <v>80</v>
      </c>
      <c r="BV94" s="117" t="s">
        <v>81</v>
      </c>
      <c r="BW94" s="117" t="s">
        <v>5</v>
      </c>
      <c r="BX94" s="117" t="s">
        <v>82</v>
      </c>
      <c r="CL94" s="117" t="s">
        <v>1</v>
      </c>
    </row>
    <row r="95" s="7" customFormat="1" ht="16.5" customHeight="1">
      <c r="A95" s="119" t="s">
        <v>83</v>
      </c>
      <c r="B95" s="120"/>
      <c r="C95" s="121"/>
      <c r="D95" s="122" t="s">
        <v>84</v>
      </c>
      <c r="E95" s="122"/>
      <c r="F95" s="122"/>
      <c r="G95" s="122"/>
      <c r="H95" s="122"/>
      <c r="I95" s="123"/>
      <c r="J95" s="122" t="s">
        <v>85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02 - Oprava PK Vnorovy I'!J30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86</v>
      </c>
      <c r="AR95" s="126"/>
      <c r="AS95" s="127">
        <v>0</v>
      </c>
      <c r="AT95" s="128">
        <f>ROUND(SUM(AV95:AW95),2)</f>
        <v>0</v>
      </c>
      <c r="AU95" s="129">
        <f>'SO 02 - Oprava PK Vnorovy I'!P131</f>
        <v>0</v>
      </c>
      <c r="AV95" s="128">
        <f>'SO 02 - Oprava PK Vnorovy I'!J33</f>
        <v>0</v>
      </c>
      <c r="AW95" s="128">
        <f>'SO 02 - Oprava PK Vnorovy I'!J34</f>
        <v>0</v>
      </c>
      <c r="AX95" s="128">
        <f>'SO 02 - Oprava PK Vnorovy I'!J35</f>
        <v>0</v>
      </c>
      <c r="AY95" s="128">
        <f>'SO 02 - Oprava PK Vnorovy I'!J36</f>
        <v>0</v>
      </c>
      <c r="AZ95" s="128">
        <f>'SO 02 - Oprava PK Vnorovy I'!F33</f>
        <v>0</v>
      </c>
      <c r="BA95" s="128">
        <f>'SO 02 - Oprava PK Vnorovy I'!F34</f>
        <v>0</v>
      </c>
      <c r="BB95" s="128">
        <f>'SO 02 - Oprava PK Vnorovy I'!F35</f>
        <v>0</v>
      </c>
      <c r="BC95" s="128">
        <f>'SO 02 - Oprava PK Vnorovy I'!F36</f>
        <v>0</v>
      </c>
      <c r="BD95" s="130">
        <f>'SO 02 - Oprava PK Vnorovy I'!F37</f>
        <v>0</v>
      </c>
      <c r="BE95" s="7"/>
      <c r="BT95" s="131" t="s">
        <v>87</v>
      </c>
      <c r="BV95" s="131" t="s">
        <v>81</v>
      </c>
      <c r="BW95" s="131" t="s">
        <v>88</v>
      </c>
      <c r="BX95" s="131" t="s">
        <v>5</v>
      </c>
      <c r="CL95" s="131" t="s">
        <v>1</v>
      </c>
      <c r="CM95" s="131" t="s">
        <v>89</v>
      </c>
    </row>
    <row r="96" s="7" customFormat="1" ht="24.75" customHeight="1">
      <c r="A96" s="119" t="s">
        <v>83</v>
      </c>
      <c r="B96" s="120"/>
      <c r="C96" s="121"/>
      <c r="D96" s="122" t="s">
        <v>90</v>
      </c>
      <c r="E96" s="122"/>
      <c r="F96" s="122"/>
      <c r="G96" s="122"/>
      <c r="H96" s="122"/>
      <c r="I96" s="123"/>
      <c r="J96" s="122" t="s">
        <v>91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'PS 02.01 - Horní vrata a 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86</v>
      </c>
      <c r="AR96" s="126"/>
      <c r="AS96" s="127">
        <v>0</v>
      </c>
      <c r="AT96" s="128">
        <f>ROUND(SUM(AV96:AW96),2)</f>
        <v>0</v>
      </c>
      <c r="AU96" s="129">
        <f>'PS 02.01 - Horní vrata a ...'!P117</f>
        <v>0</v>
      </c>
      <c r="AV96" s="128">
        <f>'PS 02.01 - Horní vrata a ...'!J33</f>
        <v>0</v>
      </c>
      <c r="AW96" s="128">
        <f>'PS 02.01 - Horní vrata a ...'!J34</f>
        <v>0</v>
      </c>
      <c r="AX96" s="128">
        <f>'PS 02.01 - Horní vrata a ...'!J35</f>
        <v>0</v>
      </c>
      <c r="AY96" s="128">
        <f>'PS 02.01 - Horní vrata a ...'!J36</f>
        <v>0</v>
      </c>
      <c r="AZ96" s="128">
        <f>'PS 02.01 - Horní vrata a ...'!F33</f>
        <v>0</v>
      </c>
      <c r="BA96" s="128">
        <f>'PS 02.01 - Horní vrata a ...'!F34</f>
        <v>0</v>
      </c>
      <c r="BB96" s="128">
        <f>'PS 02.01 - Horní vrata a ...'!F35</f>
        <v>0</v>
      </c>
      <c r="BC96" s="128">
        <f>'PS 02.01 - Horní vrata a ...'!F36</f>
        <v>0</v>
      </c>
      <c r="BD96" s="130">
        <f>'PS 02.01 - Horní vrata a ...'!F37</f>
        <v>0</v>
      </c>
      <c r="BE96" s="7"/>
      <c r="BT96" s="131" t="s">
        <v>87</v>
      </c>
      <c r="BV96" s="131" t="s">
        <v>81</v>
      </c>
      <c r="BW96" s="131" t="s">
        <v>92</v>
      </c>
      <c r="BX96" s="131" t="s">
        <v>5</v>
      </c>
      <c r="CL96" s="131" t="s">
        <v>1</v>
      </c>
      <c r="CM96" s="131" t="s">
        <v>89</v>
      </c>
    </row>
    <row r="97" s="7" customFormat="1" ht="24.75" customHeight="1">
      <c r="A97" s="119" t="s">
        <v>83</v>
      </c>
      <c r="B97" s="120"/>
      <c r="C97" s="121"/>
      <c r="D97" s="122" t="s">
        <v>93</v>
      </c>
      <c r="E97" s="122"/>
      <c r="F97" s="122"/>
      <c r="G97" s="122"/>
      <c r="H97" s="122"/>
      <c r="I97" s="123"/>
      <c r="J97" s="122" t="s">
        <v>94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'PS 02.02 - Dolní vrata a 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86</v>
      </c>
      <c r="AR97" s="126"/>
      <c r="AS97" s="127">
        <v>0</v>
      </c>
      <c r="AT97" s="128">
        <f>ROUND(SUM(AV97:AW97),2)</f>
        <v>0</v>
      </c>
      <c r="AU97" s="129">
        <f>'PS 02.02 - Dolní vrata a ...'!P117</f>
        <v>0</v>
      </c>
      <c r="AV97" s="128">
        <f>'PS 02.02 - Dolní vrata a ...'!J33</f>
        <v>0</v>
      </c>
      <c r="AW97" s="128">
        <f>'PS 02.02 - Dolní vrata a ...'!J34</f>
        <v>0</v>
      </c>
      <c r="AX97" s="128">
        <f>'PS 02.02 - Dolní vrata a ...'!J35</f>
        <v>0</v>
      </c>
      <c r="AY97" s="128">
        <f>'PS 02.02 - Dolní vrata a ...'!J36</f>
        <v>0</v>
      </c>
      <c r="AZ97" s="128">
        <f>'PS 02.02 - Dolní vrata a ...'!F33</f>
        <v>0</v>
      </c>
      <c r="BA97" s="128">
        <f>'PS 02.02 - Dolní vrata a ...'!F34</f>
        <v>0</v>
      </c>
      <c r="BB97" s="128">
        <f>'PS 02.02 - Dolní vrata a ...'!F35</f>
        <v>0</v>
      </c>
      <c r="BC97" s="128">
        <f>'PS 02.02 - Dolní vrata a ...'!F36</f>
        <v>0</v>
      </c>
      <c r="BD97" s="130">
        <f>'PS 02.02 - Dolní vrata a ...'!F37</f>
        <v>0</v>
      </c>
      <c r="BE97" s="7"/>
      <c r="BT97" s="131" t="s">
        <v>87</v>
      </c>
      <c r="BV97" s="131" t="s">
        <v>81</v>
      </c>
      <c r="BW97" s="131" t="s">
        <v>95</v>
      </c>
      <c r="BX97" s="131" t="s">
        <v>5</v>
      </c>
      <c r="CL97" s="131" t="s">
        <v>1</v>
      </c>
      <c r="CM97" s="131" t="s">
        <v>89</v>
      </c>
    </row>
    <row r="98" s="7" customFormat="1" ht="24.75" customHeight="1">
      <c r="A98" s="119" t="s">
        <v>83</v>
      </c>
      <c r="B98" s="120"/>
      <c r="C98" s="121"/>
      <c r="D98" s="122" t="s">
        <v>96</v>
      </c>
      <c r="E98" s="122"/>
      <c r="F98" s="122"/>
      <c r="G98" s="122"/>
      <c r="H98" s="122"/>
      <c r="I98" s="123"/>
      <c r="J98" s="122" t="s">
        <v>97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'PS 02.03 - Protipovodňová...'!J30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86</v>
      </c>
      <c r="AR98" s="126"/>
      <c r="AS98" s="127">
        <v>0</v>
      </c>
      <c r="AT98" s="128">
        <f>ROUND(SUM(AV98:AW98),2)</f>
        <v>0</v>
      </c>
      <c r="AU98" s="129">
        <f>'PS 02.03 - Protipovodňová...'!P117</f>
        <v>0</v>
      </c>
      <c r="AV98" s="128">
        <f>'PS 02.03 - Protipovodňová...'!J33</f>
        <v>0</v>
      </c>
      <c r="AW98" s="128">
        <f>'PS 02.03 - Protipovodňová...'!J34</f>
        <v>0</v>
      </c>
      <c r="AX98" s="128">
        <f>'PS 02.03 - Protipovodňová...'!J35</f>
        <v>0</v>
      </c>
      <c r="AY98" s="128">
        <f>'PS 02.03 - Protipovodňová...'!J36</f>
        <v>0</v>
      </c>
      <c r="AZ98" s="128">
        <f>'PS 02.03 - Protipovodňová...'!F33</f>
        <v>0</v>
      </c>
      <c r="BA98" s="128">
        <f>'PS 02.03 - Protipovodňová...'!F34</f>
        <v>0</v>
      </c>
      <c r="BB98" s="128">
        <f>'PS 02.03 - Protipovodňová...'!F35</f>
        <v>0</v>
      </c>
      <c r="BC98" s="128">
        <f>'PS 02.03 - Protipovodňová...'!F36</f>
        <v>0</v>
      </c>
      <c r="BD98" s="130">
        <f>'PS 02.03 - Protipovodňová...'!F37</f>
        <v>0</v>
      </c>
      <c r="BE98" s="7"/>
      <c r="BT98" s="131" t="s">
        <v>87</v>
      </c>
      <c r="BV98" s="131" t="s">
        <v>81</v>
      </c>
      <c r="BW98" s="131" t="s">
        <v>98</v>
      </c>
      <c r="BX98" s="131" t="s">
        <v>5</v>
      </c>
      <c r="CL98" s="131" t="s">
        <v>1</v>
      </c>
      <c r="CM98" s="131" t="s">
        <v>89</v>
      </c>
    </row>
    <row r="99" s="7" customFormat="1" ht="16.5" customHeight="1">
      <c r="A99" s="119" t="s">
        <v>83</v>
      </c>
      <c r="B99" s="120"/>
      <c r="C99" s="121"/>
      <c r="D99" s="122" t="s">
        <v>99</v>
      </c>
      <c r="E99" s="122"/>
      <c r="F99" s="122"/>
      <c r="G99" s="122"/>
      <c r="H99" s="122"/>
      <c r="I99" s="123"/>
      <c r="J99" s="122" t="s">
        <v>100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'VRN - Vedlejší rozpočtové...'!J30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86</v>
      </c>
      <c r="AR99" s="126"/>
      <c r="AS99" s="132">
        <v>0</v>
      </c>
      <c r="AT99" s="133">
        <f>ROUND(SUM(AV99:AW99),2)</f>
        <v>0</v>
      </c>
      <c r="AU99" s="134">
        <f>'VRN - Vedlejší rozpočtové...'!P122</f>
        <v>0</v>
      </c>
      <c r="AV99" s="133">
        <f>'VRN - Vedlejší rozpočtové...'!J33</f>
        <v>0</v>
      </c>
      <c r="AW99" s="133">
        <f>'VRN - Vedlejší rozpočtové...'!J34</f>
        <v>0</v>
      </c>
      <c r="AX99" s="133">
        <f>'VRN - Vedlejší rozpočtové...'!J35</f>
        <v>0</v>
      </c>
      <c r="AY99" s="133">
        <f>'VRN - Vedlejší rozpočtové...'!J36</f>
        <v>0</v>
      </c>
      <c r="AZ99" s="133">
        <f>'VRN - Vedlejší rozpočtové...'!F33</f>
        <v>0</v>
      </c>
      <c r="BA99" s="133">
        <f>'VRN - Vedlejší rozpočtové...'!F34</f>
        <v>0</v>
      </c>
      <c r="BB99" s="133">
        <f>'VRN - Vedlejší rozpočtové...'!F35</f>
        <v>0</v>
      </c>
      <c r="BC99" s="133">
        <f>'VRN - Vedlejší rozpočtové...'!F36</f>
        <v>0</v>
      </c>
      <c r="BD99" s="135">
        <f>'VRN - Vedlejší rozpočtové...'!F37</f>
        <v>0</v>
      </c>
      <c r="BE99" s="7"/>
      <c r="BT99" s="131" t="s">
        <v>87</v>
      </c>
      <c r="BV99" s="131" t="s">
        <v>81</v>
      </c>
      <c r="BW99" s="131" t="s">
        <v>101</v>
      </c>
      <c r="BX99" s="131" t="s">
        <v>5</v>
      </c>
      <c r="CL99" s="131" t="s">
        <v>1</v>
      </c>
      <c r="CM99" s="131" t="s">
        <v>89</v>
      </c>
    </row>
    <row r="100" s="2" customFormat="1" ht="30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</sheetData>
  <sheetProtection sheet="1" formatColumns="0" formatRows="0" objects="1" scenarios="1" spinCount="100000" saltValue="oCfbODd7f6oFS5s/B+G10nev21SznUDMXx4fLWMfnEk9OIdvCX2yDI2oWeqaDXcn9UmoKHXX3tgsUYTf03ef2w==" hashValue="F1bEI0KwdYExZpODv6k8s6gSoldyyQV6IRhzhIdDmK+hHtj1I7FjbvoPKja+ESv+CGrLsstCsIcILgevcfUk4w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2 - Oprava PK Vnorovy I'!C2" display="/"/>
    <hyperlink ref="A96" location="'PS 02.01 - Horní vrata a ...'!C2" display="/"/>
    <hyperlink ref="A97" location="'PS 02.02 - Dolní vrata a ...'!C2" display="/"/>
    <hyperlink ref="A98" location="'PS 02.03 - Protipovodňová...'!C2" display="/"/>
    <hyperlink ref="A99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  <c r="AZ2" s="136" t="s">
        <v>102</v>
      </c>
      <c r="BA2" s="136" t="s">
        <v>103</v>
      </c>
      <c r="BB2" s="136" t="s">
        <v>104</v>
      </c>
      <c r="BC2" s="136" t="s">
        <v>105</v>
      </c>
      <c r="BD2" s="136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89</v>
      </c>
      <c r="AZ3" s="136" t="s">
        <v>106</v>
      </c>
      <c r="BA3" s="136" t="s">
        <v>107</v>
      </c>
      <c r="BB3" s="136" t="s">
        <v>104</v>
      </c>
      <c r="BC3" s="136" t="s">
        <v>108</v>
      </c>
      <c r="BD3" s="136" t="s">
        <v>89</v>
      </c>
    </row>
    <row r="4" s="1" customFormat="1" ht="24.96" customHeight="1">
      <c r="B4" s="20"/>
      <c r="D4" s="139" t="s">
        <v>109</v>
      </c>
      <c r="L4" s="20"/>
      <c r="M4" s="140" t="s">
        <v>11</v>
      </c>
      <c r="AT4" s="17" t="s">
        <v>4</v>
      </c>
      <c r="AZ4" s="136" t="s">
        <v>110</v>
      </c>
      <c r="BA4" s="136" t="s">
        <v>111</v>
      </c>
      <c r="BB4" s="136" t="s">
        <v>112</v>
      </c>
      <c r="BC4" s="136" t="s">
        <v>113</v>
      </c>
      <c r="BD4" s="136" t="s">
        <v>89</v>
      </c>
    </row>
    <row r="5" s="1" customFormat="1" ht="6.96" customHeight="1">
      <c r="B5" s="20"/>
      <c r="L5" s="20"/>
      <c r="AZ5" s="136" t="s">
        <v>114</v>
      </c>
      <c r="BA5" s="136" t="s">
        <v>115</v>
      </c>
      <c r="BB5" s="136" t="s">
        <v>112</v>
      </c>
      <c r="BC5" s="136" t="s">
        <v>116</v>
      </c>
      <c r="BD5" s="136" t="s">
        <v>89</v>
      </c>
    </row>
    <row r="6" s="1" customFormat="1" ht="12" customHeight="1">
      <c r="B6" s="20"/>
      <c r="D6" s="141" t="s">
        <v>17</v>
      </c>
      <c r="L6" s="20"/>
      <c r="AZ6" s="136" t="s">
        <v>117</v>
      </c>
      <c r="BA6" s="136" t="s">
        <v>118</v>
      </c>
      <c r="BB6" s="136" t="s">
        <v>1</v>
      </c>
      <c r="BC6" s="136" t="s">
        <v>119</v>
      </c>
      <c r="BD6" s="136" t="s">
        <v>120</v>
      </c>
    </row>
    <row r="7" s="1" customFormat="1" ht="26.25" customHeight="1">
      <c r="B7" s="20"/>
      <c r="E7" s="142" t="str">
        <f>'Rekapitulace stavby'!K6</f>
        <v>Baťův kanál, PK Nedakonice, PK Vnorovy I. – komplexní oprava (PK Vnorovy)</v>
      </c>
      <c r="F7" s="141"/>
      <c r="G7" s="141"/>
      <c r="H7" s="141"/>
      <c r="L7" s="20"/>
      <c r="AZ7" s="136" t="s">
        <v>121</v>
      </c>
      <c r="BA7" s="136" t="s">
        <v>122</v>
      </c>
      <c r="BB7" s="136" t="s">
        <v>1</v>
      </c>
      <c r="BC7" s="136" t="s">
        <v>123</v>
      </c>
      <c r="BD7" s="136" t="s">
        <v>120</v>
      </c>
    </row>
    <row r="8" s="2" customFormat="1" ht="12" customHeight="1">
      <c r="A8" s="38"/>
      <c r="B8" s="44"/>
      <c r="C8" s="38"/>
      <c r="D8" s="141" t="s">
        <v>124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136" t="s">
        <v>125</v>
      </c>
      <c r="BA8" s="136" t="s">
        <v>126</v>
      </c>
      <c r="BB8" s="136" t="s">
        <v>1</v>
      </c>
      <c r="BC8" s="136" t="s">
        <v>127</v>
      </c>
      <c r="BD8" s="136" t="s">
        <v>120</v>
      </c>
    </row>
    <row r="9" s="2" customFormat="1" ht="16.5" customHeight="1">
      <c r="A9" s="38"/>
      <c r="B9" s="44"/>
      <c r="C9" s="38"/>
      <c r="D9" s="38"/>
      <c r="E9" s="143" t="s">
        <v>128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36" t="s">
        <v>129</v>
      </c>
      <c r="BA9" s="136" t="s">
        <v>129</v>
      </c>
      <c r="BB9" s="136" t="s">
        <v>104</v>
      </c>
      <c r="BC9" s="136" t="s">
        <v>130</v>
      </c>
      <c r="BD9" s="136" t="s">
        <v>89</v>
      </c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36" t="s">
        <v>131</v>
      </c>
      <c r="BA10" s="136" t="s">
        <v>131</v>
      </c>
      <c r="BB10" s="136" t="s">
        <v>104</v>
      </c>
      <c r="BC10" s="136" t="s">
        <v>132</v>
      </c>
      <c r="BD10" s="136" t="s">
        <v>89</v>
      </c>
    </row>
    <row r="11" s="2" customFormat="1" ht="12" customHeight="1">
      <c r="A11" s="38"/>
      <c r="B11" s="44"/>
      <c r="C11" s="38"/>
      <c r="D11" s="141" t="s">
        <v>19</v>
      </c>
      <c r="E11" s="38"/>
      <c r="F11" s="144" t="s">
        <v>1</v>
      </c>
      <c r="G11" s="38"/>
      <c r="H11" s="38"/>
      <c r="I11" s="141" t="s">
        <v>20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21</v>
      </c>
      <c r="E12" s="38"/>
      <c r="F12" s="144" t="s">
        <v>22</v>
      </c>
      <c r="G12" s="38"/>
      <c r="H12" s="38"/>
      <c r="I12" s="141" t="s">
        <v>23</v>
      </c>
      <c r="J12" s="145" t="str">
        <f>'Rekapitulace stavby'!AN8</f>
        <v>15. 3. 2024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25</v>
      </c>
      <c r="E14" s="38"/>
      <c r="F14" s="38"/>
      <c r="G14" s="38"/>
      <c r="H14" s="38"/>
      <c r="I14" s="141" t="s">
        <v>26</v>
      </c>
      <c r="J14" s="144" t="s">
        <v>27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28</v>
      </c>
      <c r="F15" s="38"/>
      <c r="G15" s="38"/>
      <c r="H15" s="38"/>
      <c r="I15" s="141" t="s">
        <v>29</v>
      </c>
      <c r="J15" s="144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30</v>
      </c>
      <c r="E17" s="38"/>
      <c r="F17" s="38"/>
      <c r="G17" s="38"/>
      <c r="H17" s="38"/>
      <c r="I17" s="141" t="s">
        <v>26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29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32</v>
      </c>
      <c r="E20" s="38"/>
      <c r="F20" s="38"/>
      <c r="G20" s="38"/>
      <c r="H20" s="38"/>
      <c r="I20" s="141" t="s">
        <v>26</v>
      </c>
      <c r="J20" s="144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34</v>
      </c>
      <c r="F21" s="38"/>
      <c r="G21" s="38"/>
      <c r="H21" s="38"/>
      <c r="I21" s="141" t="s">
        <v>29</v>
      </c>
      <c r="J21" s="144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36</v>
      </c>
      <c r="E23" s="38"/>
      <c r="F23" s="38"/>
      <c r="G23" s="38"/>
      <c r="H23" s="38"/>
      <c r="I23" s="141" t="s">
        <v>26</v>
      </c>
      <c r="J23" s="144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tr">
        <f>IF('Rekapitulace stavby'!E20="","",'Rekapitulace stavby'!E20)</f>
        <v xml:space="preserve"> </v>
      </c>
      <c r="F24" s="38"/>
      <c r="G24" s="38"/>
      <c r="H24" s="38"/>
      <c r="I24" s="141" t="s">
        <v>29</v>
      </c>
      <c r="J24" s="144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39</v>
      </c>
      <c r="E30" s="38"/>
      <c r="F30" s="38"/>
      <c r="G30" s="38"/>
      <c r="H30" s="38"/>
      <c r="I30" s="38"/>
      <c r="J30" s="152">
        <f>ROUND(J131,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41</v>
      </c>
      <c r="G32" s="38"/>
      <c r="H32" s="38"/>
      <c r="I32" s="153" t="s">
        <v>40</v>
      </c>
      <c r="J32" s="153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43</v>
      </c>
      <c r="E33" s="141" t="s">
        <v>44</v>
      </c>
      <c r="F33" s="155">
        <f>ROUND((SUM(BE131:BE475)),  2)</f>
        <v>0</v>
      </c>
      <c r="G33" s="38"/>
      <c r="H33" s="38"/>
      <c r="I33" s="156">
        <v>0.20999999999999999</v>
      </c>
      <c r="J33" s="155">
        <f>ROUND(((SUM(BE131:BE475))*I33),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45</v>
      </c>
      <c r="F34" s="155">
        <f>ROUND((SUM(BF131:BF475)),  2)</f>
        <v>0</v>
      </c>
      <c r="G34" s="38"/>
      <c r="H34" s="38"/>
      <c r="I34" s="156">
        <v>0.12</v>
      </c>
      <c r="J34" s="155">
        <f>ROUND(((SUM(BF131:BF475))*I34),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46</v>
      </c>
      <c r="F35" s="155">
        <f>ROUND((SUM(BG131:BG475)),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47</v>
      </c>
      <c r="F36" s="155">
        <f>ROUND((SUM(BH131:BH475)),  2)</f>
        <v>0</v>
      </c>
      <c r="G36" s="38"/>
      <c r="H36" s="38"/>
      <c r="I36" s="156">
        <v>0.12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48</v>
      </c>
      <c r="F37" s="155">
        <f>ROUND((SUM(BI131:BI475)),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52</v>
      </c>
      <c r="E50" s="165"/>
      <c r="F50" s="165"/>
      <c r="G50" s="164" t="s">
        <v>53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54</v>
      </c>
      <c r="E61" s="167"/>
      <c r="F61" s="168" t="s">
        <v>55</v>
      </c>
      <c r="G61" s="166" t="s">
        <v>54</v>
      </c>
      <c r="H61" s="167"/>
      <c r="I61" s="167"/>
      <c r="J61" s="169" t="s">
        <v>55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56</v>
      </c>
      <c r="E65" s="170"/>
      <c r="F65" s="170"/>
      <c r="G65" s="164" t="s">
        <v>57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54</v>
      </c>
      <c r="E76" s="167"/>
      <c r="F76" s="168" t="s">
        <v>55</v>
      </c>
      <c r="G76" s="166" t="s">
        <v>54</v>
      </c>
      <c r="H76" s="167"/>
      <c r="I76" s="167"/>
      <c r="J76" s="169" t="s">
        <v>55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17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5" t="str">
        <f>E7</f>
        <v>Baťův kanál, PK Nedakonice, PK Vnorovy I. – komplexní oprava (PK Vnorovy)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02 - Oprava PK Vnorovy I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>Vnorovy</v>
      </c>
      <c r="G89" s="40"/>
      <c r="H89" s="40"/>
      <c r="I89" s="32" t="s">
        <v>23</v>
      </c>
      <c r="J89" s="79" t="str">
        <f>IF(J12="","",J12)</f>
        <v>15. 3. 2024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25</v>
      </c>
      <c r="D91" s="40"/>
      <c r="E91" s="40"/>
      <c r="F91" s="27" t="str">
        <f>E15</f>
        <v xml:space="preserve">Povodí Moravy, s.p. </v>
      </c>
      <c r="G91" s="40"/>
      <c r="H91" s="40"/>
      <c r="I91" s="32" t="s">
        <v>32</v>
      </c>
      <c r="J91" s="36" t="str">
        <f>E21</f>
        <v xml:space="preserve">Vodohospodářský rozvoj a výstavba, a.s.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36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134</v>
      </c>
      <c r="D94" s="177"/>
      <c r="E94" s="177"/>
      <c r="F94" s="177"/>
      <c r="G94" s="177"/>
      <c r="H94" s="177"/>
      <c r="I94" s="177"/>
      <c r="J94" s="178" t="s">
        <v>135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136</v>
      </c>
      <c r="D96" s="40"/>
      <c r="E96" s="40"/>
      <c r="F96" s="40"/>
      <c r="G96" s="40"/>
      <c r="H96" s="40"/>
      <c r="I96" s="40"/>
      <c r="J96" s="110">
        <f>J131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137</v>
      </c>
    </row>
    <row r="97" s="9" customFormat="1" ht="24.96" customHeight="1">
      <c r="A97" s="9"/>
      <c r="B97" s="180"/>
      <c r="C97" s="181"/>
      <c r="D97" s="182" t="s">
        <v>138</v>
      </c>
      <c r="E97" s="183"/>
      <c r="F97" s="183"/>
      <c r="G97" s="183"/>
      <c r="H97" s="183"/>
      <c r="I97" s="183"/>
      <c r="J97" s="184">
        <f>J132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139</v>
      </c>
      <c r="E98" s="189"/>
      <c r="F98" s="189"/>
      <c r="G98" s="189"/>
      <c r="H98" s="189"/>
      <c r="I98" s="189"/>
      <c r="J98" s="190">
        <f>J133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140</v>
      </c>
      <c r="E99" s="189"/>
      <c r="F99" s="189"/>
      <c r="G99" s="189"/>
      <c r="H99" s="189"/>
      <c r="I99" s="189"/>
      <c r="J99" s="190">
        <f>J191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141</v>
      </c>
      <c r="E100" s="189"/>
      <c r="F100" s="189"/>
      <c r="G100" s="189"/>
      <c r="H100" s="189"/>
      <c r="I100" s="189"/>
      <c r="J100" s="190">
        <f>J214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142</v>
      </c>
      <c r="E101" s="189"/>
      <c r="F101" s="189"/>
      <c r="G101" s="189"/>
      <c r="H101" s="189"/>
      <c r="I101" s="189"/>
      <c r="J101" s="190">
        <f>J243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143</v>
      </c>
      <c r="E102" s="189"/>
      <c r="F102" s="189"/>
      <c r="G102" s="189"/>
      <c r="H102" s="189"/>
      <c r="I102" s="189"/>
      <c r="J102" s="190">
        <f>J248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144</v>
      </c>
      <c r="E103" s="189"/>
      <c r="F103" s="189"/>
      <c r="G103" s="189"/>
      <c r="H103" s="189"/>
      <c r="I103" s="189"/>
      <c r="J103" s="190">
        <f>J387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145</v>
      </c>
      <c r="E104" s="189"/>
      <c r="F104" s="189"/>
      <c r="G104" s="189"/>
      <c r="H104" s="189"/>
      <c r="I104" s="189"/>
      <c r="J104" s="190">
        <f>J407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0"/>
      <c r="C105" s="181"/>
      <c r="D105" s="182" t="s">
        <v>146</v>
      </c>
      <c r="E105" s="183"/>
      <c r="F105" s="183"/>
      <c r="G105" s="183"/>
      <c r="H105" s="183"/>
      <c r="I105" s="183"/>
      <c r="J105" s="184">
        <f>J410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6"/>
      <c r="C106" s="187"/>
      <c r="D106" s="188" t="s">
        <v>147</v>
      </c>
      <c r="E106" s="189"/>
      <c r="F106" s="189"/>
      <c r="G106" s="189"/>
      <c r="H106" s="189"/>
      <c r="I106" s="189"/>
      <c r="J106" s="190">
        <f>J411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148</v>
      </c>
      <c r="E107" s="189"/>
      <c r="F107" s="189"/>
      <c r="G107" s="189"/>
      <c r="H107" s="189"/>
      <c r="I107" s="189"/>
      <c r="J107" s="190">
        <f>J420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0"/>
      <c r="C108" s="181"/>
      <c r="D108" s="182" t="s">
        <v>149</v>
      </c>
      <c r="E108" s="183"/>
      <c r="F108" s="183"/>
      <c r="G108" s="183"/>
      <c r="H108" s="183"/>
      <c r="I108" s="183"/>
      <c r="J108" s="184">
        <f>J452</f>
        <v>0</v>
      </c>
      <c r="K108" s="181"/>
      <c r="L108" s="18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6"/>
      <c r="C109" s="187"/>
      <c r="D109" s="188" t="s">
        <v>150</v>
      </c>
      <c r="E109" s="189"/>
      <c r="F109" s="189"/>
      <c r="G109" s="189"/>
      <c r="H109" s="189"/>
      <c r="I109" s="189"/>
      <c r="J109" s="190">
        <f>J453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151</v>
      </c>
      <c r="E110" s="189"/>
      <c r="F110" s="189"/>
      <c r="G110" s="189"/>
      <c r="H110" s="189"/>
      <c r="I110" s="189"/>
      <c r="J110" s="190">
        <f>J462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152</v>
      </c>
      <c r="E111" s="189"/>
      <c r="F111" s="189"/>
      <c r="G111" s="189"/>
      <c r="H111" s="189"/>
      <c r="I111" s="189"/>
      <c r="J111" s="190">
        <f>J467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66"/>
      <c r="C113" s="67"/>
      <c r="D113" s="67"/>
      <c r="E113" s="67"/>
      <c r="F113" s="67"/>
      <c r="G113" s="67"/>
      <c r="H113" s="67"/>
      <c r="I113" s="67"/>
      <c r="J113" s="67"/>
      <c r="K113" s="67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7" s="2" customFormat="1" ht="6.96" customHeight="1">
      <c r="A117" s="38"/>
      <c r="B117" s="68"/>
      <c r="C117" s="69"/>
      <c r="D117" s="69"/>
      <c r="E117" s="69"/>
      <c r="F117" s="69"/>
      <c r="G117" s="69"/>
      <c r="H117" s="69"/>
      <c r="I117" s="69"/>
      <c r="J117" s="69"/>
      <c r="K117" s="69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96" customHeight="1">
      <c r="A118" s="38"/>
      <c r="B118" s="39"/>
      <c r="C118" s="23" t="s">
        <v>153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17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6.25" customHeight="1">
      <c r="A121" s="38"/>
      <c r="B121" s="39"/>
      <c r="C121" s="40"/>
      <c r="D121" s="40"/>
      <c r="E121" s="175" t="str">
        <f>E7</f>
        <v>Baťův kanál, PK Nedakonice, PK Vnorovy I. – komplexní oprava (PK Vnorovy)</v>
      </c>
      <c r="F121" s="32"/>
      <c r="G121" s="32"/>
      <c r="H121" s="32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124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76" t="str">
        <f>E9</f>
        <v>SO 02 - Oprava PK Vnorovy I</v>
      </c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21</v>
      </c>
      <c r="D125" s="40"/>
      <c r="E125" s="40"/>
      <c r="F125" s="27" t="str">
        <f>F12</f>
        <v>Vnorovy</v>
      </c>
      <c r="G125" s="40"/>
      <c r="H125" s="40"/>
      <c r="I125" s="32" t="s">
        <v>23</v>
      </c>
      <c r="J125" s="79" t="str">
        <f>IF(J12="","",J12)</f>
        <v>15. 3. 2024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40.05" customHeight="1">
      <c r="A127" s="38"/>
      <c r="B127" s="39"/>
      <c r="C127" s="32" t="s">
        <v>25</v>
      </c>
      <c r="D127" s="40"/>
      <c r="E127" s="40"/>
      <c r="F127" s="27" t="str">
        <f>E15</f>
        <v xml:space="preserve">Povodí Moravy, s.p. </v>
      </c>
      <c r="G127" s="40"/>
      <c r="H127" s="40"/>
      <c r="I127" s="32" t="s">
        <v>32</v>
      </c>
      <c r="J127" s="36" t="str">
        <f>E21</f>
        <v xml:space="preserve">Vodohospodářský rozvoj a výstavba, a.s.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30</v>
      </c>
      <c r="D128" s="40"/>
      <c r="E128" s="40"/>
      <c r="F128" s="27" t="str">
        <f>IF(E18="","",E18)</f>
        <v>Vyplň údaj</v>
      </c>
      <c r="G128" s="40"/>
      <c r="H128" s="40"/>
      <c r="I128" s="32" t="s">
        <v>36</v>
      </c>
      <c r="J128" s="36" t="str">
        <f>E24</f>
        <v xml:space="preserve"> 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0.32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11" customFormat="1" ht="29.28" customHeight="1">
      <c r="A130" s="192"/>
      <c r="B130" s="193"/>
      <c r="C130" s="194" t="s">
        <v>154</v>
      </c>
      <c r="D130" s="195" t="s">
        <v>64</v>
      </c>
      <c r="E130" s="195" t="s">
        <v>60</v>
      </c>
      <c r="F130" s="195" t="s">
        <v>61</v>
      </c>
      <c r="G130" s="195" t="s">
        <v>155</v>
      </c>
      <c r="H130" s="195" t="s">
        <v>156</v>
      </c>
      <c r="I130" s="195" t="s">
        <v>157</v>
      </c>
      <c r="J130" s="195" t="s">
        <v>135</v>
      </c>
      <c r="K130" s="196" t="s">
        <v>158</v>
      </c>
      <c r="L130" s="197"/>
      <c r="M130" s="100" t="s">
        <v>1</v>
      </c>
      <c r="N130" s="101" t="s">
        <v>43</v>
      </c>
      <c r="O130" s="101" t="s">
        <v>159</v>
      </c>
      <c r="P130" s="101" t="s">
        <v>160</v>
      </c>
      <c r="Q130" s="101" t="s">
        <v>161</v>
      </c>
      <c r="R130" s="101" t="s">
        <v>162</v>
      </c>
      <c r="S130" s="101" t="s">
        <v>163</v>
      </c>
      <c r="T130" s="102" t="s">
        <v>164</v>
      </c>
      <c r="U130" s="192"/>
      <c r="V130" s="192"/>
      <c r="W130" s="192"/>
      <c r="X130" s="192"/>
      <c r="Y130" s="192"/>
      <c r="Z130" s="192"/>
      <c r="AA130" s="192"/>
      <c r="AB130" s="192"/>
      <c r="AC130" s="192"/>
      <c r="AD130" s="192"/>
      <c r="AE130" s="192"/>
    </row>
    <row r="131" s="2" customFormat="1" ht="22.8" customHeight="1">
      <c r="A131" s="38"/>
      <c r="B131" s="39"/>
      <c r="C131" s="107" t="s">
        <v>165</v>
      </c>
      <c r="D131" s="40"/>
      <c r="E131" s="40"/>
      <c r="F131" s="40"/>
      <c r="G131" s="40"/>
      <c r="H131" s="40"/>
      <c r="I131" s="40"/>
      <c r="J131" s="198">
        <f>BK131</f>
        <v>0</v>
      </c>
      <c r="K131" s="40"/>
      <c r="L131" s="44"/>
      <c r="M131" s="103"/>
      <c r="N131" s="199"/>
      <c r="O131" s="104"/>
      <c r="P131" s="200">
        <f>P132+P410+P452</f>
        <v>0</v>
      </c>
      <c r="Q131" s="104"/>
      <c r="R131" s="200">
        <f>R132+R410+R452</f>
        <v>881.93515891000004</v>
      </c>
      <c r="S131" s="104"/>
      <c r="T131" s="201">
        <f>T132+T410+T452</f>
        <v>651.62699999999995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78</v>
      </c>
      <c r="AU131" s="17" t="s">
        <v>137</v>
      </c>
      <c r="BK131" s="202">
        <f>BK132+BK410+BK452</f>
        <v>0</v>
      </c>
    </row>
    <row r="132" s="12" customFormat="1" ht="25.92" customHeight="1">
      <c r="A132" s="12"/>
      <c r="B132" s="203"/>
      <c r="C132" s="204"/>
      <c r="D132" s="205" t="s">
        <v>78</v>
      </c>
      <c r="E132" s="206" t="s">
        <v>166</v>
      </c>
      <c r="F132" s="206" t="s">
        <v>167</v>
      </c>
      <c r="G132" s="204"/>
      <c r="H132" s="204"/>
      <c r="I132" s="207"/>
      <c r="J132" s="208">
        <f>BK132</f>
        <v>0</v>
      </c>
      <c r="K132" s="204"/>
      <c r="L132" s="209"/>
      <c r="M132" s="210"/>
      <c r="N132" s="211"/>
      <c r="O132" s="211"/>
      <c r="P132" s="212">
        <f>P133+P191+P214+P243+P248+P387+P407</f>
        <v>0</v>
      </c>
      <c r="Q132" s="211"/>
      <c r="R132" s="212">
        <f>R133+R191+R214+R243+R248+R387+R407</f>
        <v>872.91062891000001</v>
      </c>
      <c r="S132" s="211"/>
      <c r="T132" s="213">
        <f>T133+T191+T214+T243+T248+T387+T407</f>
        <v>631.85199999999998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87</v>
      </c>
      <c r="AT132" s="215" t="s">
        <v>78</v>
      </c>
      <c r="AU132" s="215" t="s">
        <v>79</v>
      </c>
      <c r="AY132" s="214" t="s">
        <v>168</v>
      </c>
      <c r="BK132" s="216">
        <f>BK133+BK191+BK214+BK243+BK248+BK387+BK407</f>
        <v>0</v>
      </c>
    </row>
    <row r="133" s="12" customFormat="1" ht="22.8" customHeight="1">
      <c r="A133" s="12"/>
      <c r="B133" s="203"/>
      <c r="C133" s="204"/>
      <c r="D133" s="205" t="s">
        <v>78</v>
      </c>
      <c r="E133" s="217" t="s">
        <v>87</v>
      </c>
      <c r="F133" s="217" t="s">
        <v>169</v>
      </c>
      <c r="G133" s="204"/>
      <c r="H133" s="204"/>
      <c r="I133" s="207"/>
      <c r="J133" s="218">
        <f>BK133</f>
        <v>0</v>
      </c>
      <c r="K133" s="204"/>
      <c r="L133" s="209"/>
      <c r="M133" s="210"/>
      <c r="N133" s="211"/>
      <c r="O133" s="211"/>
      <c r="P133" s="212">
        <f>SUM(P134:P190)</f>
        <v>0</v>
      </c>
      <c r="Q133" s="211"/>
      <c r="R133" s="212">
        <f>SUM(R134:R190)</f>
        <v>0.29459999999999997</v>
      </c>
      <c r="S133" s="211"/>
      <c r="T133" s="213">
        <f>SUM(T134:T190)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87</v>
      </c>
      <c r="AT133" s="215" t="s">
        <v>78</v>
      </c>
      <c r="AU133" s="215" t="s">
        <v>87</v>
      </c>
      <c r="AY133" s="214" t="s">
        <v>168</v>
      </c>
      <c r="BK133" s="216">
        <f>SUM(BK134:BK190)</f>
        <v>0</v>
      </c>
    </row>
    <row r="134" s="2" customFormat="1" ht="24.15" customHeight="1">
      <c r="A134" s="38"/>
      <c r="B134" s="39"/>
      <c r="C134" s="219" t="s">
        <v>87</v>
      </c>
      <c r="D134" s="219" t="s">
        <v>170</v>
      </c>
      <c r="E134" s="220" t="s">
        <v>171</v>
      </c>
      <c r="F134" s="221" t="s">
        <v>172</v>
      </c>
      <c r="G134" s="222" t="s">
        <v>173</v>
      </c>
      <c r="H134" s="223">
        <v>4320</v>
      </c>
      <c r="I134" s="224"/>
      <c r="J134" s="225">
        <f>ROUND(I134*H134,1)</f>
        <v>0</v>
      </c>
      <c r="K134" s="221" t="s">
        <v>174</v>
      </c>
      <c r="L134" s="44"/>
      <c r="M134" s="226" t="s">
        <v>1</v>
      </c>
      <c r="N134" s="227" t="s">
        <v>44</v>
      </c>
      <c r="O134" s="91"/>
      <c r="P134" s="228">
        <f>O134*H134</f>
        <v>0</v>
      </c>
      <c r="Q134" s="228">
        <v>3.0000000000000001E-05</v>
      </c>
      <c r="R134" s="228">
        <f>Q134*H134</f>
        <v>0.12959999999999999</v>
      </c>
      <c r="S134" s="228">
        <v>0</v>
      </c>
      <c r="T134" s="229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0" t="s">
        <v>175</v>
      </c>
      <c r="AT134" s="230" t="s">
        <v>170</v>
      </c>
      <c r="AU134" s="230" t="s">
        <v>89</v>
      </c>
      <c r="AY134" s="17" t="s">
        <v>168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7" t="s">
        <v>87</v>
      </c>
      <c r="BK134" s="231">
        <f>ROUND(I134*H134,1)</f>
        <v>0</v>
      </c>
      <c r="BL134" s="17" t="s">
        <v>175</v>
      </c>
      <c r="BM134" s="230" t="s">
        <v>176</v>
      </c>
    </row>
    <row r="135" s="2" customFormat="1">
      <c r="A135" s="38"/>
      <c r="B135" s="39"/>
      <c r="C135" s="40"/>
      <c r="D135" s="232" t="s">
        <v>177</v>
      </c>
      <c r="E135" s="40"/>
      <c r="F135" s="233" t="s">
        <v>178</v>
      </c>
      <c r="G135" s="40"/>
      <c r="H135" s="40"/>
      <c r="I135" s="234"/>
      <c r="J135" s="40"/>
      <c r="K135" s="40"/>
      <c r="L135" s="44"/>
      <c r="M135" s="235"/>
      <c r="N135" s="236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177</v>
      </c>
      <c r="AU135" s="17" t="s">
        <v>89</v>
      </c>
    </row>
    <row r="136" s="13" customFormat="1">
      <c r="A136" s="13"/>
      <c r="B136" s="237"/>
      <c r="C136" s="238"/>
      <c r="D136" s="232" t="s">
        <v>179</v>
      </c>
      <c r="E136" s="239" t="s">
        <v>1</v>
      </c>
      <c r="F136" s="240" t="s">
        <v>180</v>
      </c>
      <c r="G136" s="238"/>
      <c r="H136" s="239" t="s">
        <v>1</v>
      </c>
      <c r="I136" s="241"/>
      <c r="J136" s="238"/>
      <c r="K136" s="238"/>
      <c r="L136" s="242"/>
      <c r="M136" s="243"/>
      <c r="N136" s="244"/>
      <c r="O136" s="244"/>
      <c r="P136" s="244"/>
      <c r="Q136" s="244"/>
      <c r="R136" s="244"/>
      <c r="S136" s="244"/>
      <c r="T136" s="24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6" t="s">
        <v>179</v>
      </c>
      <c r="AU136" s="246" t="s">
        <v>89</v>
      </c>
      <c r="AV136" s="13" t="s">
        <v>87</v>
      </c>
      <c r="AW136" s="13" t="s">
        <v>35</v>
      </c>
      <c r="AX136" s="13" t="s">
        <v>79</v>
      </c>
      <c r="AY136" s="246" t="s">
        <v>168</v>
      </c>
    </row>
    <row r="137" s="14" customFormat="1">
      <c r="A137" s="14"/>
      <c r="B137" s="247"/>
      <c r="C137" s="248"/>
      <c r="D137" s="232" t="s">
        <v>179</v>
      </c>
      <c r="E137" s="249" t="s">
        <v>1</v>
      </c>
      <c r="F137" s="250" t="s">
        <v>181</v>
      </c>
      <c r="G137" s="248"/>
      <c r="H137" s="251">
        <v>4320</v>
      </c>
      <c r="I137" s="252"/>
      <c r="J137" s="248"/>
      <c r="K137" s="248"/>
      <c r="L137" s="253"/>
      <c r="M137" s="254"/>
      <c r="N137" s="255"/>
      <c r="O137" s="255"/>
      <c r="P137" s="255"/>
      <c r="Q137" s="255"/>
      <c r="R137" s="255"/>
      <c r="S137" s="255"/>
      <c r="T137" s="25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7" t="s">
        <v>179</v>
      </c>
      <c r="AU137" s="257" t="s">
        <v>89</v>
      </c>
      <c r="AV137" s="14" t="s">
        <v>89</v>
      </c>
      <c r="AW137" s="14" t="s">
        <v>35</v>
      </c>
      <c r="AX137" s="14" t="s">
        <v>87</v>
      </c>
      <c r="AY137" s="257" t="s">
        <v>168</v>
      </c>
    </row>
    <row r="138" s="2" customFormat="1" ht="24.15" customHeight="1">
      <c r="A138" s="38"/>
      <c r="B138" s="39"/>
      <c r="C138" s="219" t="s">
        <v>89</v>
      </c>
      <c r="D138" s="219" t="s">
        <v>170</v>
      </c>
      <c r="E138" s="220" t="s">
        <v>182</v>
      </c>
      <c r="F138" s="221" t="s">
        <v>183</v>
      </c>
      <c r="G138" s="222" t="s">
        <v>184</v>
      </c>
      <c r="H138" s="223">
        <v>180</v>
      </c>
      <c r="I138" s="224"/>
      <c r="J138" s="225">
        <f>ROUND(I138*H138,1)</f>
        <v>0</v>
      </c>
      <c r="K138" s="221" t="s">
        <v>174</v>
      </c>
      <c r="L138" s="44"/>
      <c r="M138" s="226" t="s">
        <v>1</v>
      </c>
      <c r="N138" s="227" t="s">
        <v>44</v>
      </c>
      <c r="O138" s="91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0" t="s">
        <v>175</v>
      </c>
      <c r="AT138" s="230" t="s">
        <v>170</v>
      </c>
      <c r="AU138" s="230" t="s">
        <v>89</v>
      </c>
      <c r="AY138" s="17" t="s">
        <v>168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7" t="s">
        <v>87</v>
      </c>
      <c r="BK138" s="231">
        <f>ROUND(I138*H138,1)</f>
        <v>0</v>
      </c>
      <c r="BL138" s="17" t="s">
        <v>175</v>
      </c>
      <c r="BM138" s="230" t="s">
        <v>185</v>
      </c>
    </row>
    <row r="139" s="2" customFormat="1">
      <c r="A139" s="38"/>
      <c r="B139" s="39"/>
      <c r="C139" s="40"/>
      <c r="D139" s="232" t="s">
        <v>177</v>
      </c>
      <c r="E139" s="40"/>
      <c r="F139" s="233" t="s">
        <v>186</v>
      </c>
      <c r="G139" s="40"/>
      <c r="H139" s="40"/>
      <c r="I139" s="234"/>
      <c r="J139" s="40"/>
      <c r="K139" s="40"/>
      <c r="L139" s="44"/>
      <c r="M139" s="235"/>
      <c r="N139" s="236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177</v>
      </c>
      <c r="AU139" s="17" t="s">
        <v>89</v>
      </c>
    </row>
    <row r="140" s="13" customFormat="1">
      <c r="A140" s="13"/>
      <c r="B140" s="237"/>
      <c r="C140" s="238"/>
      <c r="D140" s="232" t="s">
        <v>179</v>
      </c>
      <c r="E140" s="239" t="s">
        <v>1</v>
      </c>
      <c r="F140" s="240" t="s">
        <v>187</v>
      </c>
      <c r="G140" s="238"/>
      <c r="H140" s="239" t="s">
        <v>1</v>
      </c>
      <c r="I140" s="241"/>
      <c r="J140" s="238"/>
      <c r="K140" s="238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179</v>
      </c>
      <c r="AU140" s="246" t="s">
        <v>89</v>
      </c>
      <c r="AV140" s="13" t="s">
        <v>87</v>
      </c>
      <c r="AW140" s="13" t="s">
        <v>35</v>
      </c>
      <c r="AX140" s="13" t="s">
        <v>79</v>
      </c>
      <c r="AY140" s="246" t="s">
        <v>168</v>
      </c>
    </row>
    <row r="141" s="14" customFormat="1">
      <c r="A141" s="14"/>
      <c r="B141" s="247"/>
      <c r="C141" s="248"/>
      <c r="D141" s="232" t="s">
        <v>179</v>
      </c>
      <c r="E141" s="249" t="s">
        <v>1</v>
      </c>
      <c r="F141" s="250" t="s">
        <v>188</v>
      </c>
      <c r="G141" s="248"/>
      <c r="H141" s="251">
        <v>180</v>
      </c>
      <c r="I141" s="252"/>
      <c r="J141" s="248"/>
      <c r="K141" s="248"/>
      <c r="L141" s="253"/>
      <c r="M141" s="254"/>
      <c r="N141" s="255"/>
      <c r="O141" s="255"/>
      <c r="P141" s="255"/>
      <c r="Q141" s="255"/>
      <c r="R141" s="255"/>
      <c r="S141" s="255"/>
      <c r="T141" s="25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7" t="s">
        <v>179</v>
      </c>
      <c r="AU141" s="257" t="s">
        <v>89</v>
      </c>
      <c r="AV141" s="14" t="s">
        <v>89</v>
      </c>
      <c r="AW141" s="14" t="s">
        <v>35</v>
      </c>
      <c r="AX141" s="14" t="s">
        <v>87</v>
      </c>
      <c r="AY141" s="257" t="s">
        <v>168</v>
      </c>
    </row>
    <row r="142" s="2" customFormat="1" ht="24.15" customHeight="1">
      <c r="A142" s="38"/>
      <c r="B142" s="39"/>
      <c r="C142" s="219" t="s">
        <v>120</v>
      </c>
      <c r="D142" s="219" t="s">
        <v>170</v>
      </c>
      <c r="E142" s="220" t="s">
        <v>189</v>
      </c>
      <c r="F142" s="221" t="s">
        <v>190</v>
      </c>
      <c r="G142" s="222" t="s">
        <v>104</v>
      </c>
      <c r="H142" s="223">
        <v>16.5</v>
      </c>
      <c r="I142" s="224"/>
      <c r="J142" s="225">
        <f>ROUND(I142*H142,1)</f>
        <v>0</v>
      </c>
      <c r="K142" s="221" t="s">
        <v>174</v>
      </c>
      <c r="L142" s="44"/>
      <c r="M142" s="226" t="s">
        <v>1</v>
      </c>
      <c r="N142" s="227" t="s">
        <v>44</v>
      </c>
      <c r="O142" s="91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0" t="s">
        <v>175</v>
      </c>
      <c r="AT142" s="230" t="s">
        <v>170</v>
      </c>
      <c r="AU142" s="230" t="s">
        <v>89</v>
      </c>
      <c r="AY142" s="17" t="s">
        <v>168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7" t="s">
        <v>87</v>
      </c>
      <c r="BK142" s="231">
        <f>ROUND(I142*H142,1)</f>
        <v>0</v>
      </c>
      <c r="BL142" s="17" t="s">
        <v>175</v>
      </c>
      <c r="BM142" s="230" t="s">
        <v>191</v>
      </c>
    </row>
    <row r="143" s="2" customFormat="1">
      <c r="A143" s="38"/>
      <c r="B143" s="39"/>
      <c r="C143" s="40"/>
      <c r="D143" s="232" t="s">
        <v>177</v>
      </c>
      <c r="E143" s="40"/>
      <c r="F143" s="233" t="s">
        <v>192</v>
      </c>
      <c r="G143" s="40"/>
      <c r="H143" s="40"/>
      <c r="I143" s="234"/>
      <c r="J143" s="40"/>
      <c r="K143" s="40"/>
      <c r="L143" s="44"/>
      <c r="M143" s="235"/>
      <c r="N143" s="236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177</v>
      </c>
      <c r="AU143" s="17" t="s">
        <v>89</v>
      </c>
    </row>
    <row r="144" s="13" customFormat="1">
      <c r="A144" s="13"/>
      <c r="B144" s="237"/>
      <c r="C144" s="238"/>
      <c r="D144" s="232" t="s">
        <v>179</v>
      </c>
      <c r="E144" s="239" t="s">
        <v>1</v>
      </c>
      <c r="F144" s="240" t="s">
        <v>193</v>
      </c>
      <c r="G144" s="238"/>
      <c r="H144" s="239" t="s">
        <v>1</v>
      </c>
      <c r="I144" s="241"/>
      <c r="J144" s="238"/>
      <c r="K144" s="238"/>
      <c r="L144" s="242"/>
      <c r="M144" s="243"/>
      <c r="N144" s="244"/>
      <c r="O144" s="244"/>
      <c r="P144" s="244"/>
      <c r="Q144" s="244"/>
      <c r="R144" s="244"/>
      <c r="S144" s="244"/>
      <c r="T144" s="24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6" t="s">
        <v>179</v>
      </c>
      <c r="AU144" s="246" t="s">
        <v>89</v>
      </c>
      <c r="AV144" s="13" t="s">
        <v>87</v>
      </c>
      <c r="AW144" s="13" t="s">
        <v>35</v>
      </c>
      <c r="AX144" s="13" t="s">
        <v>79</v>
      </c>
      <c r="AY144" s="246" t="s">
        <v>168</v>
      </c>
    </row>
    <row r="145" s="14" customFormat="1">
      <c r="A145" s="14"/>
      <c r="B145" s="247"/>
      <c r="C145" s="248"/>
      <c r="D145" s="232" t="s">
        <v>179</v>
      </c>
      <c r="E145" s="249" t="s">
        <v>106</v>
      </c>
      <c r="F145" s="250" t="s">
        <v>108</v>
      </c>
      <c r="G145" s="248"/>
      <c r="H145" s="251">
        <v>16.5</v>
      </c>
      <c r="I145" s="252"/>
      <c r="J145" s="248"/>
      <c r="K145" s="248"/>
      <c r="L145" s="253"/>
      <c r="M145" s="254"/>
      <c r="N145" s="255"/>
      <c r="O145" s="255"/>
      <c r="P145" s="255"/>
      <c r="Q145" s="255"/>
      <c r="R145" s="255"/>
      <c r="S145" s="255"/>
      <c r="T145" s="25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7" t="s">
        <v>179</v>
      </c>
      <c r="AU145" s="257" t="s">
        <v>89</v>
      </c>
      <c r="AV145" s="14" t="s">
        <v>89</v>
      </c>
      <c r="AW145" s="14" t="s">
        <v>35</v>
      </c>
      <c r="AX145" s="14" t="s">
        <v>87</v>
      </c>
      <c r="AY145" s="257" t="s">
        <v>168</v>
      </c>
    </row>
    <row r="146" s="2" customFormat="1" ht="16.5" customHeight="1">
      <c r="A146" s="38"/>
      <c r="B146" s="39"/>
      <c r="C146" s="219" t="s">
        <v>175</v>
      </c>
      <c r="D146" s="219" t="s">
        <v>170</v>
      </c>
      <c r="E146" s="220" t="s">
        <v>194</v>
      </c>
      <c r="F146" s="221" t="s">
        <v>195</v>
      </c>
      <c r="G146" s="222" t="s">
        <v>104</v>
      </c>
      <c r="H146" s="223">
        <v>38.874000000000002</v>
      </c>
      <c r="I146" s="224"/>
      <c r="J146" s="225">
        <f>ROUND(I146*H146,1)</f>
        <v>0</v>
      </c>
      <c r="K146" s="221" t="s">
        <v>1</v>
      </c>
      <c r="L146" s="44"/>
      <c r="M146" s="226" t="s">
        <v>1</v>
      </c>
      <c r="N146" s="227" t="s">
        <v>44</v>
      </c>
      <c r="O146" s="91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0" t="s">
        <v>175</v>
      </c>
      <c r="AT146" s="230" t="s">
        <v>170</v>
      </c>
      <c r="AU146" s="230" t="s">
        <v>89</v>
      </c>
      <c r="AY146" s="17" t="s">
        <v>168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7" t="s">
        <v>87</v>
      </c>
      <c r="BK146" s="231">
        <f>ROUND(I146*H146,1)</f>
        <v>0</v>
      </c>
      <c r="BL146" s="17" t="s">
        <v>175</v>
      </c>
      <c r="BM146" s="230" t="s">
        <v>196</v>
      </c>
    </row>
    <row r="147" s="2" customFormat="1">
      <c r="A147" s="38"/>
      <c r="B147" s="39"/>
      <c r="C147" s="40"/>
      <c r="D147" s="232" t="s">
        <v>177</v>
      </c>
      <c r="E147" s="40"/>
      <c r="F147" s="233" t="s">
        <v>197</v>
      </c>
      <c r="G147" s="40"/>
      <c r="H147" s="40"/>
      <c r="I147" s="234"/>
      <c r="J147" s="40"/>
      <c r="K147" s="40"/>
      <c r="L147" s="44"/>
      <c r="M147" s="235"/>
      <c r="N147" s="236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177</v>
      </c>
      <c r="AU147" s="17" t="s">
        <v>89</v>
      </c>
    </row>
    <row r="148" s="13" customFormat="1">
      <c r="A148" s="13"/>
      <c r="B148" s="237"/>
      <c r="C148" s="238"/>
      <c r="D148" s="232" t="s">
        <v>179</v>
      </c>
      <c r="E148" s="239" t="s">
        <v>1</v>
      </c>
      <c r="F148" s="240" t="s">
        <v>198</v>
      </c>
      <c r="G148" s="238"/>
      <c r="H148" s="239" t="s">
        <v>1</v>
      </c>
      <c r="I148" s="241"/>
      <c r="J148" s="238"/>
      <c r="K148" s="238"/>
      <c r="L148" s="242"/>
      <c r="M148" s="243"/>
      <c r="N148" s="244"/>
      <c r="O148" s="244"/>
      <c r="P148" s="244"/>
      <c r="Q148" s="244"/>
      <c r="R148" s="244"/>
      <c r="S148" s="244"/>
      <c r="T148" s="24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6" t="s">
        <v>179</v>
      </c>
      <c r="AU148" s="246" t="s">
        <v>89</v>
      </c>
      <c r="AV148" s="13" t="s">
        <v>87</v>
      </c>
      <c r="AW148" s="13" t="s">
        <v>35</v>
      </c>
      <c r="AX148" s="13" t="s">
        <v>79</v>
      </c>
      <c r="AY148" s="246" t="s">
        <v>168</v>
      </c>
    </row>
    <row r="149" s="13" customFormat="1">
      <c r="A149" s="13"/>
      <c r="B149" s="237"/>
      <c r="C149" s="238"/>
      <c r="D149" s="232" t="s">
        <v>179</v>
      </c>
      <c r="E149" s="239" t="s">
        <v>1</v>
      </c>
      <c r="F149" s="240" t="s">
        <v>199</v>
      </c>
      <c r="G149" s="238"/>
      <c r="H149" s="239" t="s">
        <v>1</v>
      </c>
      <c r="I149" s="241"/>
      <c r="J149" s="238"/>
      <c r="K149" s="238"/>
      <c r="L149" s="242"/>
      <c r="M149" s="243"/>
      <c r="N149" s="244"/>
      <c r="O149" s="244"/>
      <c r="P149" s="244"/>
      <c r="Q149" s="244"/>
      <c r="R149" s="244"/>
      <c r="S149" s="244"/>
      <c r="T149" s="24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6" t="s">
        <v>179</v>
      </c>
      <c r="AU149" s="246" t="s">
        <v>89</v>
      </c>
      <c r="AV149" s="13" t="s">
        <v>87</v>
      </c>
      <c r="AW149" s="13" t="s">
        <v>35</v>
      </c>
      <c r="AX149" s="13" t="s">
        <v>79</v>
      </c>
      <c r="AY149" s="246" t="s">
        <v>168</v>
      </c>
    </row>
    <row r="150" s="14" customFormat="1">
      <c r="A150" s="14"/>
      <c r="B150" s="247"/>
      <c r="C150" s="248"/>
      <c r="D150" s="232" t="s">
        <v>179</v>
      </c>
      <c r="E150" s="249" t="s">
        <v>1</v>
      </c>
      <c r="F150" s="250" t="s">
        <v>117</v>
      </c>
      <c r="G150" s="248"/>
      <c r="H150" s="251">
        <v>38.874000000000002</v>
      </c>
      <c r="I150" s="252"/>
      <c r="J150" s="248"/>
      <c r="K150" s="248"/>
      <c r="L150" s="253"/>
      <c r="M150" s="254"/>
      <c r="N150" s="255"/>
      <c r="O150" s="255"/>
      <c r="P150" s="255"/>
      <c r="Q150" s="255"/>
      <c r="R150" s="255"/>
      <c r="S150" s="255"/>
      <c r="T150" s="25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7" t="s">
        <v>179</v>
      </c>
      <c r="AU150" s="257" t="s">
        <v>89</v>
      </c>
      <c r="AV150" s="14" t="s">
        <v>89</v>
      </c>
      <c r="AW150" s="14" t="s">
        <v>35</v>
      </c>
      <c r="AX150" s="14" t="s">
        <v>87</v>
      </c>
      <c r="AY150" s="257" t="s">
        <v>168</v>
      </c>
    </row>
    <row r="151" s="2" customFormat="1" ht="33" customHeight="1">
      <c r="A151" s="38"/>
      <c r="B151" s="39"/>
      <c r="C151" s="219" t="s">
        <v>200</v>
      </c>
      <c r="D151" s="219" t="s">
        <v>170</v>
      </c>
      <c r="E151" s="220" t="s">
        <v>201</v>
      </c>
      <c r="F151" s="221" t="s">
        <v>202</v>
      </c>
      <c r="G151" s="222" t="s">
        <v>104</v>
      </c>
      <c r="H151" s="223">
        <v>100</v>
      </c>
      <c r="I151" s="224"/>
      <c r="J151" s="225">
        <f>ROUND(I151*H151,1)</f>
        <v>0</v>
      </c>
      <c r="K151" s="221" t="s">
        <v>174</v>
      </c>
      <c r="L151" s="44"/>
      <c r="M151" s="226" t="s">
        <v>1</v>
      </c>
      <c r="N151" s="227" t="s">
        <v>44</v>
      </c>
      <c r="O151" s="91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0" t="s">
        <v>175</v>
      </c>
      <c r="AT151" s="230" t="s">
        <v>170</v>
      </c>
      <c r="AU151" s="230" t="s">
        <v>89</v>
      </c>
      <c r="AY151" s="17" t="s">
        <v>168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7" t="s">
        <v>87</v>
      </c>
      <c r="BK151" s="231">
        <f>ROUND(I151*H151,1)</f>
        <v>0</v>
      </c>
      <c r="BL151" s="17" t="s">
        <v>175</v>
      </c>
      <c r="BM151" s="230" t="s">
        <v>203</v>
      </c>
    </row>
    <row r="152" s="2" customFormat="1">
      <c r="A152" s="38"/>
      <c r="B152" s="39"/>
      <c r="C152" s="40"/>
      <c r="D152" s="232" t="s">
        <v>177</v>
      </c>
      <c r="E152" s="40"/>
      <c r="F152" s="233" t="s">
        <v>204</v>
      </c>
      <c r="G152" s="40"/>
      <c r="H152" s="40"/>
      <c r="I152" s="234"/>
      <c r="J152" s="40"/>
      <c r="K152" s="40"/>
      <c r="L152" s="44"/>
      <c r="M152" s="235"/>
      <c r="N152" s="236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177</v>
      </c>
      <c r="AU152" s="17" t="s">
        <v>89</v>
      </c>
    </row>
    <row r="153" s="13" customFormat="1">
      <c r="A153" s="13"/>
      <c r="B153" s="237"/>
      <c r="C153" s="238"/>
      <c r="D153" s="232" t="s">
        <v>179</v>
      </c>
      <c r="E153" s="239" t="s">
        <v>1</v>
      </c>
      <c r="F153" s="240" t="s">
        <v>205</v>
      </c>
      <c r="G153" s="238"/>
      <c r="H153" s="239" t="s">
        <v>1</v>
      </c>
      <c r="I153" s="241"/>
      <c r="J153" s="238"/>
      <c r="K153" s="238"/>
      <c r="L153" s="242"/>
      <c r="M153" s="243"/>
      <c r="N153" s="244"/>
      <c r="O153" s="244"/>
      <c r="P153" s="244"/>
      <c r="Q153" s="244"/>
      <c r="R153" s="244"/>
      <c r="S153" s="244"/>
      <c r="T153" s="24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6" t="s">
        <v>179</v>
      </c>
      <c r="AU153" s="246" t="s">
        <v>89</v>
      </c>
      <c r="AV153" s="13" t="s">
        <v>87</v>
      </c>
      <c r="AW153" s="13" t="s">
        <v>35</v>
      </c>
      <c r="AX153" s="13" t="s">
        <v>79</v>
      </c>
      <c r="AY153" s="246" t="s">
        <v>168</v>
      </c>
    </row>
    <row r="154" s="14" customFormat="1">
      <c r="A154" s="14"/>
      <c r="B154" s="247"/>
      <c r="C154" s="248"/>
      <c r="D154" s="232" t="s">
        <v>179</v>
      </c>
      <c r="E154" s="249" t="s">
        <v>129</v>
      </c>
      <c r="F154" s="250" t="s">
        <v>130</v>
      </c>
      <c r="G154" s="248"/>
      <c r="H154" s="251">
        <v>100</v>
      </c>
      <c r="I154" s="252"/>
      <c r="J154" s="248"/>
      <c r="K154" s="248"/>
      <c r="L154" s="253"/>
      <c r="M154" s="254"/>
      <c r="N154" s="255"/>
      <c r="O154" s="255"/>
      <c r="P154" s="255"/>
      <c r="Q154" s="255"/>
      <c r="R154" s="255"/>
      <c r="S154" s="255"/>
      <c r="T154" s="25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7" t="s">
        <v>179</v>
      </c>
      <c r="AU154" s="257" t="s">
        <v>89</v>
      </c>
      <c r="AV154" s="14" t="s">
        <v>89</v>
      </c>
      <c r="AW154" s="14" t="s">
        <v>35</v>
      </c>
      <c r="AX154" s="14" t="s">
        <v>87</v>
      </c>
      <c r="AY154" s="257" t="s">
        <v>168</v>
      </c>
    </row>
    <row r="155" s="2" customFormat="1" ht="24.15" customHeight="1">
      <c r="A155" s="38"/>
      <c r="B155" s="39"/>
      <c r="C155" s="219" t="s">
        <v>206</v>
      </c>
      <c r="D155" s="219" t="s">
        <v>170</v>
      </c>
      <c r="E155" s="220" t="s">
        <v>207</v>
      </c>
      <c r="F155" s="221" t="s">
        <v>208</v>
      </c>
      <c r="G155" s="222" t="s">
        <v>104</v>
      </c>
      <c r="H155" s="223">
        <v>33</v>
      </c>
      <c r="I155" s="224"/>
      <c r="J155" s="225">
        <f>ROUND(I155*H155,1)</f>
        <v>0</v>
      </c>
      <c r="K155" s="221" t="s">
        <v>174</v>
      </c>
      <c r="L155" s="44"/>
      <c r="M155" s="226" t="s">
        <v>1</v>
      </c>
      <c r="N155" s="227" t="s">
        <v>44</v>
      </c>
      <c r="O155" s="91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0" t="s">
        <v>175</v>
      </c>
      <c r="AT155" s="230" t="s">
        <v>170</v>
      </c>
      <c r="AU155" s="230" t="s">
        <v>89</v>
      </c>
      <c r="AY155" s="17" t="s">
        <v>168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7" t="s">
        <v>87</v>
      </c>
      <c r="BK155" s="231">
        <f>ROUND(I155*H155,1)</f>
        <v>0</v>
      </c>
      <c r="BL155" s="17" t="s">
        <v>175</v>
      </c>
      <c r="BM155" s="230" t="s">
        <v>209</v>
      </c>
    </row>
    <row r="156" s="2" customFormat="1">
      <c r="A156" s="38"/>
      <c r="B156" s="39"/>
      <c r="C156" s="40"/>
      <c r="D156" s="232" t="s">
        <v>177</v>
      </c>
      <c r="E156" s="40"/>
      <c r="F156" s="233" t="s">
        <v>210</v>
      </c>
      <c r="G156" s="40"/>
      <c r="H156" s="40"/>
      <c r="I156" s="234"/>
      <c r="J156" s="40"/>
      <c r="K156" s="40"/>
      <c r="L156" s="44"/>
      <c r="M156" s="235"/>
      <c r="N156" s="236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177</v>
      </c>
      <c r="AU156" s="17" t="s">
        <v>89</v>
      </c>
    </row>
    <row r="157" s="13" customFormat="1">
      <c r="A157" s="13"/>
      <c r="B157" s="237"/>
      <c r="C157" s="238"/>
      <c r="D157" s="232" t="s">
        <v>179</v>
      </c>
      <c r="E157" s="239" t="s">
        <v>1</v>
      </c>
      <c r="F157" s="240" t="s">
        <v>211</v>
      </c>
      <c r="G157" s="238"/>
      <c r="H157" s="239" t="s">
        <v>1</v>
      </c>
      <c r="I157" s="241"/>
      <c r="J157" s="238"/>
      <c r="K157" s="238"/>
      <c r="L157" s="242"/>
      <c r="M157" s="243"/>
      <c r="N157" s="244"/>
      <c r="O157" s="244"/>
      <c r="P157" s="244"/>
      <c r="Q157" s="244"/>
      <c r="R157" s="244"/>
      <c r="S157" s="244"/>
      <c r="T157" s="24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6" t="s">
        <v>179</v>
      </c>
      <c r="AU157" s="246" t="s">
        <v>89</v>
      </c>
      <c r="AV157" s="13" t="s">
        <v>87</v>
      </c>
      <c r="AW157" s="13" t="s">
        <v>35</v>
      </c>
      <c r="AX157" s="13" t="s">
        <v>79</v>
      </c>
      <c r="AY157" s="246" t="s">
        <v>168</v>
      </c>
    </row>
    <row r="158" s="14" customFormat="1">
      <c r="A158" s="14"/>
      <c r="B158" s="247"/>
      <c r="C158" s="248"/>
      <c r="D158" s="232" t="s">
        <v>179</v>
      </c>
      <c r="E158" s="249" t="s">
        <v>1</v>
      </c>
      <c r="F158" s="250" t="s">
        <v>212</v>
      </c>
      <c r="G158" s="248"/>
      <c r="H158" s="251">
        <v>33</v>
      </c>
      <c r="I158" s="252"/>
      <c r="J158" s="248"/>
      <c r="K158" s="248"/>
      <c r="L158" s="253"/>
      <c r="M158" s="254"/>
      <c r="N158" s="255"/>
      <c r="O158" s="255"/>
      <c r="P158" s="255"/>
      <c r="Q158" s="255"/>
      <c r="R158" s="255"/>
      <c r="S158" s="255"/>
      <c r="T158" s="25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7" t="s">
        <v>179</v>
      </c>
      <c r="AU158" s="257" t="s">
        <v>89</v>
      </c>
      <c r="AV158" s="14" t="s">
        <v>89</v>
      </c>
      <c r="AW158" s="14" t="s">
        <v>35</v>
      </c>
      <c r="AX158" s="14" t="s">
        <v>87</v>
      </c>
      <c r="AY158" s="257" t="s">
        <v>168</v>
      </c>
    </row>
    <row r="159" s="2" customFormat="1" ht="44.25" customHeight="1">
      <c r="A159" s="38"/>
      <c r="B159" s="39"/>
      <c r="C159" s="219" t="s">
        <v>213</v>
      </c>
      <c r="D159" s="219" t="s">
        <v>170</v>
      </c>
      <c r="E159" s="220" t="s">
        <v>214</v>
      </c>
      <c r="F159" s="221" t="s">
        <v>215</v>
      </c>
      <c r="G159" s="222" t="s">
        <v>104</v>
      </c>
      <c r="H159" s="223">
        <v>104.874</v>
      </c>
      <c r="I159" s="224"/>
      <c r="J159" s="225">
        <f>ROUND(I159*H159,1)</f>
        <v>0</v>
      </c>
      <c r="K159" s="221" t="s">
        <v>1</v>
      </c>
      <c r="L159" s="44"/>
      <c r="M159" s="226" t="s">
        <v>1</v>
      </c>
      <c r="N159" s="227" t="s">
        <v>44</v>
      </c>
      <c r="O159" s="91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0" t="s">
        <v>175</v>
      </c>
      <c r="AT159" s="230" t="s">
        <v>170</v>
      </c>
      <c r="AU159" s="230" t="s">
        <v>89</v>
      </c>
      <c r="AY159" s="17" t="s">
        <v>168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7" t="s">
        <v>87</v>
      </c>
      <c r="BK159" s="231">
        <f>ROUND(I159*H159,1)</f>
        <v>0</v>
      </c>
      <c r="BL159" s="17" t="s">
        <v>175</v>
      </c>
      <c r="BM159" s="230" t="s">
        <v>216</v>
      </c>
    </row>
    <row r="160" s="2" customFormat="1">
      <c r="A160" s="38"/>
      <c r="B160" s="39"/>
      <c r="C160" s="40"/>
      <c r="D160" s="232" t="s">
        <v>177</v>
      </c>
      <c r="E160" s="40"/>
      <c r="F160" s="233" t="s">
        <v>217</v>
      </c>
      <c r="G160" s="40"/>
      <c r="H160" s="40"/>
      <c r="I160" s="234"/>
      <c r="J160" s="40"/>
      <c r="K160" s="40"/>
      <c r="L160" s="44"/>
      <c r="M160" s="235"/>
      <c r="N160" s="236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177</v>
      </c>
      <c r="AU160" s="17" t="s">
        <v>89</v>
      </c>
    </row>
    <row r="161" s="13" customFormat="1">
      <c r="A161" s="13"/>
      <c r="B161" s="237"/>
      <c r="C161" s="238"/>
      <c r="D161" s="232" t="s">
        <v>179</v>
      </c>
      <c r="E161" s="239" t="s">
        <v>1</v>
      </c>
      <c r="F161" s="240" t="s">
        <v>218</v>
      </c>
      <c r="G161" s="238"/>
      <c r="H161" s="239" t="s">
        <v>1</v>
      </c>
      <c r="I161" s="241"/>
      <c r="J161" s="238"/>
      <c r="K161" s="238"/>
      <c r="L161" s="242"/>
      <c r="M161" s="243"/>
      <c r="N161" s="244"/>
      <c r="O161" s="244"/>
      <c r="P161" s="244"/>
      <c r="Q161" s="244"/>
      <c r="R161" s="244"/>
      <c r="S161" s="244"/>
      <c r="T161" s="24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6" t="s">
        <v>179</v>
      </c>
      <c r="AU161" s="246" t="s">
        <v>89</v>
      </c>
      <c r="AV161" s="13" t="s">
        <v>87</v>
      </c>
      <c r="AW161" s="13" t="s">
        <v>35</v>
      </c>
      <c r="AX161" s="13" t="s">
        <v>79</v>
      </c>
      <c r="AY161" s="246" t="s">
        <v>168</v>
      </c>
    </row>
    <row r="162" s="14" customFormat="1">
      <c r="A162" s="14"/>
      <c r="B162" s="247"/>
      <c r="C162" s="248"/>
      <c r="D162" s="232" t="s">
        <v>179</v>
      </c>
      <c r="E162" s="249" t="s">
        <v>1</v>
      </c>
      <c r="F162" s="250" t="s">
        <v>219</v>
      </c>
      <c r="G162" s="248"/>
      <c r="H162" s="251">
        <v>66</v>
      </c>
      <c r="I162" s="252"/>
      <c r="J162" s="248"/>
      <c r="K162" s="248"/>
      <c r="L162" s="253"/>
      <c r="M162" s="254"/>
      <c r="N162" s="255"/>
      <c r="O162" s="255"/>
      <c r="P162" s="255"/>
      <c r="Q162" s="255"/>
      <c r="R162" s="255"/>
      <c r="S162" s="255"/>
      <c r="T162" s="25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7" t="s">
        <v>179</v>
      </c>
      <c r="AU162" s="257" t="s">
        <v>89</v>
      </c>
      <c r="AV162" s="14" t="s">
        <v>89</v>
      </c>
      <c r="AW162" s="14" t="s">
        <v>35</v>
      </c>
      <c r="AX162" s="14" t="s">
        <v>79</v>
      </c>
      <c r="AY162" s="257" t="s">
        <v>168</v>
      </c>
    </row>
    <row r="163" s="13" customFormat="1">
      <c r="A163" s="13"/>
      <c r="B163" s="237"/>
      <c r="C163" s="238"/>
      <c r="D163" s="232" t="s">
        <v>179</v>
      </c>
      <c r="E163" s="239" t="s">
        <v>1</v>
      </c>
      <c r="F163" s="240" t="s">
        <v>220</v>
      </c>
      <c r="G163" s="238"/>
      <c r="H163" s="239" t="s">
        <v>1</v>
      </c>
      <c r="I163" s="241"/>
      <c r="J163" s="238"/>
      <c r="K163" s="238"/>
      <c r="L163" s="242"/>
      <c r="M163" s="243"/>
      <c r="N163" s="244"/>
      <c r="O163" s="244"/>
      <c r="P163" s="244"/>
      <c r="Q163" s="244"/>
      <c r="R163" s="244"/>
      <c r="S163" s="244"/>
      <c r="T163" s="24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6" t="s">
        <v>179</v>
      </c>
      <c r="AU163" s="246" t="s">
        <v>89</v>
      </c>
      <c r="AV163" s="13" t="s">
        <v>87</v>
      </c>
      <c r="AW163" s="13" t="s">
        <v>35</v>
      </c>
      <c r="AX163" s="13" t="s">
        <v>79</v>
      </c>
      <c r="AY163" s="246" t="s">
        <v>168</v>
      </c>
    </row>
    <row r="164" s="14" customFormat="1">
      <c r="A164" s="14"/>
      <c r="B164" s="247"/>
      <c r="C164" s="248"/>
      <c r="D164" s="232" t="s">
        <v>179</v>
      </c>
      <c r="E164" s="249" t="s">
        <v>1</v>
      </c>
      <c r="F164" s="250" t="s">
        <v>117</v>
      </c>
      <c r="G164" s="248"/>
      <c r="H164" s="251">
        <v>38.874000000000002</v>
      </c>
      <c r="I164" s="252"/>
      <c r="J164" s="248"/>
      <c r="K164" s="248"/>
      <c r="L164" s="253"/>
      <c r="M164" s="254"/>
      <c r="N164" s="255"/>
      <c r="O164" s="255"/>
      <c r="P164" s="255"/>
      <c r="Q164" s="255"/>
      <c r="R164" s="255"/>
      <c r="S164" s="255"/>
      <c r="T164" s="25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7" t="s">
        <v>179</v>
      </c>
      <c r="AU164" s="257" t="s">
        <v>89</v>
      </c>
      <c r="AV164" s="14" t="s">
        <v>89</v>
      </c>
      <c r="AW164" s="14" t="s">
        <v>35</v>
      </c>
      <c r="AX164" s="14" t="s">
        <v>79</v>
      </c>
      <c r="AY164" s="257" t="s">
        <v>168</v>
      </c>
    </row>
    <row r="165" s="15" customFormat="1">
      <c r="A165" s="15"/>
      <c r="B165" s="258"/>
      <c r="C165" s="259"/>
      <c r="D165" s="232" t="s">
        <v>179</v>
      </c>
      <c r="E165" s="260" t="s">
        <v>1</v>
      </c>
      <c r="F165" s="261" t="s">
        <v>221</v>
      </c>
      <c r="G165" s="259"/>
      <c r="H165" s="262">
        <v>104.874</v>
      </c>
      <c r="I165" s="263"/>
      <c r="J165" s="259"/>
      <c r="K165" s="259"/>
      <c r="L165" s="264"/>
      <c r="M165" s="265"/>
      <c r="N165" s="266"/>
      <c r="O165" s="266"/>
      <c r="P165" s="266"/>
      <c r="Q165" s="266"/>
      <c r="R165" s="266"/>
      <c r="S165" s="266"/>
      <c r="T165" s="267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8" t="s">
        <v>179</v>
      </c>
      <c r="AU165" s="268" t="s">
        <v>89</v>
      </c>
      <c r="AV165" s="15" t="s">
        <v>175</v>
      </c>
      <c r="AW165" s="15" t="s">
        <v>35</v>
      </c>
      <c r="AX165" s="15" t="s">
        <v>87</v>
      </c>
      <c r="AY165" s="268" t="s">
        <v>168</v>
      </c>
    </row>
    <row r="166" s="2" customFormat="1" ht="21.75" customHeight="1">
      <c r="A166" s="38"/>
      <c r="B166" s="39"/>
      <c r="C166" s="219" t="s">
        <v>222</v>
      </c>
      <c r="D166" s="219" t="s">
        <v>170</v>
      </c>
      <c r="E166" s="220" t="s">
        <v>223</v>
      </c>
      <c r="F166" s="221" t="s">
        <v>224</v>
      </c>
      <c r="G166" s="222" t="s">
        <v>104</v>
      </c>
      <c r="H166" s="223">
        <v>16.5</v>
      </c>
      <c r="I166" s="224"/>
      <c r="J166" s="225">
        <f>ROUND(I166*H166,1)</f>
        <v>0</v>
      </c>
      <c r="K166" s="221" t="s">
        <v>174</v>
      </c>
      <c r="L166" s="44"/>
      <c r="M166" s="226" t="s">
        <v>1</v>
      </c>
      <c r="N166" s="227" t="s">
        <v>44</v>
      </c>
      <c r="O166" s="91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0" t="s">
        <v>175</v>
      </c>
      <c r="AT166" s="230" t="s">
        <v>170</v>
      </c>
      <c r="AU166" s="230" t="s">
        <v>89</v>
      </c>
      <c r="AY166" s="17" t="s">
        <v>168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7" t="s">
        <v>87</v>
      </c>
      <c r="BK166" s="231">
        <f>ROUND(I166*H166,1)</f>
        <v>0</v>
      </c>
      <c r="BL166" s="17" t="s">
        <v>175</v>
      </c>
      <c r="BM166" s="230" t="s">
        <v>225</v>
      </c>
    </row>
    <row r="167" s="2" customFormat="1">
      <c r="A167" s="38"/>
      <c r="B167" s="39"/>
      <c r="C167" s="40"/>
      <c r="D167" s="232" t="s">
        <v>177</v>
      </c>
      <c r="E167" s="40"/>
      <c r="F167" s="233" t="s">
        <v>226</v>
      </c>
      <c r="G167" s="40"/>
      <c r="H167" s="40"/>
      <c r="I167" s="234"/>
      <c r="J167" s="40"/>
      <c r="K167" s="40"/>
      <c r="L167" s="44"/>
      <c r="M167" s="235"/>
      <c r="N167" s="236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177</v>
      </c>
      <c r="AU167" s="17" t="s">
        <v>89</v>
      </c>
    </row>
    <row r="168" s="14" customFormat="1">
      <c r="A168" s="14"/>
      <c r="B168" s="247"/>
      <c r="C168" s="248"/>
      <c r="D168" s="232" t="s">
        <v>179</v>
      </c>
      <c r="E168" s="249" t="s">
        <v>1</v>
      </c>
      <c r="F168" s="250" t="s">
        <v>106</v>
      </c>
      <c r="G168" s="248"/>
      <c r="H168" s="251">
        <v>16.5</v>
      </c>
      <c r="I168" s="252"/>
      <c r="J168" s="248"/>
      <c r="K168" s="248"/>
      <c r="L168" s="253"/>
      <c r="M168" s="254"/>
      <c r="N168" s="255"/>
      <c r="O168" s="255"/>
      <c r="P168" s="255"/>
      <c r="Q168" s="255"/>
      <c r="R168" s="255"/>
      <c r="S168" s="255"/>
      <c r="T168" s="25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7" t="s">
        <v>179</v>
      </c>
      <c r="AU168" s="257" t="s">
        <v>89</v>
      </c>
      <c r="AV168" s="14" t="s">
        <v>89</v>
      </c>
      <c r="AW168" s="14" t="s">
        <v>35</v>
      </c>
      <c r="AX168" s="14" t="s">
        <v>87</v>
      </c>
      <c r="AY168" s="257" t="s">
        <v>168</v>
      </c>
    </row>
    <row r="169" s="2" customFormat="1" ht="24.15" customHeight="1">
      <c r="A169" s="38"/>
      <c r="B169" s="39"/>
      <c r="C169" s="219" t="s">
        <v>227</v>
      </c>
      <c r="D169" s="219" t="s">
        <v>170</v>
      </c>
      <c r="E169" s="220" t="s">
        <v>228</v>
      </c>
      <c r="F169" s="221" t="s">
        <v>229</v>
      </c>
      <c r="G169" s="222" t="s">
        <v>104</v>
      </c>
      <c r="H169" s="223">
        <v>2000</v>
      </c>
      <c r="I169" s="224"/>
      <c r="J169" s="225">
        <f>ROUND(I169*H169,1)</f>
        <v>0</v>
      </c>
      <c r="K169" s="221" t="s">
        <v>1</v>
      </c>
      <c r="L169" s="44"/>
      <c r="M169" s="226" t="s">
        <v>1</v>
      </c>
      <c r="N169" s="227" t="s">
        <v>44</v>
      </c>
      <c r="O169" s="91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0" t="s">
        <v>175</v>
      </c>
      <c r="AT169" s="230" t="s">
        <v>170</v>
      </c>
      <c r="AU169" s="230" t="s">
        <v>89</v>
      </c>
      <c r="AY169" s="17" t="s">
        <v>168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7" t="s">
        <v>87</v>
      </c>
      <c r="BK169" s="231">
        <f>ROUND(I169*H169,1)</f>
        <v>0</v>
      </c>
      <c r="BL169" s="17" t="s">
        <v>175</v>
      </c>
      <c r="BM169" s="230" t="s">
        <v>230</v>
      </c>
    </row>
    <row r="170" s="2" customFormat="1">
      <c r="A170" s="38"/>
      <c r="B170" s="39"/>
      <c r="C170" s="40"/>
      <c r="D170" s="232" t="s">
        <v>177</v>
      </c>
      <c r="E170" s="40"/>
      <c r="F170" s="233" t="s">
        <v>231</v>
      </c>
      <c r="G170" s="40"/>
      <c r="H170" s="40"/>
      <c r="I170" s="234"/>
      <c r="J170" s="40"/>
      <c r="K170" s="40"/>
      <c r="L170" s="44"/>
      <c r="M170" s="235"/>
      <c r="N170" s="236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177</v>
      </c>
      <c r="AU170" s="17" t="s">
        <v>89</v>
      </c>
    </row>
    <row r="171" s="13" customFormat="1">
      <c r="A171" s="13"/>
      <c r="B171" s="237"/>
      <c r="C171" s="238"/>
      <c r="D171" s="232" t="s">
        <v>179</v>
      </c>
      <c r="E171" s="239" t="s">
        <v>1</v>
      </c>
      <c r="F171" s="240" t="s">
        <v>232</v>
      </c>
      <c r="G171" s="238"/>
      <c r="H171" s="239" t="s">
        <v>1</v>
      </c>
      <c r="I171" s="241"/>
      <c r="J171" s="238"/>
      <c r="K171" s="238"/>
      <c r="L171" s="242"/>
      <c r="M171" s="243"/>
      <c r="N171" s="244"/>
      <c r="O171" s="244"/>
      <c r="P171" s="244"/>
      <c r="Q171" s="244"/>
      <c r="R171" s="244"/>
      <c r="S171" s="244"/>
      <c r="T171" s="24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6" t="s">
        <v>179</v>
      </c>
      <c r="AU171" s="246" t="s">
        <v>89</v>
      </c>
      <c r="AV171" s="13" t="s">
        <v>87</v>
      </c>
      <c r="AW171" s="13" t="s">
        <v>35</v>
      </c>
      <c r="AX171" s="13" t="s">
        <v>79</v>
      </c>
      <c r="AY171" s="246" t="s">
        <v>168</v>
      </c>
    </row>
    <row r="172" s="14" customFormat="1">
      <c r="A172" s="14"/>
      <c r="B172" s="247"/>
      <c r="C172" s="248"/>
      <c r="D172" s="232" t="s">
        <v>179</v>
      </c>
      <c r="E172" s="249" t="s">
        <v>102</v>
      </c>
      <c r="F172" s="250" t="s">
        <v>105</v>
      </c>
      <c r="G172" s="248"/>
      <c r="H172" s="251">
        <v>2000</v>
      </c>
      <c r="I172" s="252"/>
      <c r="J172" s="248"/>
      <c r="K172" s="248"/>
      <c r="L172" s="253"/>
      <c r="M172" s="254"/>
      <c r="N172" s="255"/>
      <c r="O172" s="255"/>
      <c r="P172" s="255"/>
      <c r="Q172" s="255"/>
      <c r="R172" s="255"/>
      <c r="S172" s="255"/>
      <c r="T172" s="25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7" t="s">
        <v>179</v>
      </c>
      <c r="AU172" s="257" t="s">
        <v>89</v>
      </c>
      <c r="AV172" s="14" t="s">
        <v>89</v>
      </c>
      <c r="AW172" s="14" t="s">
        <v>35</v>
      </c>
      <c r="AX172" s="14" t="s">
        <v>87</v>
      </c>
      <c r="AY172" s="257" t="s">
        <v>168</v>
      </c>
    </row>
    <row r="173" s="2" customFormat="1" ht="24.15" customHeight="1">
      <c r="A173" s="38"/>
      <c r="B173" s="39"/>
      <c r="C173" s="219" t="s">
        <v>233</v>
      </c>
      <c r="D173" s="219" t="s">
        <v>170</v>
      </c>
      <c r="E173" s="220" t="s">
        <v>234</v>
      </c>
      <c r="F173" s="221" t="s">
        <v>235</v>
      </c>
      <c r="G173" s="222" t="s">
        <v>104</v>
      </c>
      <c r="H173" s="223">
        <v>2000</v>
      </c>
      <c r="I173" s="224"/>
      <c r="J173" s="225">
        <f>ROUND(I173*H173,1)</f>
        <v>0</v>
      </c>
      <c r="K173" s="221" t="s">
        <v>1</v>
      </c>
      <c r="L173" s="44"/>
      <c r="M173" s="226" t="s">
        <v>1</v>
      </c>
      <c r="N173" s="227" t="s">
        <v>44</v>
      </c>
      <c r="O173" s="91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0" t="s">
        <v>175</v>
      </c>
      <c r="AT173" s="230" t="s">
        <v>170</v>
      </c>
      <c r="AU173" s="230" t="s">
        <v>89</v>
      </c>
      <c r="AY173" s="17" t="s">
        <v>168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7" t="s">
        <v>87</v>
      </c>
      <c r="BK173" s="231">
        <f>ROUND(I173*H173,1)</f>
        <v>0</v>
      </c>
      <c r="BL173" s="17" t="s">
        <v>175</v>
      </c>
      <c r="BM173" s="230" t="s">
        <v>236</v>
      </c>
    </row>
    <row r="174" s="2" customFormat="1">
      <c r="A174" s="38"/>
      <c r="B174" s="39"/>
      <c r="C174" s="40"/>
      <c r="D174" s="232" t="s">
        <v>177</v>
      </c>
      <c r="E174" s="40"/>
      <c r="F174" s="233" t="s">
        <v>237</v>
      </c>
      <c r="G174" s="40"/>
      <c r="H174" s="40"/>
      <c r="I174" s="234"/>
      <c r="J174" s="40"/>
      <c r="K174" s="40"/>
      <c r="L174" s="44"/>
      <c r="M174" s="235"/>
      <c r="N174" s="236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177</v>
      </c>
      <c r="AU174" s="17" t="s">
        <v>89</v>
      </c>
    </row>
    <row r="175" s="13" customFormat="1">
      <c r="A175" s="13"/>
      <c r="B175" s="237"/>
      <c r="C175" s="238"/>
      <c r="D175" s="232" t="s">
        <v>179</v>
      </c>
      <c r="E175" s="239" t="s">
        <v>1</v>
      </c>
      <c r="F175" s="240" t="s">
        <v>232</v>
      </c>
      <c r="G175" s="238"/>
      <c r="H175" s="239" t="s">
        <v>1</v>
      </c>
      <c r="I175" s="241"/>
      <c r="J175" s="238"/>
      <c r="K175" s="238"/>
      <c r="L175" s="242"/>
      <c r="M175" s="243"/>
      <c r="N175" s="244"/>
      <c r="O175" s="244"/>
      <c r="P175" s="244"/>
      <c r="Q175" s="244"/>
      <c r="R175" s="244"/>
      <c r="S175" s="244"/>
      <c r="T175" s="24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6" t="s">
        <v>179</v>
      </c>
      <c r="AU175" s="246" t="s">
        <v>89</v>
      </c>
      <c r="AV175" s="13" t="s">
        <v>87</v>
      </c>
      <c r="AW175" s="13" t="s">
        <v>35</v>
      </c>
      <c r="AX175" s="13" t="s">
        <v>79</v>
      </c>
      <c r="AY175" s="246" t="s">
        <v>168</v>
      </c>
    </row>
    <row r="176" s="14" customFormat="1">
      <c r="A176" s="14"/>
      <c r="B176" s="247"/>
      <c r="C176" s="248"/>
      <c r="D176" s="232" t="s">
        <v>179</v>
      </c>
      <c r="E176" s="249" t="s">
        <v>1</v>
      </c>
      <c r="F176" s="250" t="s">
        <v>102</v>
      </c>
      <c r="G176" s="248"/>
      <c r="H176" s="251">
        <v>2000</v>
      </c>
      <c r="I176" s="252"/>
      <c r="J176" s="248"/>
      <c r="K176" s="248"/>
      <c r="L176" s="253"/>
      <c r="M176" s="254"/>
      <c r="N176" s="255"/>
      <c r="O176" s="255"/>
      <c r="P176" s="255"/>
      <c r="Q176" s="255"/>
      <c r="R176" s="255"/>
      <c r="S176" s="255"/>
      <c r="T176" s="25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7" t="s">
        <v>179</v>
      </c>
      <c r="AU176" s="257" t="s">
        <v>89</v>
      </c>
      <c r="AV176" s="14" t="s">
        <v>89</v>
      </c>
      <c r="AW176" s="14" t="s">
        <v>35</v>
      </c>
      <c r="AX176" s="14" t="s">
        <v>87</v>
      </c>
      <c r="AY176" s="257" t="s">
        <v>168</v>
      </c>
    </row>
    <row r="177" s="2" customFormat="1" ht="24.15" customHeight="1">
      <c r="A177" s="38"/>
      <c r="B177" s="39"/>
      <c r="C177" s="219" t="s">
        <v>238</v>
      </c>
      <c r="D177" s="219" t="s">
        <v>170</v>
      </c>
      <c r="E177" s="220" t="s">
        <v>239</v>
      </c>
      <c r="F177" s="221" t="s">
        <v>240</v>
      </c>
      <c r="G177" s="222" t="s">
        <v>104</v>
      </c>
      <c r="H177" s="223">
        <v>34</v>
      </c>
      <c r="I177" s="224"/>
      <c r="J177" s="225">
        <f>ROUND(I177*H177,1)</f>
        <v>0</v>
      </c>
      <c r="K177" s="221" t="s">
        <v>174</v>
      </c>
      <c r="L177" s="44"/>
      <c r="M177" s="226" t="s">
        <v>1</v>
      </c>
      <c r="N177" s="227" t="s">
        <v>44</v>
      </c>
      <c r="O177" s="91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0" t="s">
        <v>175</v>
      </c>
      <c r="AT177" s="230" t="s">
        <v>170</v>
      </c>
      <c r="AU177" s="230" t="s">
        <v>89</v>
      </c>
      <c r="AY177" s="17" t="s">
        <v>168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7" t="s">
        <v>87</v>
      </c>
      <c r="BK177" s="231">
        <f>ROUND(I177*H177,1)</f>
        <v>0</v>
      </c>
      <c r="BL177" s="17" t="s">
        <v>175</v>
      </c>
      <c r="BM177" s="230" t="s">
        <v>241</v>
      </c>
    </row>
    <row r="178" s="2" customFormat="1">
      <c r="A178" s="38"/>
      <c r="B178" s="39"/>
      <c r="C178" s="40"/>
      <c r="D178" s="232" t="s">
        <v>177</v>
      </c>
      <c r="E178" s="40"/>
      <c r="F178" s="233" t="s">
        <v>242</v>
      </c>
      <c r="G178" s="40"/>
      <c r="H178" s="40"/>
      <c r="I178" s="234"/>
      <c r="J178" s="40"/>
      <c r="K178" s="40"/>
      <c r="L178" s="44"/>
      <c r="M178" s="235"/>
      <c r="N178" s="236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177</v>
      </c>
      <c r="AU178" s="17" t="s">
        <v>89</v>
      </c>
    </row>
    <row r="179" s="13" customFormat="1">
      <c r="A179" s="13"/>
      <c r="B179" s="237"/>
      <c r="C179" s="238"/>
      <c r="D179" s="232" t="s">
        <v>179</v>
      </c>
      <c r="E179" s="239" t="s">
        <v>1</v>
      </c>
      <c r="F179" s="240" t="s">
        <v>243</v>
      </c>
      <c r="G179" s="238"/>
      <c r="H179" s="239" t="s">
        <v>1</v>
      </c>
      <c r="I179" s="241"/>
      <c r="J179" s="238"/>
      <c r="K179" s="238"/>
      <c r="L179" s="242"/>
      <c r="M179" s="243"/>
      <c r="N179" s="244"/>
      <c r="O179" s="244"/>
      <c r="P179" s="244"/>
      <c r="Q179" s="244"/>
      <c r="R179" s="244"/>
      <c r="S179" s="244"/>
      <c r="T179" s="24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6" t="s">
        <v>179</v>
      </c>
      <c r="AU179" s="246" t="s">
        <v>89</v>
      </c>
      <c r="AV179" s="13" t="s">
        <v>87</v>
      </c>
      <c r="AW179" s="13" t="s">
        <v>35</v>
      </c>
      <c r="AX179" s="13" t="s">
        <v>79</v>
      </c>
      <c r="AY179" s="246" t="s">
        <v>168</v>
      </c>
    </row>
    <row r="180" s="14" customFormat="1">
      <c r="A180" s="14"/>
      <c r="B180" s="247"/>
      <c r="C180" s="248"/>
      <c r="D180" s="232" t="s">
        <v>179</v>
      </c>
      <c r="E180" s="249" t="s">
        <v>131</v>
      </c>
      <c r="F180" s="250" t="s">
        <v>244</v>
      </c>
      <c r="G180" s="248"/>
      <c r="H180" s="251">
        <v>34</v>
      </c>
      <c r="I180" s="252"/>
      <c r="J180" s="248"/>
      <c r="K180" s="248"/>
      <c r="L180" s="253"/>
      <c r="M180" s="254"/>
      <c r="N180" s="255"/>
      <c r="O180" s="255"/>
      <c r="P180" s="255"/>
      <c r="Q180" s="255"/>
      <c r="R180" s="255"/>
      <c r="S180" s="255"/>
      <c r="T180" s="25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7" t="s">
        <v>179</v>
      </c>
      <c r="AU180" s="257" t="s">
        <v>89</v>
      </c>
      <c r="AV180" s="14" t="s">
        <v>89</v>
      </c>
      <c r="AW180" s="14" t="s">
        <v>35</v>
      </c>
      <c r="AX180" s="14" t="s">
        <v>87</v>
      </c>
      <c r="AY180" s="257" t="s">
        <v>168</v>
      </c>
    </row>
    <row r="181" s="2" customFormat="1" ht="24.15" customHeight="1">
      <c r="A181" s="38"/>
      <c r="B181" s="39"/>
      <c r="C181" s="219" t="s">
        <v>9</v>
      </c>
      <c r="D181" s="219" t="s">
        <v>170</v>
      </c>
      <c r="E181" s="220" t="s">
        <v>245</v>
      </c>
      <c r="F181" s="221" t="s">
        <v>246</v>
      </c>
      <c r="G181" s="222" t="s">
        <v>112</v>
      </c>
      <c r="H181" s="223">
        <v>165</v>
      </c>
      <c r="I181" s="224"/>
      <c r="J181" s="225">
        <f>ROUND(I181*H181,1)</f>
        <v>0</v>
      </c>
      <c r="K181" s="221" t="s">
        <v>174</v>
      </c>
      <c r="L181" s="44"/>
      <c r="M181" s="226" t="s">
        <v>1</v>
      </c>
      <c r="N181" s="227" t="s">
        <v>44</v>
      </c>
      <c r="O181" s="91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0" t="s">
        <v>175</v>
      </c>
      <c r="AT181" s="230" t="s">
        <v>170</v>
      </c>
      <c r="AU181" s="230" t="s">
        <v>89</v>
      </c>
      <c r="AY181" s="17" t="s">
        <v>168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7" t="s">
        <v>87</v>
      </c>
      <c r="BK181" s="231">
        <f>ROUND(I181*H181,1)</f>
        <v>0</v>
      </c>
      <c r="BL181" s="17" t="s">
        <v>175</v>
      </c>
      <c r="BM181" s="230" t="s">
        <v>247</v>
      </c>
    </row>
    <row r="182" s="2" customFormat="1">
      <c r="A182" s="38"/>
      <c r="B182" s="39"/>
      <c r="C182" s="40"/>
      <c r="D182" s="232" t="s">
        <v>177</v>
      </c>
      <c r="E182" s="40"/>
      <c r="F182" s="233" t="s">
        <v>248</v>
      </c>
      <c r="G182" s="40"/>
      <c r="H182" s="40"/>
      <c r="I182" s="234"/>
      <c r="J182" s="40"/>
      <c r="K182" s="40"/>
      <c r="L182" s="44"/>
      <c r="M182" s="235"/>
      <c r="N182" s="236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177</v>
      </c>
      <c r="AU182" s="17" t="s">
        <v>89</v>
      </c>
    </row>
    <row r="183" s="13" customFormat="1">
      <c r="A183" s="13"/>
      <c r="B183" s="237"/>
      <c r="C183" s="238"/>
      <c r="D183" s="232" t="s">
        <v>179</v>
      </c>
      <c r="E183" s="239" t="s">
        <v>1</v>
      </c>
      <c r="F183" s="240" t="s">
        <v>249</v>
      </c>
      <c r="G183" s="238"/>
      <c r="H183" s="239" t="s">
        <v>1</v>
      </c>
      <c r="I183" s="241"/>
      <c r="J183" s="238"/>
      <c r="K183" s="238"/>
      <c r="L183" s="242"/>
      <c r="M183" s="243"/>
      <c r="N183" s="244"/>
      <c r="O183" s="244"/>
      <c r="P183" s="244"/>
      <c r="Q183" s="244"/>
      <c r="R183" s="244"/>
      <c r="S183" s="244"/>
      <c r="T183" s="24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6" t="s">
        <v>179</v>
      </c>
      <c r="AU183" s="246" t="s">
        <v>89</v>
      </c>
      <c r="AV183" s="13" t="s">
        <v>87</v>
      </c>
      <c r="AW183" s="13" t="s">
        <v>35</v>
      </c>
      <c r="AX183" s="13" t="s">
        <v>79</v>
      </c>
      <c r="AY183" s="246" t="s">
        <v>168</v>
      </c>
    </row>
    <row r="184" s="14" customFormat="1">
      <c r="A184" s="14"/>
      <c r="B184" s="247"/>
      <c r="C184" s="248"/>
      <c r="D184" s="232" t="s">
        <v>179</v>
      </c>
      <c r="E184" s="249" t="s">
        <v>1</v>
      </c>
      <c r="F184" s="250" t="s">
        <v>250</v>
      </c>
      <c r="G184" s="248"/>
      <c r="H184" s="251">
        <v>165</v>
      </c>
      <c r="I184" s="252"/>
      <c r="J184" s="248"/>
      <c r="K184" s="248"/>
      <c r="L184" s="253"/>
      <c r="M184" s="254"/>
      <c r="N184" s="255"/>
      <c r="O184" s="255"/>
      <c r="P184" s="255"/>
      <c r="Q184" s="255"/>
      <c r="R184" s="255"/>
      <c r="S184" s="255"/>
      <c r="T184" s="25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7" t="s">
        <v>179</v>
      </c>
      <c r="AU184" s="257" t="s">
        <v>89</v>
      </c>
      <c r="AV184" s="14" t="s">
        <v>89</v>
      </c>
      <c r="AW184" s="14" t="s">
        <v>35</v>
      </c>
      <c r="AX184" s="14" t="s">
        <v>87</v>
      </c>
      <c r="AY184" s="257" t="s">
        <v>168</v>
      </c>
    </row>
    <row r="185" s="2" customFormat="1" ht="24.15" customHeight="1">
      <c r="A185" s="38"/>
      <c r="B185" s="39"/>
      <c r="C185" s="219" t="s">
        <v>251</v>
      </c>
      <c r="D185" s="219" t="s">
        <v>170</v>
      </c>
      <c r="E185" s="220" t="s">
        <v>252</v>
      </c>
      <c r="F185" s="221" t="s">
        <v>253</v>
      </c>
      <c r="G185" s="222" t="s">
        <v>112</v>
      </c>
      <c r="H185" s="223">
        <v>165</v>
      </c>
      <c r="I185" s="224"/>
      <c r="J185" s="225">
        <f>ROUND(I185*H185,1)</f>
        <v>0</v>
      </c>
      <c r="K185" s="221" t="s">
        <v>174</v>
      </c>
      <c r="L185" s="44"/>
      <c r="M185" s="226" t="s">
        <v>1</v>
      </c>
      <c r="N185" s="227" t="s">
        <v>44</v>
      </c>
      <c r="O185" s="91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0" t="s">
        <v>175</v>
      </c>
      <c r="AT185" s="230" t="s">
        <v>170</v>
      </c>
      <c r="AU185" s="230" t="s">
        <v>89</v>
      </c>
      <c r="AY185" s="17" t="s">
        <v>168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7" t="s">
        <v>87</v>
      </c>
      <c r="BK185" s="231">
        <f>ROUND(I185*H185,1)</f>
        <v>0</v>
      </c>
      <c r="BL185" s="17" t="s">
        <v>175</v>
      </c>
      <c r="BM185" s="230" t="s">
        <v>254</v>
      </c>
    </row>
    <row r="186" s="2" customFormat="1">
      <c r="A186" s="38"/>
      <c r="B186" s="39"/>
      <c r="C186" s="40"/>
      <c r="D186" s="232" t="s">
        <v>177</v>
      </c>
      <c r="E186" s="40"/>
      <c r="F186" s="233" t="s">
        <v>255</v>
      </c>
      <c r="G186" s="40"/>
      <c r="H186" s="40"/>
      <c r="I186" s="234"/>
      <c r="J186" s="40"/>
      <c r="K186" s="40"/>
      <c r="L186" s="44"/>
      <c r="M186" s="235"/>
      <c r="N186" s="236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177</v>
      </c>
      <c r="AU186" s="17" t="s">
        <v>89</v>
      </c>
    </row>
    <row r="187" s="13" customFormat="1">
      <c r="A187" s="13"/>
      <c r="B187" s="237"/>
      <c r="C187" s="238"/>
      <c r="D187" s="232" t="s">
        <v>179</v>
      </c>
      <c r="E187" s="239" t="s">
        <v>1</v>
      </c>
      <c r="F187" s="240" t="s">
        <v>205</v>
      </c>
      <c r="G187" s="238"/>
      <c r="H187" s="239" t="s">
        <v>1</v>
      </c>
      <c r="I187" s="241"/>
      <c r="J187" s="238"/>
      <c r="K187" s="238"/>
      <c r="L187" s="242"/>
      <c r="M187" s="243"/>
      <c r="N187" s="244"/>
      <c r="O187" s="244"/>
      <c r="P187" s="244"/>
      <c r="Q187" s="244"/>
      <c r="R187" s="244"/>
      <c r="S187" s="244"/>
      <c r="T187" s="24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6" t="s">
        <v>179</v>
      </c>
      <c r="AU187" s="246" t="s">
        <v>89</v>
      </c>
      <c r="AV187" s="13" t="s">
        <v>87</v>
      </c>
      <c r="AW187" s="13" t="s">
        <v>35</v>
      </c>
      <c r="AX187" s="13" t="s">
        <v>79</v>
      </c>
      <c r="AY187" s="246" t="s">
        <v>168</v>
      </c>
    </row>
    <row r="188" s="14" customFormat="1">
      <c r="A188" s="14"/>
      <c r="B188" s="247"/>
      <c r="C188" s="248"/>
      <c r="D188" s="232" t="s">
        <v>179</v>
      </c>
      <c r="E188" s="249" t="s">
        <v>1</v>
      </c>
      <c r="F188" s="250" t="s">
        <v>250</v>
      </c>
      <c r="G188" s="248"/>
      <c r="H188" s="251">
        <v>165</v>
      </c>
      <c r="I188" s="252"/>
      <c r="J188" s="248"/>
      <c r="K188" s="248"/>
      <c r="L188" s="253"/>
      <c r="M188" s="254"/>
      <c r="N188" s="255"/>
      <c r="O188" s="255"/>
      <c r="P188" s="255"/>
      <c r="Q188" s="255"/>
      <c r="R188" s="255"/>
      <c r="S188" s="255"/>
      <c r="T188" s="25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7" t="s">
        <v>179</v>
      </c>
      <c r="AU188" s="257" t="s">
        <v>89</v>
      </c>
      <c r="AV188" s="14" t="s">
        <v>89</v>
      </c>
      <c r="AW188" s="14" t="s">
        <v>35</v>
      </c>
      <c r="AX188" s="14" t="s">
        <v>87</v>
      </c>
      <c r="AY188" s="257" t="s">
        <v>168</v>
      </c>
    </row>
    <row r="189" s="2" customFormat="1" ht="16.5" customHeight="1">
      <c r="A189" s="38"/>
      <c r="B189" s="39"/>
      <c r="C189" s="269" t="s">
        <v>256</v>
      </c>
      <c r="D189" s="269" t="s">
        <v>257</v>
      </c>
      <c r="E189" s="270" t="s">
        <v>258</v>
      </c>
      <c r="F189" s="271" t="s">
        <v>259</v>
      </c>
      <c r="G189" s="272" t="s">
        <v>260</v>
      </c>
      <c r="H189" s="273">
        <v>165</v>
      </c>
      <c r="I189" s="274"/>
      <c r="J189" s="275">
        <f>ROUND(I189*H189,1)</f>
        <v>0</v>
      </c>
      <c r="K189" s="271" t="s">
        <v>174</v>
      </c>
      <c r="L189" s="276"/>
      <c r="M189" s="277" t="s">
        <v>1</v>
      </c>
      <c r="N189" s="278" t="s">
        <v>44</v>
      </c>
      <c r="O189" s="91"/>
      <c r="P189" s="228">
        <f>O189*H189</f>
        <v>0</v>
      </c>
      <c r="Q189" s="228">
        <v>0.001</v>
      </c>
      <c r="R189" s="228">
        <f>Q189*H189</f>
        <v>0.16500000000000001</v>
      </c>
      <c r="S189" s="228">
        <v>0</v>
      </c>
      <c r="T189" s="229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0" t="s">
        <v>222</v>
      </c>
      <c r="AT189" s="230" t="s">
        <v>257</v>
      </c>
      <c r="AU189" s="230" t="s">
        <v>89</v>
      </c>
      <c r="AY189" s="17" t="s">
        <v>168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7" t="s">
        <v>87</v>
      </c>
      <c r="BK189" s="231">
        <f>ROUND(I189*H189,1)</f>
        <v>0</v>
      </c>
      <c r="BL189" s="17" t="s">
        <v>175</v>
      </c>
      <c r="BM189" s="230" t="s">
        <v>261</v>
      </c>
    </row>
    <row r="190" s="2" customFormat="1">
      <c r="A190" s="38"/>
      <c r="B190" s="39"/>
      <c r="C190" s="40"/>
      <c r="D190" s="232" t="s">
        <v>177</v>
      </c>
      <c r="E190" s="40"/>
      <c r="F190" s="233" t="s">
        <v>259</v>
      </c>
      <c r="G190" s="40"/>
      <c r="H190" s="40"/>
      <c r="I190" s="234"/>
      <c r="J190" s="40"/>
      <c r="K190" s="40"/>
      <c r="L190" s="44"/>
      <c r="M190" s="235"/>
      <c r="N190" s="236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177</v>
      </c>
      <c r="AU190" s="17" t="s">
        <v>89</v>
      </c>
    </row>
    <row r="191" s="12" customFormat="1" ht="22.8" customHeight="1">
      <c r="A191" s="12"/>
      <c r="B191" s="203"/>
      <c r="C191" s="204"/>
      <c r="D191" s="205" t="s">
        <v>78</v>
      </c>
      <c r="E191" s="217" t="s">
        <v>89</v>
      </c>
      <c r="F191" s="217" t="s">
        <v>262</v>
      </c>
      <c r="G191" s="204"/>
      <c r="H191" s="204"/>
      <c r="I191" s="207"/>
      <c r="J191" s="218">
        <f>BK191</f>
        <v>0</v>
      </c>
      <c r="K191" s="204"/>
      <c r="L191" s="209"/>
      <c r="M191" s="210"/>
      <c r="N191" s="211"/>
      <c r="O191" s="211"/>
      <c r="P191" s="212">
        <f>SUM(P192:P213)</f>
        <v>0</v>
      </c>
      <c r="Q191" s="211"/>
      <c r="R191" s="212">
        <f>SUM(R192:R213)</f>
        <v>169.00155117000003</v>
      </c>
      <c r="S191" s="211"/>
      <c r="T191" s="213">
        <f>SUM(T192:T213)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4" t="s">
        <v>87</v>
      </c>
      <c r="AT191" s="215" t="s">
        <v>78</v>
      </c>
      <c r="AU191" s="215" t="s">
        <v>87</v>
      </c>
      <c r="AY191" s="214" t="s">
        <v>168</v>
      </c>
      <c r="BK191" s="216">
        <f>SUM(BK192:BK213)</f>
        <v>0</v>
      </c>
    </row>
    <row r="192" s="2" customFormat="1" ht="24.15" customHeight="1">
      <c r="A192" s="38"/>
      <c r="B192" s="39"/>
      <c r="C192" s="219" t="s">
        <v>263</v>
      </c>
      <c r="D192" s="219" t="s">
        <v>170</v>
      </c>
      <c r="E192" s="220" t="s">
        <v>264</v>
      </c>
      <c r="F192" s="221" t="s">
        <v>265</v>
      </c>
      <c r="G192" s="222" t="s">
        <v>104</v>
      </c>
      <c r="H192" s="223">
        <v>0.29999999999999999</v>
      </c>
      <c r="I192" s="224"/>
      <c r="J192" s="225">
        <f>ROUND(I192*H192,1)</f>
        <v>0</v>
      </c>
      <c r="K192" s="221" t="s">
        <v>174</v>
      </c>
      <c r="L192" s="44"/>
      <c r="M192" s="226" t="s">
        <v>1</v>
      </c>
      <c r="N192" s="227" t="s">
        <v>44</v>
      </c>
      <c r="O192" s="91"/>
      <c r="P192" s="228">
        <f>O192*H192</f>
        <v>0</v>
      </c>
      <c r="Q192" s="228">
        <v>2.5018699999999998</v>
      </c>
      <c r="R192" s="228">
        <f>Q192*H192</f>
        <v>0.75056099999999992</v>
      </c>
      <c r="S192" s="228">
        <v>0</v>
      </c>
      <c r="T192" s="229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0" t="s">
        <v>175</v>
      </c>
      <c r="AT192" s="230" t="s">
        <v>170</v>
      </c>
      <c r="AU192" s="230" t="s">
        <v>89</v>
      </c>
      <c r="AY192" s="17" t="s">
        <v>168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7" t="s">
        <v>87</v>
      </c>
      <c r="BK192" s="231">
        <f>ROUND(I192*H192,1)</f>
        <v>0</v>
      </c>
      <c r="BL192" s="17" t="s">
        <v>175</v>
      </c>
      <c r="BM192" s="230" t="s">
        <v>266</v>
      </c>
    </row>
    <row r="193" s="2" customFormat="1">
      <c r="A193" s="38"/>
      <c r="B193" s="39"/>
      <c r="C193" s="40"/>
      <c r="D193" s="232" t="s">
        <v>177</v>
      </c>
      <c r="E193" s="40"/>
      <c r="F193" s="233" t="s">
        <v>267</v>
      </c>
      <c r="G193" s="40"/>
      <c r="H193" s="40"/>
      <c r="I193" s="234"/>
      <c r="J193" s="40"/>
      <c r="K193" s="40"/>
      <c r="L193" s="44"/>
      <c r="M193" s="235"/>
      <c r="N193" s="236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177</v>
      </c>
      <c r="AU193" s="17" t="s">
        <v>89</v>
      </c>
    </row>
    <row r="194" s="13" customFormat="1">
      <c r="A194" s="13"/>
      <c r="B194" s="237"/>
      <c r="C194" s="238"/>
      <c r="D194" s="232" t="s">
        <v>179</v>
      </c>
      <c r="E194" s="239" t="s">
        <v>1</v>
      </c>
      <c r="F194" s="240" t="s">
        <v>268</v>
      </c>
      <c r="G194" s="238"/>
      <c r="H194" s="239" t="s">
        <v>1</v>
      </c>
      <c r="I194" s="241"/>
      <c r="J194" s="238"/>
      <c r="K194" s="238"/>
      <c r="L194" s="242"/>
      <c r="M194" s="243"/>
      <c r="N194" s="244"/>
      <c r="O194" s="244"/>
      <c r="P194" s="244"/>
      <c r="Q194" s="244"/>
      <c r="R194" s="244"/>
      <c r="S194" s="244"/>
      <c r="T194" s="24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6" t="s">
        <v>179</v>
      </c>
      <c r="AU194" s="246" t="s">
        <v>89</v>
      </c>
      <c r="AV194" s="13" t="s">
        <v>87</v>
      </c>
      <c r="AW194" s="13" t="s">
        <v>35</v>
      </c>
      <c r="AX194" s="13" t="s">
        <v>79</v>
      </c>
      <c r="AY194" s="246" t="s">
        <v>168</v>
      </c>
    </row>
    <row r="195" s="14" customFormat="1">
      <c r="A195" s="14"/>
      <c r="B195" s="247"/>
      <c r="C195" s="248"/>
      <c r="D195" s="232" t="s">
        <v>179</v>
      </c>
      <c r="E195" s="249" t="s">
        <v>1</v>
      </c>
      <c r="F195" s="250" t="s">
        <v>269</v>
      </c>
      <c r="G195" s="248"/>
      <c r="H195" s="251">
        <v>0.29999999999999999</v>
      </c>
      <c r="I195" s="252"/>
      <c r="J195" s="248"/>
      <c r="K195" s="248"/>
      <c r="L195" s="253"/>
      <c r="M195" s="254"/>
      <c r="N195" s="255"/>
      <c r="O195" s="255"/>
      <c r="P195" s="255"/>
      <c r="Q195" s="255"/>
      <c r="R195" s="255"/>
      <c r="S195" s="255"/>
      <c r="T195" s="25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7" t="s">
        <v>179</v>
      </c>
      <c r="AU195" s="257" t="s">
        <v>89</v>
      </c>
      <c r="AV195" s="14" t="s">
        <v>89</v>
      </c>
      <c r="AW195" s="14" t="s">
        <v>35</v>
      </c>
      <c r="AX195" s="14" t="s">
        <v>87</v>
      </c>
      <c r="AY195" s="257" t="s">
        <v>168</v>
      </c>
    </row>
    <row r="196" s="2" customFormat="1" ht="16.5" customHeight="1">
      <c r="A196" s="38"/>
      <c r="B196" s="39"/>
      <c r="C196" s="219" t="s">
        <v>270</v>
      </c>
      <c r="D196" s="219" t="s">
        <v>170</v>
      </c>
      <c r="E196" s="220" t="s">
        <v>271</v>
      </c>
      <c r="F196" s="221" t="s">
        <v>272</v>
      </c>
      <c r="G196" s="222" t="s">
        <v>112</v>
      </c>
      <c r="H196" s="223">
        <v>4.7999999999999998</v>
      </c>
      <c r="I196" s="224"/>
      <c r="J196" s="225">
        <f>ROUND(I196*H196,1)</f>
        <v>0</v>
      </c>
      <c r="K196" s="221" t="s">
        <v>174</v>
      </c>
      <c r="L196" s="44"/>
      <c r="M196" s="226" t="s">
        <v>1</v>
      </c>
      <c r="N196" s="227" t="s">
        <v>44</v>
      </c>
      <c r="O196" s="91"/>
      <c r="P196" s="228">
        <f>O196*H196</f>
        <v>0</v>
      </c>
      <c r="Q196" s="228">
        <v>0.00264</v>
      </c>
      <c r="R196" s="228">
        <f>Q196*H196</f>
        <v>0.012671999999999999</v>
      </c>
      <c r="S196" s="228">
        <v>0</v>
      </c>
      <c r="T196" s="229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0" t="s">
        <v>175</v>
      </c>
      <c r="AT196" s="230" t="s">
        <v>170</v>
      </c>
      <c r="AU196" s="230" t="s">
        <v>89</v>
      </c>
      <c r="AY196" s="17" t="s">
        <v>168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7" t="s">
        <v>87</v>
      </c>
      <c r="BK196" s="231">
        <f>ROUND(I196*H196,1)</f>
        <v>0</v>
      </c>
      <c r="BL196" s="17" t="s">
        <v>175</v>
      </c>
      <c r="BM196" s="230" t="s">
        <v>273</v>
      </c>
    </row>
    <row r="197" s="2" customFormat="1">
      <c r="A197" s="38"/>
      <c r="B197" s="39"/>
      <c r="C197" s="40"/>
      <c r="D197" s="232" t="s">
        <v>177</v>
      </c>
      <c r="E197" s="40"/>
      <c r="F197" s="233" t="s">
        <v>274</v>
      </c>
      <c r="G197" s="40"/>
      <c r="H197" s="40"/>
      <c r="I197" s="234"/>
      <c r="J197" s="40"/>
      <c r="K197" s="40"/>
      <c r="L197" s="44"/>
      <c r="M197" s="235"/>
      <c r="N197" s="236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177</v>
      </c>
      <c r="AU197" s="17" t="s">
        <v>89</v>
      </c>
    </row>
    <row r="198" s="13" customFormat="1">
      <c r="A198" s="13"/>
      <c r="B198" s="237"/>
      <c r="C198" s="238"/>
      <c r="D198" s="232" t="s">
        <v>179</v>
      </c>
      <c r="E198" s="239" t="s">
        <v>1</v>
      </c>
      <c r="F198" s="240" t="s">
        <v>268</v>
      </c>
      <c r="G198" s="238"/>
      <c r="H198" s="239" t="s">
        <v>1</v>
      </c>
      <c r="I198" s="241"/>
      <c r="J198" s="238"/>
      <c r="K198" s="238"/>
      <c r="L198" s="242"/>
      <c r="M198" s="243"/>
      <c r="N198" s="244"/>
      <c r="O198" s="244"/>
      <c r="P198" s="244"/>
      <c r="Q198" s="244"/>
      <c r="R198" s="244"/>
      <c r="S198" s="244"/>
      <c r="T198" s="24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6" t="s">
        <v>179</v>
      </c>
      <c r="AU198" s="246" t="s">
        <v>89</v>
      </c>
      <c r="AV198" s="13" t="s">
        <v>87</v>
      </c>
      <c r="AW198" s="13" t="s">
        <v>35</v>
      </c>
      <c r="AX198" s="13" t="s">
        <v>79</v>
      </c>
      <c r="AY198" s="246" t="s">
        <v>168</v>
      </c>
    </row>
    <row r="199" s="14" customFormat="1">
      <c r="A199" s="14"/>
      <c r="B199" s="247"/>
      <c r="C199" s="248"/>
      <c r="D199" s="232" t="s">
        <v>179</v>
      </c>
      <c r="E199" s="249" t="s">
        <v>1</v>
      </c>
      <c r="F199" s="250" t="s">
        <v>275</v>
      </c>
      <c r="G199" s="248"/>
      <c r="H199" s="251">
        <v>4.7999999999999998</v>
      </c>
      <c r="I199" s="252"/>
      <c r="J199" s="248"/>
      <c r="K199" s="248"/>
      <c r="L199" s="253"/>
      <c r="M199" s="254"/>
      <c r="N199" s="255"/>
      <c r="O199" s="255"/>
      <c r="P199" s="255"/>
      <c r="Q199" s="255"/>
      <c r="R199" s="255"/>
      <c r="S199" s="255"/>
      <c r="T199" s="25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7" t="s">
        <v>179</v>
      </c>
      <c r="AU199" s="257" t="s">
        <v>89</v>
      </c>
      <c r="AV199" s="14" t="s">
        <v>89</v>
      </c>
      <c r="AW199" s="14" t="s">
        <v>35</v>
      </c>
      <c r="AX199" s="14" t="s">
        <v>87</v>
      </c>
      <c r="AY199" s="257" t="s">
        <v>168</v>
      </c>
    </row>
    <row r="200" s="2" customFormat="1" ht="16.5" customHeight="1">
      <c r="A200" s="38"/>
      <c r="B200" s="39"/>
      <c r="C200" s="219" t="s">
        <v>276</v>
      </c>
      <c r="D200" s="219" t="s">
        <v>170</v>
      </c>
      <c r="E200" s="220" t="s">
        <v>277</v>
      </c>
      <c r="F200" s="221" t="s">
        <v>278</v>
      </c>
      <c r="G200" s="222" t="s">
        <v>112</v>
      </c>
      <c r="H200" s="223">
        <v>4.7999999999999998</v>
      </c>
      <c r="I200" s="224"/>
      <c r="J200" s="225">
        <f>ROUND(I200*H200,1)</f>
        <v>0</v>
      </c>
      <c r="K200" s="221" t="s">
        <v>174</v>
      </c>
      <c r="L200" s="44"/>
      <c r="M200" s="226" t="s">
        <v>1</v>
      </c>
      <c r="N200" s="227" t="s">
        <v>44</v>
      </c>
      <c r="O200" s="91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0" t="s">
        <v>175</v>
      </c>
      <c r="AT200" s="230" t="s">
        <v>170</v>
      </c>
      <c r="AU200" s="230" t="s">
        <v>89</v>
      </c>
      <c r="AY200" s="17" t="s">
        <v>168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7" t="s">
        <v>87</v>
      </c>
      <c r="BK200" s="231">
        <f>ROUND(I200*H200,1)</f>
        <v>0</v>
      </c>
      <c r="BL200" s="17" t="s">
        <v>175</v>
      </c>
      <c r="BM200" s="230" t="s">
        <v>279</v>
      </c>
    </row>
    <row r="201" s="2" customFormat="1">
      <c r="A201" s="38"/>
      <c r="B201" s="39"/>
      <c r="C201" s="40"/>
      <c r="D201" s="232" t="s">
        <v>177</v>
      </c>
      <c r="E201" s="40"/>
      <c r="F201" s="233" t="s">
        <v>280</v>
      </c>
      <c r="G201" s="40"/>
      <c r="H201" s="40"/>
      <c r="I201" s="234"/>
      <c r="J201" s="40"/>
      <c r="K201" s="40"/>
      <c r="L201" s="44"/>
      <c r="M201" s="235"/>
      <c r="N201" s="236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177</v>
      </c>
      <c r="AU201" s="17" t="s">
        <v>89</v>
      </c>
    </row>
    <row r="202" s="13" customFormat="1">
      <c r="A202" s="13"/>
      <c r="B202" s="237"/>
      <c r="C202" s="238"/>
      <c r="D202" s="232" t="s">
        <v>179</v>
      </c>
      <c r="E202" s="239" t="s">
        <v>1</v>
      </c>
      <c r="F202" s="240" t="s">
        <v>268</v>
      </c>
      <c r="G202" s="238"/>
      <c r="H202" s="239" t="s">
        <v>1</v>
      </c>
      <c r="I202" s="241"/>
      <c r="J202" s="238"/>
      <c r="K202" s="238"/>
      <c r="L202" s="242"/>
      <c r="M202" s="243"/>
      <c r="N202" s="244"/>
      <c r="O202" s="244"/>
      <c r="P202" s="244"/>
      <c r="Q202" s="244"/>
      <c r="R202" s="244"/>
      <c r="S202" s="244"/>
      <c r="T202" s="24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6" t="s">
        <v>179</v>
      </c>
      <c r="AU202" s="246" t="s">
        <v>89</v>
      </c>
      <c r="AV202" s="13" t="s">
        <v>87</v>
      </c>
      <c r="AW202" s="13" t="s">
        <v>35</v>
      </c>
      <c r="AX202" s="13" t="s">
        <v>79</v>
      </c>
      <c r="AY202" s="246" t="s">
        <v>168</v>
      </c>
    </row>
    <row r="203" s="14" customFormat="1">
      <c r="A203" s="14"/>
      <c r="B203" s="247"/>
      <c r="C203" s="248"/>
      <c r="D203" s="232" t="s">
        <v>179</v>
      </c>
      <c r="E203" s="249" t="s">
        <v>1</v>
      </c>
      <c r="F203" s="250" t="s">
        <v>275</v>
      </c>
      <c r="G203" s="248"/>
      <c r="H203" s="251">
        <v>4.7999999999999998</v>
      </c>
      <c r="I203" s="252"/>
      <c r="J203" s="248"/>
      <c r="K203" s="248"/>
      <c r="L203" s="253"/>
      <c r="M203" s="254"/>
      <c r="N203" s="255"/>
      <c r="O203" s="255"/>
      <c r="P203" s="255"/>
      <c r="Q203" s="255"/>
      <c r="R203" s="255"/>
      <c r="S203" s="255"/>
      <c r="T203" s="25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7" t="s">
        <v>179</v>
      </c>
      <c r="AU203" s="257" t="s">
        <v>89</v>
      </c>
      <c r="AV203" s="14" t="s">
        <v>89</v>
      </c>
      <c r="AW203" s="14" t="s">
        <v>35</v>
      </c>
      <c r="AX203" s="14" t="s">
        <v>87</v>
      </c>
      <c r="AY203" s="257" t="s">
        <v>168</v>
      </c>
    </row>
    <row r="204" s="2" customFormat="1" ht="16.5" customHeight="1">
      <c r="A204" s="38"/>
      <c r="B204" s="39"/>
      <c r="C204" s="219" t="s">
        <v>281</v>
      </c>
      <c r="D204" s="219" t="s">
        <v>170</v>
      </c>
      <c r="E204" s="220" t="s">
        <v>282</v>
      </c>
      <c r="F204" s="221" t="s">
        <v>283</v>
      </c>
      <c r="G204" s="222" t="s">
        <v>284</v>
      </c>
      <c r="H204" s="223">
        <v>0.021000000000000001</v>
      </c>
      <c r="I204" s="224"/>
      <c r="J204" s="225">
        <f>ROUND(I204*H204,1)</f>
        <v>0</v>
      </c>
      <c r="K204" s="221" t="s">
        <v>174</v>
      </c>
      <c r="L204" s="44"/>
      <c r="M204" s="226" t="s">
        <v>1</v>
      </c>
      <c r="N204" s="227" t="s">
        <v>44</v>
      </c>
      <c r="O204" s="91"/>
      <c r="P204" s="228">
        <f>O204*H204</f>
        <v>0</v>
      </c>
      <c r="Q204" s="228">
        <v>1.06277</v>
      </c>
      <c r="R204" s="228">
        <f>Q204*H204</f>
        <v>0.022318170000000002</v>
      </c>
      <c r="S204" s="228">
        <v>0</v>
      </c>
      <c r="T204" s="229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0" t="s">
        <v>175</v>
      </c>
      <c r="AT204" s="230" t="s">
        <v>170</v>
      </c>
      <c r="AU204" s="230" t="s">
        <v>89</v>
      </c>
      <c r="AY204" s="17" t="s">
        <v>168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7" t="s">
        <v>87</v>
      </c>
      <c r="BK204" s="231">
        <f>ROUND(I204*H204,1)</f>
        <v>0</v>
      </c>
      <c r="BL204" s="17" t="s">
        <v>175</v>
      </c>
      <c r="BM204" s="230" t="s">
        <v>285</v>
      </c>
    </row>
    <row r="205" s="2" customFormat="1">
      <c r="A205" s="38"/>
      <c r="B205" s="39"/>
      <c r="C205" s="40"/>
      <c r="D205" s="232" t="s">
        <v>177</v>
      </c>
      <c r="E205" s="40"/>
      <c r="F205" s="233" t="s">
        <v>286</v>
      </c>
      <c r="G205" s="40"/>
      <c r="H205" s="40"/>
      <c r="I205" s="234"/>
      <c r="J205" s="40"/>
      <c r="K205" s="40"/>
      <c r="L205" s="44"/>
      <c r="M205" s="235"/>
      <c r="N205" s="236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177</v>
      </c>
      <c r="AU205" s="17" t="s">
        <v>89</v>
      </c>
    </row>
    <row r="206" s="13" customFormat="1">
      <c r="A206" s="13"/>
      <c r="B206" s="237"/>
      <c r="C206" s="238"/>
      <c r="D206" s="232" t="s">
        <v>179</v>
      </c>
      <c r="E206" s="239" t="s">
        <v>1</v>
      </c>
      <c r="F206" s="240" t="s">
        <v>287</v>
      </c>
      <c r="G206" s="238"/>
      <c r="H206" s="239" t="s">
        <v>1</v>
      </c>
      <c r="I206" s="241"/>
      <c r="J206" s="238"/>
      <c r="K206" s="238"/>
      <c r="L206" s="242"/>
      <c r="M206" s="243"/>
      <c r="N206" s="244"/>
      <c r="O206" s="244"/>
      <c r="P206" s="244"/>
      <c r="Q206" s="244"/>
      <c r="R206" s="244"/>
      <c r="S206" s="244"/>
      <c r="T206" s="24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6" t="s">
        <v>179</v>
      </c>
      <c r="AU206" s="246" t="s">
        <v>89</v>
      </c>
      <c r="AV206" s="13" t="s">
        <v>87</v>
      </c>
      <c r="AW206" s="13" t="s">
        <v>35</v>
      </c>
      <c r="AX206" s="13" t="s">
        <v>79</v>
      </c>
      <c r="AY206" s="246" t="s">
        <v>168</v>
      </c>
    </row>
    <row r="207" s="14" customFormat="1">
      <c r="A207" s="14"/>
      <c r="B207" s="247"/>
      <c r="C207" s="248"/>
      <c r="D207" s="232" t="s">
        <v>179</v>
      </c>
      <c r="E207" s="249" t="s">
        <v>1</v>
      </c>
      <c r="F207" s="250" t="s">
        <v>288</v>
      </c>
      <c r="G207" s="248"/>
      <c r="H207" s="251">
        <v>0.021000000000000001</v>
      </c>
      <c r="I207" s="252"/>
      <c r="J207" s="248"/>
      <c r="K207" s="248"/>
      <c r="L207" s="253"/>
      <c r="M207" s="254"/>
      <c r="N207" s="255"/>
      <c r="O207" s="255"/>
      <c r="P207" s="255"/>
      <c r="Q207" s="255"/>
      <c r="R207" s="255"/>
      <c r="S207" s="255"/>
      <c r="T207" s="25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7" t="s">
        <v>179</v>
      </c>
      <c r="AU207" s="257" t="s">
        <v>89</v>
      </c>
      <c r="AV207" s="14" t="s">
        <v>89</v>
      </c>
      <c r="AW207" s="14" t="s">
        <v>35</v>
      </c>
      <c r="AX207" s="14" t="s">
        <v>87</v>
      </c>
      <c r="AY207" s="257" t="s">
        <v>168</v>
      </c>
    </row>
    <row r="208" s="2" customFormat="1" ht="24.15" customHeight="1">
      <c r="A208" s="38"/>
      <c r="B208" s="39"/>
      <c r="C208" s="219" t="s">
        <v>289</v>
      </c>
      <c r="D208" s="219" t="s">
        <v>170</v>
      </c>
      <c r="E208" s="220" t="s">
        <v>290</v>
      </c>
      <c r="F208" s="221" t="s">
        <v>291</v>
      </c>
      <c r="G208" s="222" t="s">
        <v>292</v>
      </c>
      <c r="H208" s="223">
        <v>1</v>
      </c>
      <c r="I208" s="224"/>
      <c r="J208" s="225">
        <f>ROUND(I208*H208,1)</f>
        <v>0</v>
      </c>
      <c r="K208" s="221" t="s">
        <v>1</v>
      </c>
      <c r="L208" s="44"/>
      <c r="M208" s="226" t="s">
        <v>1</v>
      </c>
      <c r="N208" s="227" t="s">
        <v>44</v>
      </c>
      <c r="O208" s="91"/>
      <c r="P208" s="228">
        <f>O208*H208</f>
        <v>0</v>
      </c>
      <c r="Q208" s="228">
        <v>0.108</v>
      </c>
      <c r="R208" s="228">
        <f>Q208*H208</f>
        <v>0.108</v>
      </c>
      <c r="S208" s="228">
        <v>0</v>
      </c>
      <c r="T208" s="229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0" t="s">
        <v>175</v>
      </c>
      <c r="AT208" s="230" t="s">
        <v>170</v>
      </c>
      <c r="AU208" s="230" t="s">
        <v>89</v>
      </c>
      <c r="AY208" s="17" t="s">
        <v>168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7" t="s">
        <v>87</v>
      </c>
      <c r="BK208" s="231">
        <f>ROUND(I208*H208,1)</f>
        <v>0</v>
      </c>
      <c r="BL208" s="17" t="s">
        <v>175</v>
      </c>
      <c r="BM208" s="230" t="s">
        <v>293</v>
      </c>
    </row>
    <row r="209" s="13" customFormat="1">
      <c r="A209" s="13"/>
      <c r="B209" s="237"/>
      <c r="C209" s="238"/>
      <c r="D209" s="232" t="s">
        <v>179</v>
      </c>
      <c r="E209" s="239" t="s">
        <v>1</v>
      </c>
      <c r="F209" s="240" t="s">
        <v>294</v>
      </c>
      <c r="G209" s="238"/>
      <c r="H209" s="239" t="s">
        <v>1</v>
      </c>
      <c r="I209" s="241"/>
      <c r="J209" s="238"/>
      <c r="K209" s="238"/>
      <c r="L209" s="242"/>
      <c r="M209" s="243"/>
      <c r="N209" s="244"/>
      <c r="O209" s="244"/>
      <c r="P209" s="244"/>
      <c r="Q209" s="244"/>
      <c r="R209" s="244"/>
      <c r="S209" s="244"/>
      <c r="T209" s="24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6" t="s">
        <v>179</v>
      </c>
      <c r="AU209" s="246" t="s">
        <v>89</v>
      </c>
      <c r="AV209" s="13" t="s">
        <v>87</v>
      </c>
      <c r="AW209" s="13" t="s">
        <v>35</v>
      </c>
      <c r="AX209" s="13" t="s">
        <v>79</v>
      </c>
      <c r="AY209" s="246" t="s">
        <v>168</v>
      </c>
    </row>
    <row r="210" s="14" customFormat="1">
      <c r="A210" s="14"/>
      <c r="B210" s="247"/>
      <c r="C210" s="248"/>
      <c r="D210" s="232" t="s">
        <v>179</v>
      </c>
      <c r="E210" s="249" t="s">
        <v>1</v>
      </c>
      <c r="F210" s="250" t="s">
        <v>87</v>
      </c>
      <c r="G210" s="248"/>
      <c r="H210" s="251">
        <v>1</v>
      </c>
      <c r="I210" s="252"/>
      <c r="J210" s="248"/>
      <c r="K210" s="248"/>
      <c r="L210" s="253"/>
      <c r="M210" s="254"/>
      <c r="N210" s="255"/>
      <c r="O210" s="255"/>
      <c r="P210" s="255"/>
      <c r="Q210" s="255"/>
      <c r="R210" s="255"/>
      <c r="S210" s="255"/>
      <c r="T210" s="25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7" t="s">
        <v>179</v>
      </c>
      <c r="AU210" s="257" t="s">
        <v>89</v>
      </c>
      <c r="AV210" s="14" t="s">
        <v>89</v>
      </c>
      <c r="AW210" s="14" t="s">
        <v>35</v>
      </c>
      <c r="AX210" s="14" t="s">
        <v>87</v>
      </c>
      <c r="AY210" s="257" t="s">
        <v>168</v>
      </c>
    </row>
    <row r="211" s="2" customFormat="1" ht="16.5" customHeight="1">
      <c r="A211" s="38"/>
      <c r="B211" s="39"/>
      <c r="C211" s="269" t="s">
        <v>295</v>
      </c>
      <c r="D211" s="269" t="s">
        <v>257</v>
      </c>
      <c r="E211" s="270" t="s">
        <v>296</v>
      </c>
      <c r="F211" s="271" t="s">
        <v>297</v>
      </c>
      <c r="G211" s="272" t="s">
        <v>298</v>
      </c>
      <c r="H211" s="273">
        <v>150</v>
      </c>
      <c r="I211" s="274"/>
      <c r="J211" s="275">
        <f>ROUND(I211*H211,1)</f>
        <v>0</v>
      </c>
      <c r="K211" s="271" t="s">
        <v>174</v>
      </c>
      <c r="L211" s="276"/>
      <c r="M211" s="277" t="s">
        <v>1</v>
      </c>
      <c r="N211" s="278" t="s">
        <v>44</v>
      </c>
      <c r="O211" s="91"/>
      <c r="P211" s="228">
        <f>O211*H211</f>
        <v>0</v>
      </c>
      <c r="Q211" s="228">
        <v>1.1200000000000001</v>
      </c>
      <c r="R211" s="228">
        <f>Q211*H211</f>
        <v>168.00000000000003</v>
      </c>
      <c r="S211" s="228">
        <v>0</v>
      </c>
      <c r="T211" s="229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0" t="s">
        <v>222</v>
      </c>
      <c r="AT211" s="230" t="s">
        <v>257</v>
      </c>
      <c r="AU211" s="230" t="s">
        <v>89</v>
      </c>
      <c r="AY211" s="17" t="s">
        <v>168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7" t="s">
        <v>87</v>
      </c>
      <c r="BK211" s="231">
        <f>ROUND(I211*H211,1)</f>
        <v>0</v>
      </c>
      <c r="BL211" s="17" t="s">
        <v>175</v>
      </c>
      <c r="BM211" s="230" t="s">
        <v>299</v>
      </c>
    </row>
    <row r="212" s="2" customFormat="1">
      <c r="A212" s="38"/>
      <c r="B212" s="39"/>
      <c r="C212" s="40"/>
      <c r="D212" s="232" t="s">
        <v>177</v>
      </c>
      <c r="E212" s="40"/>
      <c r="F212" s="233" t="s">
        <v>300</v>
      </c>
      <c r="G212" s="40"/>
      <c r="H212" s="40"/>
      <c r="I212" s="234"/>
      <c r="J212" s="40"/>
      <c r="K212" s="40"/>
      <c r="L212" s="44"/>
      <c r="M212" s="235"/>
      <c r="N212" s="236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177</v>
      </c>
      <c r="AU212" s="17" t="s">
        <v>89</v>
      </c>
    </row>
    <row r="213" s="2" customFormat="1" ht="24.15" customHeight="1">
      <c r="A213" s="38"/>
      <c r="B213" s="39"/>
      <c r="C213" s="219" t="s">
        <v>7</v>
      </c>
      <c r="D213" s="219" t="s">
        <v>170</v>
      </c>
      <c r="E213" s="220" t="s">
        <v>301</v>
      </c>
      <c r="F213" s="221" t="s">
        <v>302</v>
      </c>
      <c r="G213" s="222" t="s">
        <v>292</v>
      </c>
      <c r="H213" s="223">
        <v>1</v>
      </c>
      <c r="I213" s="224"/>
      <c r="J213" s="225">
        <f>ROUND(I213*H213,1)</f>
        <v>0</v>
      </c>
      <c r="K213" s="221" t="s">
        <v>1</v>
      </c>
      <c r="L213" s="44"/>
      <c r="M213" s="226" t="s">
        <v>1</v>
      </c>
      <c r="N213" s="227" t="s">
        <v>44</v>
      </c>
      <c r="O213" s="91"/>
      <c r="P213" s="228">
        <f>O213*H213</f>
        <v>0</v>
      </c>
      <c r="Q213" s="228">
        <v>0.108</v>
      </c>
      <c r="R213" s="228">
        <f>Q213*H213</f>
        <v>0.108</v>
      </c>
      <c r="S213" s="228">
        <v>0</v>
      </c>
      <c r="T213" s="229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0" t="s">
        <v>175</v>
      </c>
      <c r="AT213" s="230" t="s">
        <v>170</v>
      </c>
      <c r="AU213" s="230" t="s">
        <v>89</v>
      </c>
      <c r="AY213" s="17" t="s">
        <v>168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7" t="s">
        <v>87</v>
      </c>
      <c r="BK213" s="231">
        <f>ROUND(I213*H213,1)</f>
        <v>0</v>
      </c>
      <c r="BL213" s="17" t="s">
        <v>175</v>
      </c>
      <c r="BM213" s="230" t="s">
        <v>303</v>
      </c>
    </row>
    <row r="214" s="12" customFormat="1" ht="22.8" customHeight="1">
      <c r="A214" s="12"/>
      <c r="B214" s="203"/>
      <c r="C214" s="204"/>
      <c r="D214" s="205" t="s">
        <v>78</v>
      </c>
      <c r="E214" s="217" t="s">
        <v>120</v>
      </c>
      <c r="F214" s="217" t="s">
        <v>304</v>
      </c>
      <c r="G214" s="204"/>
      <c r="H214" s="204"/>
      <c r="I214" s="207"/>
      <c r="J214" s="218">
        <f>BK214</f>
        <v>0</v>
      </c>
      <c r="K214" s="204"/>
      <c r="L214" s="209"/>
      <c r="M214" s="210"/>
      <c r="N214" s="211"/>
      <c r="O214" s="211"/>
      <c r="P214" s="212">
        <f>SUM(P215:P242)</f>
        <v>0</v>
      </c>
      <c r="Q214" s="211"/>
      <c r="R214" s="212">
        <f>SUM(R215:R242)</f>
        <v>687.53704259999995</v>
      </c>
      <c r="S214" s="211"/>
      <c r="T214" s="213">
        <f>SUM(T215:T242)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4" t="s">
        <v>87</v>
      </c>
      <c r="AT214" s="215" t="s">
        <v>78</v>
      </c>
      <c r="AU214" s="215" t="s">
        <v>87</v>
      </c>
      <c r="AY214" s="214" t="s">
        <v>168</v>
      </c>
      <c r="BK214" s="216">
        <f>SUM(BK215:BK242)</f>
        <v>0</v>
      </c>
    </row>
    <row r="215" s="2" customFormat="1" ht="24.15" customHeight="1">
      <c r="A215" s="38"/>
      <c r="B215" s="39"/>
      <c r="C215" s="219" t="s">
        <v>305</v>
      </c>
      <c r="D215" s="219" t="s">
        <v>170</v>
      </c>
      <c r="E215" s="220" t="s">
        <v>306</v>
      </c>
      <c r="F215" s="221" t="s">
        <v>307</v>
      </c>
      <c r="G215" s="222" t="s">
        <v>104</v>
      </c>
      <c r="H215" s="223">
        <v>231.90000000000001</v>
      </c>
      <c r="I215" s="224"/>
      <c r="J215" s="225">
        <f>ROUND(I215*H215,1)</f>
        <v>0</v>
      </c>
      <c r="K215" s="221" t="s">
        <v>174</v>
      </c>
      <c r="L215" s="44"/>
      <c r="M215" s="226" t="s">
        <v>1</v>
      </c>
      <c r="N215" s="227" t="s">
        <v>44</v>
      </c>
      <c r="O215" s="91"/>
      <c r="P215" s="228">
        <f>O215*H215</f>
        <v>0</v>
      </c>
      <c r="Q215" s="228">
        <v>2.8332299999999999</v>
      </c>
      <c r="R215" s="228">
        <f>Q215*H215</f>
        <v>657.02603699999997</v>
      </c>
      <c r="S215" s="228">
        <v>0</v>
      </c>
      <c r="T215" s="229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0" t="s">
        <v>175</v>
      </c>
      <c r="AT215" s="230" t="s">
        <v>170</v>
      </c>
      <c r="AU215" s="230" t="s">
        <v>89</v>
      </c>
      <c r="AY215" s="17" t="s">
        <v>168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7" t="s">
        <v>87</v>
      </c>
      <c r="BK215" s="231">
        <f>ROUND(I215*H215,1)</f>
        <v>0</v>
      </c>
      <c r="BL215" s="17" t="s">
        <v>175</v>
      </c>
      <c r="BM215" s="230" t="s">
        <v>308</v>
      </c>
    </row>
    <row r="216" s="2" customFormat="1">
      <c r="A216" s="38"/>
      <c r="B216" s="39"/>
      <c r="C216" s="40"/>
      <c r="D216" s="232" t="s">
        <v>177</v>
      </c>
      <c r="E216" s="40"/>
      <c r="F216" s="233" t="s">
        <v>309</v>
      </c>
      <c r="G216" s="40"/>
      <c r="H216" s="40"/>
      <c r="I216" s="234"/>
      <c r="J216" s="40"/>
      <c r="K216" s="40"/>
      <c r="L216" s="44"/>
      <c r="M216" s="235"/>
      <c r="N216" s="236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177</v>
      </c>
      <c r="AU216" s="17" t="s">
        <v>89</v>
      </c>
    </row>
    <row r="217" s="13" customFormat="1">
      <c r="A217" s="13"/>
      <c r="B217" s="237"/>
      <c r="C217" s="238"/>
      <c r="D217" s="232" t="s">
        <v>179</v>
      </c>
      <c r="E217" s="239" t="s">
        <v>1</v>
      </c>
      <c r="F217" s="240" t="s">
        <v>310</v>
      </c>
      <c r="G217" s="238"/>
      <c r="H217" s="239" t="s">
        <v>1</v>
      </c>
      <c r="I217" s="241"/>
      <c r="J217" s="238"/>
      <c r="K217" s="238"/>
      <c r="L217" s="242"/>
      <c r="M217" s="243"/>
      <c r="N217" s="244"/>
      <c r="O217" s="244"/>
      <c r="P217" s="244"/>
      <c r="Q217" s="244"/>
      <c r="R217" s="244"/>
      <c r="S217" s="244"/>
      <c r="T217" s="24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6" t="s">
        <v>179</v>
      </c>
      <c r="AU217" s="246" t="s">
        <v>89</v>
      </c>
      <c r="AV217" s="13" t="s">
        <v>87</v>
      </c>
      <c r="AW217" s="13" t="s">
        <v>35</v>
      </c>
      <c r="AX217" s="13" t="s">
        <v>79</v>
      </c>
      <c r="AY217" s="246" t="s">
        <v>168</v>
      </c>
    </row>
    <row r="218" s="13" customFormat="1">
      <c r="A218" s="13"/>
      <c r="B218" s="237"/>
      <c r="C218" s="238"/>
      <c r="D218" s="232" t="s">
        <v>179</v>
      </c>
      <c r="E218" s="239" t="s">
        <v>1</v>
      </c>
      <c r="F218" s="240" t="s">
        <v>311</v>
      </c>
      <c r="G218" s="238"/>
      <c r="H218" s="239" t="s">
        <v>1</v>
      </c>
      <c r="I218" s="241"/>
      <c r="J218" s="238"/>
      <c r="K218" s="238"/>
      <c r="L218" s="242"/>
      <c r="M218" s="243"/>
      <c r="N218" s="244"/>
      <c r="O218" s="244"/>
      <c r="P218" s="244"/>
      <c r="Q218" s="244"/>
      <c r="R218" s="244"/>
      <c r="S218" s="244"/>
      <c r="T218" s="24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6" t="s">
        <v>179</v>
      </c>
      <c r="AU218" s="246" t="s">
        <v>89</v>
      </c>
      <c r="AV218" s="13" t="s">
        <v>87</v>
      </c>
      <c r="AW218" s="13" t="s">
        <v>35</v>
      </c>
      <c r="AX218" s="13" t="s">
        <v>79</v>
      </c>
      <c r="AY218" s="246" t="s">
        <v>168</v>
      </c>
    </row>
    <row r="219" s="14" customFormat="1">
      <c r="A219" s="14"/>
      <c r="B219" s="247"/>
      <c r="C219" s="248"/>
      <c r="D219" s="232" t="s">
        <v>179</v>
      </c>
      <c r="E219" s="249" t="s">
        <v>1</v>
      </c>
      <c r="F219" s="250" t="s">
        <v>312</v>
      </c>
      <c r="G219" s="248"/>
      <c r="H219" s="251">
        <v>88</v>
      </c>
      <c r="I219" s="252"/>
      <c r="J219" s="248"/>
      <c r="K219" s="248"/>
      <c r="L219" s="253"/>
      <c r="M219" s="254"/>
      <c r="N219" s="255"/>
      <c r="O219" s="255"/>
      <c r="P219" s="255"/>
      <c r="Q219" s="255"/>
      <c r="R219" s="255"/>
      <c r="S219" s="255"/>
      <c r="T219" s="25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7" t="s">
        <v>179</v>
      </c>
      <c r="AU219" s="257" t="s">
        <v>89</v>
      </c>
      <c r="AV219" s="14" t="s">
        <v>89</v>
      </c>
      <c r="AW219" s="14" t="s">
        <v>35</v>
      </c>
      <c r="AX219" s="14" t="s">
        <v>79</v>
      </c>
      <c r="AY219" s="257" t="s">
        <v>168</v>
      </c>
    </row>
    <row r="220" s="13" customFormat="1">
      <c r="A220" s="13"/>
      <c r="B220" s="237"/>
      <c r="C220" s="238"/>
      <c r="D220" s="232" t="s">
        <v>179</v>
      </c>
      <c r="E220" s="239" t="s">
        <v>1</v>
      </c>
      <c r="F220" s="240" t="s">
        <v>313</v>
      </c>
      <c r="G220" s="238"/>
      <c r="H220" s="239" t="s">
        <v>1</v>
      </c>
      <c r="I220" s="241"/>
      <c r="J220" s="238"/>
      <c r="K220" s="238"/>
      <c r="L220" s="242"/>
      <c r="M220" s="243"/>
      <c r="N220" s="244"/>
      <c r="O220" s="244"/>
      <c r="P220" s="244"/>
      <c r="Q220" s="244"/>
      <c r="R220" s="244"/>
      <c r="S220" s="244"/>
      <c r="T220" s="24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6" t="s">
        <v>179</v>
      </c>
      <c r="AU220" s="246" t="s">
        <v>89</v>
      </c>
      <c r="AV220" s="13" t="s">
        <v>87</v>
      </c>
      <c r="AW220" s="13" t="s">
        <v>35</v>
      </c>
      <c r="AX220" s="13" t="s">
        <v>79</v>
      </c>
      <c r="AY220" s="246" t="s">
        <v>168</v>
      </c>
    </row>
    <row r="221" s="14" customFormat="1">
      <c r="A221" s="14"/>
      <c r="B221" s="247"/>
      <c r="C221" s="248"/>
      <c r="D221" s="232" t="s">
        <v>179</v>
      </c>
      <c r="E221" s="249" t="s">
        <v>1</v>
      </c>
      <c r="F221" s="250" t="s">
        <v>314</v>
      </c>
      <c r="G221" s="248"/>
      <c r="H221" s="251">
        <v>122</v>
      </c>
      <c r="I221" s="252"/>
      <c r="J221" s="248"/>
      <c r="K221" s="248"/>
      <c r="L221" s="253"/>
      <c r="M221" s="254"/>
      <c r="N221" s="255"/>
      <c r="O221" s="255"/>
      <c r="P221" s="255"/>
      <c r="Q221" s="255"/>
      <c r="R221" s="255"/>
      <c r="S221" s="255"/>
      <c r="T221" s="25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7" t="s">
        <v>179</v>
      </c>
      <c r="AU221" s="257" t="s">
        <v>89</v>
      </c>
      <c r="AV221" s="14" t="s">
        <v>89</v>
      </c>
      <c r="AW221" s="14" t="s">
        <v>35</v>
      </c>
      <c r="AX221" s="14" t="s">
        <v>79</v>
      </c>
      <c r="AY221" s="257" t="s">
        <v>168</v>
      </c>
    </row>
    <row r="222" s="13" customFormat="1">
      <c r="A222" s="13"/>
      <c r="B222" s="237"/>
      <c r="C222" s="238"/>
      <c r="D222" s="232" t="s">
        <v>179</v>
      </c>
      <c r="E222" s="239" t="s">
        <v>1</v>
      </c>
      <c r="F222" s="240" t="s">
        <v>315</v>
      </c>
      <c r="G222" s="238"/>
      <c r="H222" s="239" t="s">
        <v>1</v>
      </c>
      <c r="I222" s="241"/>
      <c r="J222" s="238"/>
      <c r="K222" s="238"/>
      <c r="L222" s="242"/>
      <c r="M222" s="243"/>
      <c r="N222" s="244"/>
      <c r="O222" s="244"/>
      <c r="P222" s="244"/>
      <c r="Q222" s="244"/>
      <c r="R222" s="244"/>
      <c r="S222" s="244"/>
      <c r="T222" s="24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6" t="s">
        <v>179</v>
      </c>
      <c r="AU222" s="246" t="s">
        <v>89</v>
      </c>
      <c r="AV222" s="13" t="s">
        <v>87</v>
      </c>
      <c r="AW222" s="13" t="s">
        <v>35</v>
      </c>
      <c r="AX222" s="13" t="s">
        <v>79</v>
      </c>
      <c r="AY222" s="246" t="s">
        <v>168</v>
      </c>
    </row>
    <row r="223" s="14" customFormat="1">
      <c r="A223" s="14"/>
      <c r="B223" s="247"/>
      <c r="C223" s="248"/>
      <c r="D223" s="232" t="s">
        <v>179</v>
      </c>
      <c r="E223" s="249" t="s">
        <v>1</v>
      </c>
      <c r="F223" s="250" t="s">
        <v>316</v>
      </c>
      <c r="G223" s="248"/>
      <c r="H223" s="251">
        <v>21.899999999999999</v>
      </c>
      <c r="I223" s="252"/>
      <c r="J223" s="248"/>
      <c r="K223" s="248"/>
      <c r="L223" s="253"/>
      <c r="M223" s="254"/>
      <c r="N223" s="255"/>
      <c r="O223" s="255"/>
      <c r="P223" s="255"/>
      <c r="Q223" s="255"/>
      <c r="R223" s="255"/>
      <c r="S223" s="255"/>
      <c r="T223" s="25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7" t="s">
        <v>179</v>
      </c>
      <c r="AU223" s="257" t="s">
        <v>89</v>
      </c>
      <c r="AV223" s="14" t="s">
        <v>89</v>
      </c>
      <c r="AW223" s="14" t="s">
        <v>35</v>
      </c>
      <c r="AX223" s="14" t="s">
        <v>79</v>
      </c>
      <c r="AY223" s="257" t="s">
        <v>168</v>
      </c>
    </row>
    <row r="224" s="15" customFormat="1">
      <c r="A224" s="15"/>
      <c r="B224" s="258"/>
      <c r="C224" s="259"/>
      <c r="D224" s="232" t="s">
        <v>179</v>
      </c>
      <c r="E224" s="260" t="s">
        <v>1</v>
      </c>
      <c r="F224" s="261" t="s">
        <v>221</v>
      </c>
      <c r="G224" s="259"/>
      <c r="H224" s="262">
        <v>231.90000000000001</v>
      </c>
      <c r="I224" s="263"/>
      <c r="J224" s="259"/>
      <c r="K224" s="259"/>
      <c r="L224" s="264"/>
      <c r="M224" s="265"/>
      <c r="N224" s="266"/>
      <c r="O224" s="266"/>
      <c r="P224" s="266"/>
      <c r="Q224" s="266"/>
      <c r="R224" s="266"/>
      <c r="S224" s="266"/>
      <c r="T224" s="267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8" t="s">
        <v>179</v>
      </c>
      <c r="AU224" s="268" t="s">
        <v>89</v>
      </c>
      <c r="AV224" s="15" t="s">
        <v>175</v>
      </c>
      <c r="AW224" s="15" t="s">
        <v>35</v>
      </c>
      <c r="AX224" s="15" t="s">
        <v>87</v>
      </c>
      <c r="AY224" s="268" t="s">
        <v>168</v>
      </c>
    </row>
    <row r="225" s="2" customFormat="1" ht="21.75" customHeight="1">
      <c r="A225" s="38"/>
      <c r="B225" s="39"/>
      <c r="C225" s="219" t="s">
        <v>317</v>
      </c>
      <c r="D225" s="219" t="s">
        <v>170</v>
      </c>
      <c r="E225" s="220" t="s">
        <v>318</v>
      </c>
      <c r="F225" s="221" t="s">
        <v>319</v>
      </c>
      <c r="G225" s="222" t="s">
        <v>112</v>
      </c>
      <c r="H225" s="223">
        <v>422</v>
      </c>
      <c r="I225" s="224"/>
      <c r="J225" s="225">
        <f>ROUND(I225*H225,1)</f>
        <v>0</v>
      </c>
      <c r="K225" s="221" t="s">
        <v>174</v>
      </c>
      <c r="L225" s="44"/>
      <c r="M225" s="226" t="s">
        <v>1</v>
      </c>
      <c r="N225" s="227" t="s">
        <v>44</v>
      </c>
      <c r="O225" s="91"/>
      <c r="P225" s="228">
        <f>O225*H225</f>
        <v>0</v>
      </c>
      <c r="Q225" s="228">
        <v>0.0086499999999999997</v>
      </c>
      <c r="R225" s="228">
        <f>Q225*H225</f>
        <v>3.6502999999999997</v>
      </c>
      <c r="S225" s="228">
        <v>0</v>
      </c>
      <c r="T225" s="229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0" t="s">
        <v>175</v>
      </c>
      <c r="AT225" s="230" t="s">
        <v>170</v>
      </c>
      <c r="AU225" s="230" t="s">
        <v>89</v>
      </c>
      <c r="AY225" s="17" t="s">
        <v>168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7" t="s">
        <v>87</v>
      </c>
      <c r="BK225" s="231">
        <f>ROUND(I225*H225,1)</f>
        <v>0</v>
      </c>
      <c r="BL225" s="17" t="s">
        <v>175</v>
      </c>
      <c r="BM225" s="230" t="s">
        <v>320</v>
      </c>
    </row>
    <row r="226" s="2" customFormat="1">
      <c r="A226" s="38"/>
      <c r="B226" s="39"/>
      <c r="C226" s="40"/>
      <c r="D226" s="232" t="s">
        <v>177</v>
      </c>
      <c r="E226" s="40"/>
      <c r="F226" s="233" t="s">
        <v>321</v>
      </c>
      <c r="G226" s="40"/>
      <c r="H226" s="40"/>
      <c r="I226" s="234"/>
      <c r="J226" s="40"/>
      <c r="K226" s="40"/>
      <c r="L226" s="44"/>
      <c r="M226" s="235"/>
      <c r="N226" s="236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177</v>
      </c>
      <c r="AU226" s="17" t="s">
        <v>89</v>
      </c>
    </row>
    <row r="227" s="13" customFormat="1">
      <c r="A227" s="13"/>
      <c r="B227" s="237"/>
      <c r="C227" s="238"/>
      <c r="D227" s="232" t="s">
        <v>179</v>
      </c>
      <c r="E227" s="239" t="s">
        <v>1</v>
      </c>
      <c r="F227" s="240" t="s">
        <v>322</v>
      </c>
      <c r="G227" s="238"/>
      <c r="H227" s="239" t="s">
        <v>1</v>
      </c>
      <c r="I227" s="241"/>
      <c r="J227" s="238"/>
      <c r="K227" s="238"/>
      <c r="L227" s="242"/>
      <c r="M227" s="243"/>
      <c r="N227" s="244"/>
      <c r="O227" s="244"/>
      <c r="P227" s="244"/>
      <c r="Q227" s="244"/>
      <c r="R227" s="244"/>
      <c r="S227" s="244"/>
      <c r="T227" s="24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6" t="s">
        <v>179</v>
      </c>
      <c r="AU227" s="246" t="s">
        <v>89</v>
      </c>
      <c r="AV227" s="13" t="s">
        <v>87</v>
      </c>
      <c r="AW227" s="13" t="s">
        <v>35</v>
      </c>
      <c r="AX227" s="13" t="s">
        <v>79</v>
      </c>
      <c r="AY227" s="246" t="s">
        <v>168</v>
      </c>
    </row>
    <row r="228" s="14" customFormat="1">
      <c r="A228" s="14"/>
      <c r="B228" s="247"/>
      <c r="C228" s="248"/>
      <c r="D228" s="232" t="s">
        <v>179</v>
      </c>
      <c r="E228" s="249" t="s">
        <v>1</v>
      </c>
      <c r="F228" s="250" t="s">
        <v>323</v>
      </c>
      <c r="G228" s="248"/>
      <c r="H228" s="251">
        <v>422</v>
      </c>
      <c r="I228" s="252"/>
      <c r="J228" s="248"/>
      <c r="K228" s="248"/>
      <c r="L228" s="253"/>
      <c r="M228" s="254"/>
      <c r="N228" s="255"/>
      <c r="O228" s="255"/>
      <c r="P228" s="255"/>
      <c r="Q228" s="255"/>
      <c r="R228" s="255"/>
      <c r="S228" s="255"/>
      <c r="T228" s="25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7" t="s">
        <v>179</v>
      </c>
      <c r="AU228" s="257" t="s">
        <v>89</v>
      </c>
      <c r="AV228" s="14" t="s">
        <v>89</v>
      </c>
      <c r="AW228" s="14" t="s">
        <v>35</v>
      </c>
      <c r="AX228" s="14" t="s">
        <v>87</v>
      </c>
      <c r="AY228" s="257" t="s">
        <v>168</v>
      </c>
    </row>
    <row r="229" s="2" customFormat="1" ht="21.75" customHeight="1">
      <c r="A229" s="38"/>
      <c r="B229" s="39"/>
      <c r="C229" s="219" t="s">
        <v>324</v>
      </c>
      <c r="D229" s="219" t="s">
        <v>170</v>
      </c>
      <c r="E229" s="220" t="s">
        <v>325</v>
      </c>
      <c r="F229" s="221" t="s">
        <v>326</v>
      </c>
      <c r="G229" s="222" t="s">
        <v>292</v>
      </c>
      <c r="H229" s="223">
        <v>1</v>
      </c>
      <c r="I229" s="224"/>
      <c r="J229" s="225">
        <f>ROUND(I229*H229,1)</f>
        <v>0</v>
      </c>
      <c r="K229" s="221" t="s">
        <v>1</v>
      </c>
      <c r="L229" s="44"/>
      <c r="M229" s="226" t="s">
        <v>1</v>
      </c>
      <c r="N229" s="227" t="s">
        <v>44</v>
      </c>
      <c r="O229" s="91"/>
      <c r="P229" s="228">
        <f>O229*H229</f>
        <v>0</v>
      </c>
      <c r="Q229" s="228">
        <v>0.0086499999999999997</v>
      </c>
      <c r="R229" s="228">
        <f>Q229*H229</f>
        <v>0.0086499999999999997</v>
      </c>
      <c r="S229" s="228">
        <v>0</v>
      </c>
      <c r="T229" s="229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0" t="s">
        <v>175</v>
      </c>
      <c r="AT229" s="230" t="s">
        <v>170</v>
      </c>
      <c r="AU229" s="230" t="s">
        <v>89</v>
      </c>
      <c r="AY229" s="17" t="s">
        <v>168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7" t="s">
        <v>87</v>
      </c>
      <c r="BK229" s="231">
        <f>ROUND(I229*H229,1)</f>
        <v>0</v>
      </c>
      <c r="BL229" s="17" t="s">
        <v>175</v>
      </c>
      <c r="BM229" s="230" t="s">
        <v>327</v>
      </c>
    </row>
    <row r="230" s="2" customFormat="1">
      <c r="A230" s="38"/>
      <c r="B230" s="39"/>
      <c r="C230" s="40"/>
      <c r="D230" s="232" t="s">
        <v>177</v>
      </c>
      <c r="E230" s="40"/>
      <c r="F230" s="233" t="s">
        <v>328</v>
      </c>
      <c r="G230" s="40"/>
      <c r="H230" s="40"/>
      <c r="I230" s="234"/>
      <c r="J230" s="40"/>
      <c r="K230" s="40"/>
      <c r="L230" s="44"/>
      <c r="M230" s="235"/>
      <c r="N230" s="236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177</v>
      </c>
      <c r="AU230" s="17" t="s">
        <v>89</v>
      </c>
    </row>
    <row r="231" s="2" customFormat="1" ht="21.75" customHeight="1">
      <c r="A231" s="38"/>
      <c r="B231" s="39"/>
      <c r="C231" s="219" t="s">
        <v>329</v>
      </c>
      <c r="D231" s="219" t="s">
        <v>170</v>
      </c>
      <c r="E231" s="220" t="s">
        <v>330</v>
      </c>
      <c r="F231" s="221" t="s">
        <v>331</v>
      </c>
      <c r="G231" s="222" t="s">
        <v>112</v>
      </c>
      <c r="H231" s="223">
        <v>422</v>
      </c>
      <c r="I231" s="224"/>
      <c r="J231" s="225">
        <f>ROUND(I231*H231,1)</f>
        <v>0</v>
      </c>
      <c r="K231" s="221" t="s">
        <v>174</v>
      </c>
      <c r="L231" s="44"/>
      <c r="M231" s="226" t="s">
        <v>1</v>
      </c>
      <c r="N231" s="227" t="s">
        <v>44</v>
      </c>
      <c r="O231" s="91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0" t="s">
        <v>175</v>
      </c>
      <c r="AT231" s="230" t="s">
        <v>170</v>
      </c>
      <c r="AU231" s="230" t="s">
        <v>89</v>
      </c>
      <c r="AY231" s="17" t="s">
        <v>168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7" t="s">
        <v>87</v>
      </c>
      <c r="BK231" s="231">
        <f>ROUND(I231*H231,1)</f>
        <v>0</v>
      </c>
      <c r="BL231" s="17" t="s">
        <v>175</v>
      </c>
      <c r="BM231" s="230" t="s">
        <v>332</v>
      </c>
    </row>
    <row r="232" s="2" customFormat="1">
      <c r="A232" s="38"/>
      <c r="B232" s="39"/>
      <c r="C232" s="40"/>
      <c r="D232" s="232" t="s">
        <v>177</v>
      </c>
      <c r="E232" s="40"/>
      <c r="F232" s="233" t="s">
        <v>333</v>
      </c>
      <c r="G232" s="40"/>
      <c r="H232" s="40"/>
      <c r="I232" s="234"/>
      <c r="J232" s="40"/>
      <c r="K232" s="40"/>
      <c r="L232" s="44"/>
      <c r="M232" s="235"/>
      <c r="N232" s="236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177</v>
      </c>
      <c r="AU232" s="17" t="s">
        <v>89</v>
      </c>
    </row>
    <row r="233" s="13" customFormat="1">
      <c r="A233" s="13"/>
      <c r="B233" s="237"/>
      <c r="C233" s="238"/>
      <c r="D233" s="232" t="s">
        <v>179</v>
      </c>
      <c r="E233" s="239" t="s">
        <v>1</v>
      </c>
      <c r="F233" s="240" t="s">
        <v>322</v>
      </c>
      <c r="G233" s="238"/>
      <c r="H233" s="239" t="s">
        <v>1</v>
      </c>
      <c r="I233" s="241"/>
      <c r="J233" s="238"/>
      <c r="K233" s="238"/>
      <c r="L233" s="242"/>
      <c r="M233" s="243"/>
      <c r="N233" s="244"/>
      <c r="O233" s="244"/>
      <c r="P233" s="244"/>
      <c r="Q233" s="244"/>
      <c r="R233" s="244"/>
      <c r="S233" s="244"/>
      <c r="T233" s="24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6" t="s">
        <v>179</v>
      </c>
      <c r="AU233" s="246" t="s">
        <v>89</v>
      </c>
      <c r="AV233" s="13" t="s">
        <v>87</v>
      </c>
      <c r="AW233" s="13" t="s">
        <v>35</v>
      </c>
      <c r="AX233" s="13" t="s">
        <v>79</v>
      </c>
      <c r="AY233" s="246" t="s">
        <v>168</v>
      </c>
    </row>
    <row r="234" s="14" customFormat="1">
      <c r="A234" s="14"/>
      <c r="B234" s="247"/>
      <c r="C234" s="248"/>
      <c r="D234" s="232" t="s">
        <v>179</v>
      </c>
      <c r="E234" s="249" t="s">
        <v>1</v>
      </c>
      <c r="F234" s="250" t="s">
        <v>323</v>
      </c>
      <c r="G234" s="248"/>
      <c r="H234" s="251">
        <v>422</v>
      </c>
      <c r="I234" s="252"/>
      <c r="J234" s="248"/>
      <c r="K234" s="248"/>
      <c r="L234" s="253"/>
      <c r="M234" s="254"/>
      <c r="N234" s="255"/>
      <c r="O234" s="255"/>
      <c r="P234" s="255"/>
      <c r="Q234" s="255"/>
      <c r="R234" s="255"/>
      <c r="S234" s="255"/>
      <c r="T234" s="256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7" t="s">
        <v>179</v>
      </c>
      <c r="AU234" s="257" t="s">
        <v>89</v>
      </c>
      <c r="AV234" s="14" t="s">
        <v>89</v>
      </c>
      <c r="AW234" s="14" t="s">
        <v>35</v>
      </c>
      <c r="AX234" s="14" t="s">
        <v>87</v>
      </c>
      <c r="AY234" s="257" t="s">
        <v>168</v>
      </c>
    </row>
    <row r="235" s="2" customFormat="1" ht="24.15" customHeight="1">
      <c r="A235" s="38"/>
      <c r="B235" s="39"/>
      <c r="C235" s="219" t="s">
        <v>334</v>
      </c>
      <c r="D235" s="219" t="s">
        <v>170</v>
      </c>
      <c r="E235" s="220" t="s">
        <v>335</v>
      </c>
      <c r="F235" s="221" t="s">
        <v>336</v>
      </c>
      <c r="G235" s="222" t="s">
        <v>284</v>
      </c>
      <c r="H235" s="223">
        <v>12.15</v>
      </c>
      <c r="I235" s="224"/>
      <c r="J235" s="225">
        <f>ROUND(I235*H235,1)</f>
        <v>0</v>
      </c>
      <c r="K235" s="221" t="s">
        <v>174</v>
      </c>
      <c r="L235" s="44"/>
      <c r="M235" s="226" t="s">
        <v>1</v>
      </c>
      <c r="N235" s="227" t="s">
        <v>44</v>
      </c>
      <c r="O235" s="91"/>
      <c r="P235" s="228">
        <f>O235*H235</f>
        <v>0</v>
      </c>
      <c r="Q235" s="228">
        <v>1.09528</v>
      </c>
      <c r="R235" s="228">
        <f>Q235*H235</f>
        <v>13.307652000000001</v>
      </c>
      <c r="S235" s="228">
        <v>0</v>
      </c>
      <c r="T235" s="229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0" t="s">
        <v>175</v>
      </c>
      <c r="AT235" s="230" t="s">
        <v>170</v>
      </c>
      <c r="AU235" s="230" t="s">
        <v>89</v>
      </c>
      <c r="AY235" s="17" t="s">
        <v>168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7" t="s">
        <v>87</v>
      </c>
      <c r="BK235" s="231">
        <f>ROUND(I235*H235,1)</f>
        <v>0</v>
      </c>
      <c r="BL235" s="17" t="s">
        <v>175</v>
      </c>
      <c r="BM235" s="230" t="s">
        <v>337</v>
      </c>
    </row>
    <row r="236" s="2" customFormat="1">
      <c r="A236" s="38"/>
      <c r="B236" s="39"/>
      <c r="C236" s="40"/>
      <c r="D236" s="232" t="s">
        <v>177</v>
      </c>
      <c r="E236" s="40"/>
      <c r="F236" s="233" t="s">
        <v>338</v>
      </c>
      <c r="G236" s="40"/>
      <c r="H236" s="40"/>
      <c r="I236" s="234"/>
      <c r="J236" s="40"/>
      <c r="K236" s="40"/>
      <c r="L236" s="44"/>
      <c r="M236" s="235"/>
      <c r="N236" s="236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177</v>
      </c>
      <c r="AU236" s="17" t="s">
        <v>89</v>
      </c>
    </row>
    <row r="237" s="13" customFormat="1">
      <c r="A237" s="13"/>
      <c r="B237" s="237"/>
      <c r="C237" s="238"/>
      <c r="D237" s="232" t="s">
        <v>179</v>
      </c>
      <c r="E237" s="239" t="s">
        <v>1</v>
      </c>
      <c r="F237" s="240" t="s">
        <v>339</v>
      </c>
      <c r="G237" s="238"/>
      <c r="H237" s="239" t="s">
        <v>1</v>
      </c>
      <c r="I237" s="241"/>
      <c r="J237" s="238"/>
      <c r="K237" s="238"/>
      <c r="L237" s="242"/>
      <c r="M237" s="243"/>
      <c r="N237" s="244"/>
      <c r="O237" s="244"/>
      <c r="P237" s="244"/>
      <c r="Q237" s="244"/>
      <c r="R237" s="244"/>
      <c r="S237" s="244"/>
      <c r="T237" s="24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6" t="s">
        <v>179</v>
      </c>
      <c r="AU237" s="246" t="s">
        <v>89</v>
      </c>
      <c r="AV237" s="13" t="s">
        <v>87</v>
      </c>
      <c r="AW237" s="13" t="s">
        <v>35</v>
      </c>
      <c r="AX237" s="13" t="s">
        <v>79</v>
      </c>
      <c r="AY237" s="246" t="s">
        <v>168</v>
      </c>
    </row>
    <row r="238" s="14" customFormat="1">
      <c r="A238" s="14"/>
      <c r="B238" s="247"/>
      <c r="C238" s="248"/>
      <c r="D238" s="232" t="s">
        <v>179</v>
      </c>
      <c r="E238" s="249" t="s">
        <v>1</v>
      </c>
      <c r="F238" s="250" t="s">
        <v>340</v>
      </c>
      <c r="G238" s="248"/>
      <c r="H238" s="251">
        <v>12.15</v>
      </c>
      <c r="I238" s="252"/>
      <c r="J238" s="248"/>
      <c r="K238" s="248"/>
      <c r="L238" s="253"/>
      <c r="M238" s="254"/>
      <c r="N238" s="255"/>
      <c r="O238" s="255"/>
      <c r="P238" s="255"/>
      <c r="Q238" s="255"/>
      <c r="R238" s="255"/>
      <c r="S238" s="255"/>
      <c r="T238" s="256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7" t="s">
        <v>179</v>
      </c>
      <c r="AU238" s="257" t="s">
        <v>89</v>
      </c>
      <c r="AV238" s="14" t="s">
        <v>89</v>
      </c>
      <c r="AW238" s="14" t="s">
        <v>35</v>
      </c>
      <c r="AX238" s="14" t="s">
        <v>87</v>
      </c>
      <c r="AY238" s="257" t="s">
        <v>168</v>
      </c>
    </row>
    <row r="239" s="2" customFormat="1" ht="24.15" customHeight="1">
      <c r="A239" s="38"/>
      <c r="B239" s="39"/>
      <c r="C239" s="219" t="s">
        <v>341</v>
      </c>
      <c r="D239" s="219" t="s">
        <v>170</v>
      </c>
      <c r="E239" s="220" t="s">
        <v>342</v>
      </c>
      <c r="F239" s="221" t="s">
        <v>343</v>
      </c>
      <c r="G239" s="222" t="s">
        <v>284</v>
      </c>
      <c r="H239" s="223">
        <v>12.831</v>
      </c>
      <c r="I239" s="224"/>
      <c r="J239" s="225">
        <f>ROUND(I239*H239,1)</f>
        <v>0</v>
      </c>
      <c r="K239" s="221" t="s">
        <v>174</v>
      </c>
      <c r="L239" s="44"/>
      <c r="M239" s="226" t="s">
        <v>1</v>
      </c>
      <c r="N239" s="227" t="s">
        <v>44</v>
      </c>
      <c r="O239" s="91"/>
      <c r="P239" s="228">
        <f>O239*H239</f>
        <v>0</v>
      </c>
      <c r="Q239" s="228">
        <v>1.0556000000000001</v>
      </c>
      <c r="R239" s="228">
        <f>Q239*H239</f>
        <v>13.544403600000001</v>
      </c>
      <c r="S239" s="228">
        <v>0</v>
      </c>
      <c r="T239" s="229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0" t="s">
        <v>175</v>
      </c>
      <c r="AT239" s="230" t="s">
        <v>170</v>
      </c>
      <c r="AU239" s="230" t="s">
        <v>89</v>
      </c>
      <c r="AY239" s="17" t="s">
        <v>168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7" t="s">
        <v>87</v>
      </c>
      <c r="BK239" s="231">
        <f>ROUND(I239*H239,1)</f>
        <v>0</v>
      </c>
      <c r="BL239" s="17" t="s">
        <v>175</v>
      </c>
      <c r="BM239" s="230" t="s">
        <v>344</v>
      </c>
    </row>
    <row r="240" s="2" customFormat="1">
      <c r="A240" s="38"/>
      <c r="B240" s="39"/>
      <c r="C240" s="40"/>
      <c r="D240" s="232" t="s">
        <v>177</v>
      </c>
      <c r="E240" s="40"/>
      <c r="F240" s="233" t="s">
        <v>345</v>
      </c>
      <c r="G240" s="40"/>
      <c r="H240" s="40"/>
      <c r="I240" s="234"/>
      <c r="J240" s="40"/>
      <c r="K240" s="40"/>
      <c r="L240" s="44"/>
      <c r="M240" s="235"/>
      <c r="N240" s="236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177</v>
      </c>
      <c r="AU240" s="17" t="s">
        <v>89</v>
      </c>
    </row>
    <row r="241" s="13" customFormat="1">
      <c r="A241" s="13"/>
      <c r="B241" s="237"/>
      <c r="C241" s="238"/>
      <c r="D241" s="232" t="s">
        <v>179</v>
      </c>
      <c r="E241" s="239" t="s">
        <v>1</v>
      </c>
      <c r="F241" s="240" t="s">
        <v>346</v>
      </c>
      <c r="G241" s="238"/>
      <c r="H241" s="239" t="s">
        <v>1</v>
      </c>
      <c r="I241" s="241"/>
      <c r="J241" s="238"/>
      <c r="K241" s="238"/>
      <c r="L241" s="242"/>
      <c r="M241" s="243"/>
      <c r="N241" s="244"/>
      <c r="O241" s="244"/>
      <c r="P241" s="244"/>
      <c r="Q241" s="244"/>
      <c r="R241" s="244"/>
      <c r="S241" s="244"/>
      <c r="T241" s="24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6" t="s">
        <v>179</v>
      </c>
      <c r="AU241" s="246" t="s">
        <v>89</v>
      </c>
      <c r="AV241" s="13" t="s">
        <v>87</v>
      </c>
      <c r="AW241" s="13" t="s">
        <v>35</v>
      </c>
      <c r="AX241" s="13" t="s">
        <v>79</v>
      </c>
      <c r="AY241" s="246" t="s">
        <v>168</v>
      </c>
    </row>
    <row r="242" s="14" customFormat="1">
      <c r="A242" s="14"/>
      <c r="B242" s="247"/>
      <c r="C242" s="248"/>
      <c r="D242" s="232" t="s">
        <v>179</v>
      </c>
      <c r="E242" s="249" t="s">
        <v>1</v>
      </c>
      <c r="F242" s="250" t="s">
        <v>347</v>
      </c>
      <c r="G242" s="248"/>
      <c r="H242" s="251">
        <v>12.831</v>
      </c>
      <c r="I242" s="252"/>
      <c r="J242" s="248"/>
      <c r="K242" s="248"/>
      <c r="L242" s="253"/>
      <c r="M242" s="254"/>
      <c r="N242" s="255"/>
      <c r="O242" s="255"/>
      <c r="P242" s="255"/>
      <c r="Q242" s="255"/>
      <c r="R242" s="255"/>
      <c r="S242" s="255"/>
      <c r="T242" s="256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7" t="s">
        <v>179</v>
      </c>
      <c r="AU242" s="257" t="s">
        <v>89</v>
      </c>
      <c r="AV242" s="14" t="s">
        <v>89</v>
      </c>
      <c r="AW242" s="14" t="s">
        <v>35</v>
      </c>
      <c r="AX242" s="14" t="s">
        <v>87</v>
      </c>
      <c r="AY242" s="257" t="s">
        <v>168</v>
      </c>
    </row>
    <row r="243" s="12" customFormat="1" ht="22.8" customHeight="1">
      <c r="A243" s="12"/>
      <c r="B243" s="203"/>
      <c r="C243" s="204"/>
      <c r="D243" s="205" t="s">
        <v>78</v>
      </c>
      <c r="E243" s="217" t="s">
        <v>175</v>
      </c>
      <c r="F243" s="217" t="s">
        <v>348</v>
      </c>
      <c r="G243" s="204"/>
      <c r="H243" s="204"/>
      <c r="I243" s="207"/>
      <c r="J243" s="218">
        <f>BK243</f>
        <v>0</v>
      </c>
      <c r="K243" s="204"/>
      <c r="L243" s="209"/>
      <c r="M243" s="210"/>
      <c r="N243" s="211"/>
      <c r="O243" s="211"/>
      <c r="P243" s="212">
        <f>SUM(P244:P247)</f>
        <v>0</v>
      </c>
      <c r="Q243" s="211"/>
      <c r="R243" s="212">
        <f>SUM(R244:R247)</f>
        <v>5.0038999999999998</v>
      </c>
      <c r="S243" s="211"/>
      <c r="T243" s="213">
        <f>SUM(T244:T247)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14" t="s">
        <v>87</v>
      </c>
      <c r="AT243" s="215" t="s">
        <v>78</v>
      </c>
      <c r="AU243" s="215" t="s">
        <v>87</v>
      </c>
      <c r="AY243" s="214" t="s">
        <v>168</v>
      </c>
      <c r="BK243" s="216">
        <f>SUM(BK244:BK247)</f>
        <v>0</v>
      </c>
    </row>
    <row r="244" s="2" customFormat="1" ht="16.5" customHeight="1">
      <c r="A244" s="38"/>
      <c r="B244" s="39"/>
      <c r="C244" s="219" t="s">
        <v>349</v>
      </c>
      <c r="D244" s="219" t="s">
        <v>170</v>
      </c>
      <c r="E244" s="220" t="s">
        <v>350</v>
      </c>
      <c r="F244" s="221" t="s">
        <v>351</v>
      </c>
      <c r="G244" s="222" t="s">
        <v>104</v>
      </c>
      <c r="H244" s="223">
        <v>2</v>
      </c>
      <c r="I244" s="224"/>
      <c r="J244" s="225">
        <f>ROUND(I244*H244,1)</f>
        <v>0</v>
      </c>
      <c r="K244" s="221" t="s">
        <v>1</v>
      </c>
      <c r="L244" s="44"/>
      <c r="M244" s="226" t="s">
        <v>1</v>
      </c>
      <c r="N244" s="227" t="s">
        <v>44</v>
      </c>
      <c r="O244" s="91"/>
      <c r="P244" s="228">
        <f>O244*H244</f>
        <v>0</v>
      </c>
      <c r="Q244" s="228">
        <v>2.5019499999999999</v>
      </c>
      <c r="R244" s="228">
        <f>Q244*H244</f>
        <v>5.0038999999999998</v>
      </c>
      <c r="S244" s="228">
        <v>0</v>
      </c>
      <c r="T244" s="229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0" t="s">
        <v>175</v>
      </c>
      <c r="AT244" s="230" t="s">
        <v>170</v>
      </c>
      <c r="AU244" s="230" t="s">
        <v>89</v>
      </c>
      <c r="AY244" s="17" t="s">
        <v>168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7" t="s">
        <v>87</v>
      </c>
      <c r="BK244" s="231">
        <f>ROUND(I244*H244,1)</f>
        <v>0</v>
      </c>
      <c r="BL244" s="17" t="s">
        <v>175</v>
      </c>
      <c r="BM244" s="230" t="s">
        <v>352</v>
      </c>
    </row>
    <row r="245" s="2" customFormat="1">
      <c r="A245" s="38"/>
      <c r="B245" s="39"/>
      <c r="C245" s="40"/>
      <c r="D245" s="232" t="s">
        <v>177</v>
      </c>
      <c r="E245" s="40"/>
      <c r="F245" s="233" t="s">
        <v>353</v>
      </c>
      <c r="G245" s="40"/>
      <c r="H245" s="40"/>
      <c r="I245" s="234"/>
      <c r="J245" s="40"/>
      <c r="K245" s="40"/>
      <c r="L245" s="44"/>
      <c r="M245" s="235"/>
      <c r="N245" s="236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177</v>
      </c>
      <c r="AU245" s="17" t="s">
        <v>89</v>
      </c>
    </row>
    <row r="246" s="13" customFormat="1">
      <c r="A246" s="13"/>
      <c r="B246" s="237"/>
      <c r="C246" s="238"/>
      <c r="D246" s="232" t="s">
        <v>179</v>
      </c>
      <c r="E246" s="239" t="s">
        <v>1</v>
      </c>
      <c r="F246" s="240" t="s">
        <v>354</v>
      </c>
      <c r="G246" s="238"/>
      <c r="H246" s="239" t="s">
        <v>1</v>
      </c>
      <c r="I246" s="241"/>
      <c r="J246" s="238"/>
      <c r="K246" s="238"/>
      <c r="L246" s="242"/>
      <c r="M246" s="243"/>
      <c r="N246" s="244"/>
      <c r="O246" s="244"/>
      <c r="P246" s="244"/>
      <c r="Q246" s="244"/>
      <c r="R246" s="244"/>
      <c r="S246" s="244"/>
      <c r="T246" s="24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6" t="s">
        <v>179</v>
      </c>
      <c r="AU246" s="246" t="s">
        <v>89</v>
      </c>
      <c r="AV246" s="13" t="s">
        <v>87</v>
      </c>
      <c r="AW246" s="13" t="s">
        <v>35</v>
      </c>
      <c r="AX246" s="13" t="s">
        <v>79</v>
      </c>
      <c r="AY246" s="246" t="s">
        <v>168</v>
      </c>
    </row>
    <row r="247" s="14" customFormat="1">
      <c r="A247" s="14"/>
      <c r="B247" s="247"/>
      <c r="C247" s="248"/>
      <c r="D247" s="232" t="s">
        <v>179</v>
      </c>
      <c r="E247" s="249" t="s">
        <v>1</v>
      </c>
      <c r="F247" s="250" t="s">
        <v>355</v>
      </c>
      <c r="G247" s="248"/>
      <c r="H247" s="251">
        <v>2</v>
      </c>
      <c r="I247" s="252"/>
      <c r="J247" s="248"/>
      <c r="K247" s="248"/>
      <c r="L247" s="253"/>
      <c r="M247" s="254"/>
      <c r="N247" s="255"/>
      <c r="O247" s="255"/>
      <c r="P247" s="255"/>
      <c r="Q247" s="255"/>
      <c r="R247" s="255"/>
      <c r="S247" s="255"/>
      <c r="T247" s="256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7" t="s">
        <v>179</v>
      </c>
      <c r="AU247" s="257" t="s">
        <v>89</v>
      </c>
      <c r="AV247" s="14" t="s">
        <v>89</v>
      </c>
      <c r="AW247" s="14" t="s">
        <v>35</v>
      </c>
      <c r="AX247" s="14" t="s">
        <v>87</v>
      </c>
      <c r="AY247" s="257" t="s">
        <v>168</v>
      </c>
    </row>
    <row r="248" s="12" customFormat="1" ht="22.8" customHeight="1">
      <c r="A248" s="12"/>
      <c r="B248" s="203"/>
      <c r="C248" s="204"/>
      <c r="D248" s="205" t="s">
        <v>78</v>
      </c>
      <c r="E248" s="217" t="s">
        <v>227</v>
      </c>
      <c r="F248" s="217" t="s">
        <v>356</v>
      </c>
      <c r="G248" s="204"/>
      <c r="H248" s="204"/>
      <c r="I248" s="207"/>
      <c r="J248" s="218">
        <f>BK248</f>
        <v>0</v>
      </c>
      <c r="K248" s="204"/>
      <c r="L248" s="209"/>
      <c r="M248" s="210"/>
      <c r="N248" s="211"/>
      <c r="O248" s="211"/>
      <c r="P248" s="212">
        <f>SUM(P249:P386)</f>
        <v>0</v>
      </c>
      <c r="Q248" s="211"/>
      <c r="R248" s="212">
        <f>SUM(R249:R386)</f>
        <v>11.073535140000001</v>
      </c>
      <c r="S248" s="211"/>
      <c r="T248" s="213">
        <f>SUM(T249:T386)</f>
        <v>631.85199999999998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14" t="s">
        <v>87</v>
      </c>
      <c r="AT248" s="215" t="s">
        <v>78</v>
      </c>
      <c r="AU248" s="215" t="s">
        <v>87</v>
      </c>
      <c r="AY248" s="214" t="s">
        <v>168</v>
      </c>
      <c r="BK248" s="216">
        <f>SUM(BK249:BK386)</f>
        <v>0</v>
      </c>
    </row>
    <row r="249" s="2" customFormat="1" ht="21.75" customHeight="1">
      <c r="A249" s="38"/>
      <c r="B249" s="39"/>
      <c r="C249" s="219" t="s">
        <v>357</v>
      </c>
      <c r="D249" s="219" t="s">
        <v>170</v>
      </c>
      <c r="E249" s="220" t="s">
        <v>358</v>
      </c>
      <c r="F249" s="221" t="s">
        <v>359</v>
      </c>
      <c r="G249" s="222" t="s">
        <v>360</v>
      </c>
      <c r="H249" s="223">
        <v>132.80000000000001</v>
      </c>
      <c r="I249" s="224"/>
      <c r="J249" s="225">
        <f>ROUND(I249*H249,1)</f>
        <v>0</v>
      </c>
      <c r="K249" s="221" t="s">
        <v>174</v>
      </c>
      <c r="L249" s="44"/>
      <c r="M249" s="226" t="s">
        <v>1</v>
      </c>
      <c r="N249" s="227" t="s">
        <v>44</v>
      </c>
      <c r="O249" s="91"/>
      <c r="P249" s="228">
        <f>O249*H249</f>
        <v>0</v>
      </c>
      <c r="Q249" s="228">
        <v>0.00022000000000000001</v>
      </c>
      <c r="R249" s="228">
        <f>Q249*H249</f>
        <v>0.029216000000000002</v>
      </c>
      <c r="S249" s="228">
        <v>0</v>
      </c>
      <c r="T249" s="229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0" t="s">
        <v>175</v>
      </c>
      <c r="AT249" s="230" t="s">
        <v>170</v>
      </c>
      <c r="AU249" s="230" t="s">
        <v>89</v>
      </c>
      <c r="AY249" s="17" t="s">
        <v>168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7" t="s">
        <v>87</v>
      </c>
      <c r="BK249" s="231">
        <f>ROUND(I249*H249,1)</f>
        <v>0</v>
      </c>
      <c r="BL249" s="17" t="s">
        <v>175</v>
      </c>
      <c r="BM249" s="230" t="s">
        <v>361</v>
      </c>
    </row>
    <row r="250" s="2" customFormat="1">
      <c r="A250" s="38"/>
      <c r="B250" s="39"/>
      <c r="C250" s="40"/>
      <c r="D250" s="232" t="s">
        <v>177</v>
      </c>
      <c r="E250" s="40"/>
      <c r="F250" s="233" t="s">
        <v>362</v>
      </c>
      <c r="G250" s="40"/>
      <c r="H250" s="40"/>
      <c r="I250" s="234"/>
      <c r="J250" s="40"/>
      <c r="K250" s="40"/>
      <c r="L250" s="44"/>
      <c r="M250" s="235"/>
      <c r="N250" s="236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177</v>
      </c>
      <c r="AU250" s="17" t="s">
        <v>89</v>
      </c>
    </row>
    <row r="251" s="13" customFormat="1">
      <c r="A251" s="13"/>
      <c r="B251" s="237"/>
      <c r="C251" s="238"/>
      <c r="D251" s="232" t="s">
        <v>179</v>
      </c>
      <c r="E251" s="239" t="s">
        <v>1</v>
      </c>
      <c r="F251" s="240" t="s">
        <v>363</v>
      </c>
      <c r="G251" s="238"/>
      <c r="H251" s="239" t="s">
        <v>1</v>
      </c>
      <c r="I251" s="241"/>
      <c r="J251" s="238"/>
      <c r="K251" s="238"/>
      <c r="L251" s="242"/>
      <c r="M251" s="243"/>
      <c r="N251" s="244"/>
      <c r="O251" s="244"/>
      <c r="P251" s="244"/>
      <c r="Q251" s="244"/>
      <c r="R251" s="244"/>
      <c r="S251" s="244"/>
      <c r="T251" s="24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6" t="s">
        <v>179</v>
      </c>
      <c r="AU251" s="246" t="s">
        <v>89</v>
      </c>
      <c r="AV251" s="13" t="s">
        <v>87</v>
      </c>
      <c r="AW251" s="13" t="s">
        <v>35</v>
      </c>
      <c r="AX251" s="13" t="s">
        <v>79</v>
      </c>
      <c r="AY251" s="246" t="s">
        <v>168</v>
      </c>
    </row>
    <row r="252" s="14" customFormat="1">
      <c r="A252" s="14"/>
      <c r="B252" s="247"/>
      <c r="C252" s="248"/>
      <c r="D252" s="232" t="s">
        <v>179</v>
      </c>
      <c r="E252" s="249" t="s">
        <v>1</v>
      </c>
      <c r="F252" s="250" t="s">
        <v>364</v>
      </c>
      <c r="G252" s="248"/>
      <c r="H252" s="251">
        <v>20.899999999999999</v>
      </c>
      <c r="I252" s="252"/>
      <c r="J252" s="248"/>
      <c r="K252" s="248"/>
      <c r="L252" s="253"/>
      <c r="M252" s="254"/>
      <c r="N252" s="255"/>
      <c r="O252" s="255"/>
      <c r="P252" s="255"/>
      <c r="Q252" s="255"/>
      <c r="R252" s="255"/>
      <c r="S252" s="255"/>
      <c r="T252" s="256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7" t="s">
        <v>179</v>
      </c>
      <c r="AU252" s="257" t="s">
        <v>89</v>
      </c>
      <c r="AV252" s="14" t="s">
        <v>89</v>
      </c>
      <c r="AW252" s="14" t="s">
        <v>35</v>
      </c>
      <c r="AX252" s="14" t="s">
        <v>79</v>
      </c>
      <c r="AY252" s="257" t="s">
        <v>168</v>
      </c>
    </row>
    <row r="253" s="13" customFormat="1">
      <c r="A253" s="13"/>
      <c r="B253" s="237"/>
      <c r="C253" s="238"/>
      <c r="D253" s="232" t="s">
        <v>179</v>
      </c>
      <c r="E253" s="239" t="s">
        <v>1</v>
      </c>
      <c r="F253" s="240" t="s">
        <v>365</v>
      </c>
      <c r="G253" s="238"/>
      <c r="H253" s="239" t="s">
        <v>1</v>
      </c>
      <c r="I253" s="241"/>
      <c r="J253" s="238"/>
      <c r="K253" s="238"/>
      <c r="L253" s="242"/>
      <c r="M253" s="243"/>
      <c r="N253" s="244"/>
      <c r="O253" s="244"/>
      <c r="P253" s="244"/>
      <c r="Q253" s="244"/>
      <c r="R253" s="244"/>
      <c r="S253" s="244"/>
      <c r="T253" s="24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6" t="s">
        <v>179</v>
      </c>
      <c r="AU253" s="246" t="s">
        <v>89</v>
      </c>
      <c r="AV253" s="13" t="s">
        <v>87</v>
      </c>
      <c r="AW253" s="13" t="s">
        <v>35</v>
      </c>
      <c r="AX253" s="13" t="s">
        <v>79</v>
      </c>
      <c r="AY253" s="246" t="s">
        <v>168</v>
      </c>
    </row>
    <row r="254" s="14" customFormat="1">
      <c r="A254" s="14"/>
      <c r="B254" s="247"/>
      <c r="C254" s="248"/>
      <c r="D254" s="232" t="s">
        <v>179</v>
      </c>
      <c r="E254" s="249" t="s">
        <v>1</v>
      </c>
      <c r="F254" s="250" t="s">
        <v>366</v>
      </c>
      <c r="G254" s="248"/>
      <c r="H254" s="251">
        <v>111.90000000000001</v>
      </c>
      <c r="I254" s="252"/>
      <c r="J254" s="248"/>
      <c r="K254" s="248"/>
      <c r="L254" s="253"/>
      <c r="M254" s="254"/>
      <c r="N254" s="255"/>
      <c r="O254" s="255"/>
      <c r="P254" s="255"/>
      <c r="Q254" s="255"/>
      <c r="R254" s="255"/>
      <c r="S254" s="255"/>
      <c r="T254" s="25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7" t="s">
        <v>179</v>
      </c>
      <c r="AU254" s="257" t="s">
        <v>89</v>
      </c>
      <c r="AV254" s="14" t="s">
        <v>89</v>
      </c>
      <c r="AW254" s="14" t="s">
        <v>35</v>
      </c>
      <c r="AX254" s="14" t="s">
        <v>79</v>
      </c>
      <c r="AY254" s="257" t="s">
        <v>168</v>
      </c>
    </row>
    <row r="255" s="15" customFormat="1">
      <c r="A255" s="15"/>
      <c r="B255" s="258"/>
      <c r="C255" s="259"/>
      <c r="D255" s="232" t="s">
        <v>179</v>
      </c>
      <c r="E255" s="260" t="s">
        <v>1</v>
      </c>
      <c r="F255" s="261" t="s">
        <v>221</v>
      </c>
      <c r="G255" s="259"/>
      <c r="H255" s="262">
        <v>132.80000000000001</v>
      </c>
      <c r="I255" s="263"/>
      <c r="J255" s="259"/>
      <c r="K255" s="259"/>
      <c r="L255" s="264"/>
      <c r="M255" s="265"/>
      <c r="N255" s="266"/>
      <c r="O255" s="266"/>
      <c r="P255" s="266"/>
      <c r="Q255" s="266"/>
      <c r="R255" s="266"/>
      <c r="S255" s="266"/>
      <c r="T255" s="267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68" t="s">
        <v>179</v>
      </c>
      <c r="AU255" s="268" t="s">
        <v>89</v>
      </c>
      <c r="AV255" s="15" t="s">
        <v>175</v>
      </c>
      <c r="AW255" s="15" t="s">
        <v>35</v>
      </c>
      <c r="AX255" s="15" t="s">
        <v>87</v>
      </c>
      <c r="AY255" s="268" t="s">
        <v>168</v>
      </c>
    </row>
    <row r="256" s="2" customFormat="1" ht="33" customHeight="1">
      <c r="A256" s="38"/>
      <c r="B256" s="39"/>
      <c r="C256" s="219" t="s">
        <v>367</v>
      </c>
      <c r="D256" s="219" t="s">
        <v>170</v>
      </c>
      <c r="E256" s="220" t="s">
        <v>368</v>
      </c>
      <c r="F256" s="221" t="s">
        <v>369</v>
      </c>
      <c r="G256" s="222" t="s">
        <v>298</v>
      </c>
      <c r="H256" s="223">
        <v>2</v>
      </c>
      <c r="I256" s="224"/>
      <c r="J256" s="225">
        <f>ROUND(I256*H256,1)</f>
        <v>0</v>
      </c>
      <c r="K256" s="221" t="s">
        <v>174</v>
      </c>
      <c r="L256" s="44"/>
      <c r="M256" s="226" t="s">
        <v>1</v>
      </c>
      <c r="N256" s="227" t="s">
        <v>44</v>
      </c>
      <c r="O256" s="91"/>
      <c r="P256" s="228">
        <f>O256*H256</f>
        <v>0</v>
      </c>
      <c r="Q256" s="228">
        <v>0</v>
      </c>
      <c r="R256" s="228">
        <f>Q256*H256</f>
        <v>0</v>
      </c>
      <c r="S256" s="228">
        <v>0</v>
      </c>
      <c r="T256" s="229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0" t="s">
        <v>175</v>
      </c>
      <c r="AT256" s="230" t="s">
        <v>170</v>
      </c>
      <c r="AU256" s="230" t="s">
        <v>89</v>
      </c>
      <c r="AY256" s="17" t="s">
        <v>168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7" t="s">
        <v>87</v>
      </c>
      <c r="BK256" s="231">
        <f>ROUND(I256*H256,1)</f>
        <v>0</v>
      </c>
      <c r="BL256" s="17" t="s">
        <v>175</v>
      </c>
      <c r="BM256" s="230" t="s">
        <v>370</v>
      </c>
    </row>
    <row r="257" s="2" customFormat="1">
      <c r="A257" s="38"/>
      <c r="B257" s="39"/>
      <c r="C257" s="40"/>
      <c r="D257" s="232" t="s">
        <v>177</v>
      </c>
      <c r="E257" s="40"/>
      <c r="F257" s="233" t="s">
        <v>371</v>
      </c>
      <c r="G257" s="40"/>
      <c r="H257" s="40"/>
      <c r="I257" s="234"/>
      <c r="J257" s="40"/>
      <c r="K257" s="40"/>
      <c r="L257" s="44"/>
      <c r="M257" s="235"/>
      <c r="N257" s="236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177</v>
      </c>
      <c r="AU257" s="17" t="s">
        <v>89</v>
      </c>
    </row>
    <row r="258" s="2" customFormat="1" ht="33" customHeight="1">
      <c r="A258" s="38"/>
      <c r="B258" s="39"/>
      <c r="C258" s="219" t="s">
        <v>372</v>
      </c>
      <c r="D258" s="219" t="s">
        <v>170</v>
      </c>
      <c r="E258" s="220" t="s">
        <v>373</v>
      </c>
      <c r="F258" s="221" t="s">
        <v>374</v>
      </c>
      <c r="G258" s="222" t="s">
        <v>298</v>
      </c>
      <c r="H258" s="223">
        <v>300</v>
      </c>
      <c r="I258" s="224"/>
      <c r="J258" s="225">
        <f>ROUND(I258*H258,1)</f>
        <v>0</v>
      </c>
      <c r="K258" s="221" t="s">
        <v>174</v>
      </c>
      <c r="L258" s="44"/>
      <c r="M258" s="226" t="s">
        <v>1</v>
      </c>
      <c r="N258" s="227" t="s">
        <v>44</v>
      </c>
      <c r="O258" s="91"/>
      <c r="P258" s="228">
        <f>O258*H258</f>
        <v>0</v>
      </c>
      <c r="Q258" s="228">
        <v>0</v>
      </c>
      <c r="R258" s="228">
        <f>Q258*H258</f>
        <v>0</v>
      </c>
      <c r="S258" s="228">
        <v>0</v>
      </c>
      <c r="T258" s="229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0" t="s">
        <v>175</v>
      </c>
      <c r="AT258" s="230" t="s">
        <v>170</v>
      </c>
      <c r="AU258" s="230" t="s">
        <v>89</v>
      </c>
      <c r="AY258" s="17" t="s">
        <v>168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7" t="s">
        <v>87</v>
      </c>
      <c r="BK258" s="231">
        <f>ROUND(I258*H258,1)</f>
        <v>0</v>
      </c>
      <c r="BL258" s="17" t="s">
        <v>175</v>
      </c>
      <c r="BM258" s="230" t="s">
        <v>375</v>
      </c>
    </row>
    <row r="259" s="2" customFormat="1">
      <c r="A259" s="38"/>
      <c r="B259" s="39"/>
      <c r="C259" s="40"/>
      <c r="D259" s="232" t="s">
        <v>177</v>
      </c>
      <c r="E259" s="40"/>
      <c r="F259" s="233" t="s">
        <v>376</v>
      </c>
      <c r="G259" s="40"/>
      <c r="H259" s="40"/>
      <c r="I259" s="234"/>
      <c r="J259" s="40"/>
      <c r="K259" s="40"/>
      <c r="L259" s="44"/>
      <c r="M259" s="235"/>
      <c r="N259" s="236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177</v>
      </c>
      <c r="AU259" s="17" t="s">
        <v>89</v>
      </c>
    </row>
    <row r="260" s="13" customFormat="1">
      <c r="A260" s="13"/>
      <c r="B260" s="237"/>
      <c r="C260" s="238"/>
      <c r="D260" s="232" t="s">
        <v>179</v>
      </c>
      <c r="E260" s="239" t="s">
        <v>1</v>
      </c>
      <c r="F260" s="240" t="s">
        <v>377</v>
      </c>
      <c r="G260" s="238"/>
      <c r="H260" s="239" t="s">
        <v>1</v>
      </c>
      <c r="I260" s="241"/>
      <c r="J260" s="238"/>
      <c r="K260" s="238"/>
      <c r="L260" s="242"/>
      <c r="M260" s="243"/>
      <c r="N260" s="244"/>
      <c r="O260" s="244"/>
      <c r="P260" s="244"/>
      <c r="Q260" s="244"/>
      <c r="R260" s="244"/>
      <c r="S260" s="244"/>
      <c r="T260" s="24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6" t="s">
        <v>179</v>
      </c>
      <c r="AU260" s="246" t="s">
        <v>89</v>
      </c>
      <c r="AV260" s="13" t="s">
        <v>87</v>
      </c>
      <c r="AW260" s="13" t="s">
        <v>35</v>
      </c>
      <c r="AX260" s="13" t="s">
        <v>79</v>
      </c>
      <c r="AY260" s="246" t="s">
        <v>168</v>
      </c>
    </row>
    <row r="261" s="14" customFormat="1">
      <c r="A261" s="14"/>
      <c r="B261" s="247"/>
      <c r="C261" s="248"/>
      <c r="D261" s="232" t="s">
        <v>179</v>
      </c>
      <c r="E261" s="249" t="s">
        <v>1</v>
      </c>
      <c r="F261" s="250" t="s">
        <v>378</v>
      </c>
      <c r="G261" s="248"/>
      <c r="H261" s="251">
        <v>300</v>
      </c>
      <c r="I261" s="252"/>
      <c r="J261" s="248"/>
      <c r="K261" s="248"/>
      <c r="L261" s="253"/>
      <c r="M261" s="254"/>
      <c r="N261" s="255"/>
      <c r="O261" s="255"/>
      <c r="P261" s="255"/>
      <c r="Q261" s="255"/>
      <c r="R261" s="255"/>
      <c r="S261" s="255"/>
      <c r="T261" s="256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7" t="s">
        <v>179</v>
      </c>
      <c r="AU261" s="257" t="s">
        <v>89</v>
      </c>
      <c r="AV261" s="14" t="s">
        <v>89</v>
      </c>
      <c r="AW261" s="14" t="s">
        <v>35</v>
      </c>
      <c r="AX261" s="14" t="s">
        <v>87</v>
      </c>
      <c r="AY261" s="257" t="s">
        <v>168</v>
      </c>
    </row>
    <row r="262" s="2" customFormat="1" ht="33" customHeight="1">
      <c r="A262" s="38"/>
      <c r="B262" s="39"/>
      <c r="C262" s="219" t="s">
        <v>379</v>
      </c>
      <c r="D262" s="219" t="s">
        <v>170</v>
      </c>
      <c r="E262" s="220" t="s">
        <v>380</v>
      </c>
      <c r="F262" s="221" t="s">
        <v>381</v>
      </c>
      <c r="G262" s="222" t="s">
        <v>298</v>
      </c>
      <c r="H262" s="223">
        <v>2</v>
      </c>
      <c r="I262" s="224"/>
      <c r="J262" s="225">
        <f>ROUND(I262*H262,1)</f>
        <v>0</v>
      </c>
      <c r="K262" s="221" t="s">
        <v>174</v>
      </c>
      <c r="L262" s="44"/>
      <c r="M262" s="226" t="s">
        <v>1</v>
      </c>
      <c r="N262" s="227" t="s">
        <v>44</v>
      </c>
      <c r="O262" s="91"/>
      <c r="P262" s="228">
        <f>O262*H262</f>
        <v>0</v>
      </c>
      <c r="Q262" s="228">
        <v>0</v>
      </c>
      <c r="R262" s="228">
        <f>Q262*H262</f>
        <v>0</v>
      </c>
      <c r="S262" s="228">
        <v>0</v>
      </c>
      <c r="T262" s="229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0" t="s">
        <v>175</v>
      </c>
      <c r="AT262" s="230" t="s">
        <v>170</v>
      </c>
      <c r="AU262" s="230" t="s">
        <v>89</v>
      </c>
      <c r="AY262" s="17" t="s">
        <v>168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7" t="s">
        <v>87</v>
      </c>
      <c r="BK262" s="231">
        <f>ROUND(I262*H262,1)</f>
        <v>0</v>
      </c>
      <c r="BL262" s="17" t="s">
        <v>175</v>
      </c>
      <c r="BM262" s="230" t="s">
        <v>382</v>
      </c>
    </row>
    <row r="263" s="2" customFormat="1">
      <c r="A263" s="38"/>
      <c r="B263" s="39"/>
      <c r="C263" s="40"/>
      <c r="D263" s="232" t="s">
        <v>177</v>
      </c>
      <c r="E263" s="40"/>
      <c r="F263" s="233" t="s">
        <v>383</v>
      </c>
      <c r="G263" s="40"/>
      <c r="H263" s="40"/>
      <c r="I263" s="234"/>
      <c r="J263" s="40"/>
      <c r="K263" s="40"/>
      <c r="L263" s="44"/>
      <c r="M263" s="235"/>
      <c r="N263" s="236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177</v>
      </c>
      <c r="AU263" s="17" t="s">
        <v>89</v>
      </c>
    </row>
    <row r="264" s="2" customFormat="1" ht="21.75" customHeight="1">
      <c r="A264" s="38"/>
      <c r="B264" s="39"/>
      <c r="C264" s="219" t="s">
        <v>384</v>
      </c>
      <c r="D264" s="219" t="s">
        <v>170</v>
      </c>
      <c r="E264" s="220" t="s">
        <v>385</v>
      </c>
      <c r="F264" s="221" t="s">
        <v>386</v>
      </c>
      <c r="G264" s="222" t="s">
        <v>298</v>
      </c>
      <c r="H264" s="223">
        <v>3366</v>
      </c>
      <c r="I264" s="224"/>
      <c r="J264" s="225">
        <f>ROUND(I264*H264,1)</f>
        <v>0</v>
      </c>
      <c r="K264" s="221" t="s">
        <v>174</v>
      </c>
      <c r="L264" s="44"/>
      <c r="M264" s="226" t="s">
        <v>1</v>
      </c>
      <c r="N264" s="227" t="s">
        <v>44</v>
      </c>
      <c r="O264" s="91"/>
      <c r="P264" s="228">
        <f>O264*H264</f>
        <v>0</v>
      </c>
      <c r="Q264" s="228">
        <v>0.00012999999999999999</v>
      </c>
      <c r="R264" s="228">
        <f>Q264*H264</f>
        <v>0.43757999999999997</v>
      </c>
      <c r="S264" s="228">
        <v>0</v>
      </c>
      <c r="T264" s="229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0" t="s">
        <v>175</v>
      </c>
      <c r="AT264" s="230" t="s">
        <v>170</v>
      </c>
      <c r="AU264" s="230" t="s">
        <v>89</v>
      </c>
      <c r="AY264" s="17" t="s">
        <v>168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7" t="s">
        <v>87</v>
      </c>
      <c r="BK264" s="231">
        <f>ROUND(I264*H264,1)</f>
        <v>0</v>
      </c>
      <c r="BL264" s="17" t="s">
        <v>175</v>
      </c>
      <c r="BM264" s="230" t="s">
        <v>387</v>
      </c>
    </row>
    <row r="265" s="2" customFormat="1">
      <c r="A265" s="38"/>
      <c r="B265" s="39"/>
      <c r="C265" s="40"/>
      <c r="D265" s="232" t="s">
        <v>177</v>
      </c>
      <c r="E265" s="40"/>
      <c r="F265" s="233" t="s">
        <v>388</v>
      </c>
      <c r="G265" s="40"/>
      <c r="H265" s="40"/>
      <c r="I265" s="234"/>
      <c r="J265" s="40"/>
      <c r="K265" s="40"/>
      <c r="L265" s="44"/>
      <c r="M265" s="235"/>
      <c r="N265" s="236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177</v>
      </c>
      <c r="AU265" s="17" t="s">
        <v>89</v>
      </c>
    </row>
    <row r="266" s="13" customFormat="1">
      <c r="A266" s="13"/>
      <c r="B266" s="237"/>
      <c r="C266" s="238"/>
      <c r="D266" s="232" t="s">
        <v>179</v>
      </c>
      <c r="E266" s="239" t="s">
        <v>1</v>
      </c>
      <c r="F266" s="240" t="s">
        <v>205</v>
      </c>
      <c r="G266" s="238"/>
      <c r="H266" s="239" t="s">
        <v>1</v>
      </c>
      <c r="I266" s="241"/>
      <c r="J266" s="238"/>
      <c r="K266" s="238"/>
      <c r="L266" s="242"/>
      <c r="M266" s="243"/>
      <c r="N266" s="244"/>
      <c r="O266" s="244"/>
      <c r="P266" s="244"/>
      <c r="Q266" s="244"/>
      <c r="R266" s="244"/>
      <c r="S266" s="244"/>
      <c r="T266" s="24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6" t="s">
        <v>179</v>
      </c>
      <c r="AU266" s="246" t="s">
        <v>89</v>
      </c>
      <c r="AV266" s="13" t="s">
        <v>87</v>
      </c>
      <c r="AW266" s="13" t="s">
        <v>35</v>
      </c>
      <c r="AX266" s="13" t="s">
        <v>79</v>
      </c>
      <c r="AY266" s="246" t="s">
        <v>168</v>
      </c>
    </row>
    <row r="267" s="14" customFormat="1">
      <c r="A267" s="14"/>
      <c r="B267" s="247"/>
      <c r="C267" s="248"/>
      <c r="D267" s="232" t="s">
        <v>179</v>
      </c>
      <c r="E267" s="249" t="s">
        <v>1</v>
      </c>
      <c r="F267" s="250" t="s">
        <v>389</v>
      </c>
      <c r="G267" s="248"/>
      <c r="H267" s="251">
        <v>3366</v>
      </c>
      <c r="I267" s="252"/>
      <c r="J267" s="248"/>
      <c r="K267" s="248"/>
      <c r="L267" s="253"/>
      <c r="M267" s="254"/>
      <c r="N267" s="255"/>
      <c r="O267" s="255"/>
      <c r="P267" s="255"/>
      <c r="Q267" s="255"/>
      <c r="R267" s="255"/>
      <c r="S267" s="255"/>
      <c r="T267" s="256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7" t="s">
        <v>179</v>
      </c>
      <c r="AU267" s="257" t="s">
        <v>89</v>
      </c>
      <c r="AV267" s="14" t="s">
        <v>89</v>
      </c>
      <c r="AW267" s="14" t="s">
        <v>35</v>
      </c>
      <c r="AX267" s="14" t="s">
        <v>87</v>
      </c>
      <c r="AY267" s="257" t="s">
        <v>168</v>
      </c>
    </row>
    <row r="268" s="2" customFormat="1" ht="21.75" customHeight="1">
      <c r="A268" s="38"/>
      <c r="B268" s="39"/>
      <c r="C268" s="219" t="s">
        <v>132</v>
      </c>
      <c r="D268" s="219" t="s">
        <v>170</v>
      </c>
      <c r="E268" s="220" t="s">
        <v>390</v>
      </c>
      <c r="F268" s="221" t="s">
        <v>391</v>
      </c>
      <c r="G268" s="222" t="s">
        <v>298</v>
      </c>
      <c r="H268" s="223">
        <v>605</v>
      </c>
      <c r="I268" s="224"/>
      <c r="J268" s="225">
        <f>ROUND(I268*H268,1)</f>
        <v>0</v>
      </c>
      <c r="K268" s="221" t="s">
        <v>174</v>
      </c>
      <c r="L268" s="44"/>
      <c r="M268" s="226" t="s">
        <v>1</v>
      </c>
      <c r="N268" s="227" t="s">
        <v>44</v>
      </c>
      <c r="O268" s="91"/>
      <c r="P268" s="228">
        <f>O268*H268</f>
        <v>0</v>
      </c>
      <c r="Q268" s="228">
        <v>0.00027999999999999998</v>
      </c>
      <c r="R268" s="228">
        <f>Q268*H268</f>
        <v>0.1694</v>
      </c>
      <c r="S268" s="228">
        <v>0</v>
      </c>
      <c r="T268" s="229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0" t="s">
        <v>175</v>
      </c>
      <c r="AT268" s="230" t="s">
        <v>170</v>
      </c>
      <c r="AU268" s="230" t="s">
        <v>89</v>
      </c>
      <c r="AY268" s="17" t="s">
        <v>168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7" t="s">
        <v>87</v>
      </c>
      <c r="BK268" s="231">
        <f>ROUND(I268*H268,1)</f>
        <v>0</v>
      </c>
      <c r="BL268" s="17" t="s">
        <v>175</v>
      </c>
      <c r="BM268" s="230" t="s">
        <v>392</v>
      </c>
    </row>
    <row r="269" s="2" customFormat="1">
      <c r="A269" s="38"/>
      <c r="B269" s="39"/>
      <c r="C269" s="40"/>
      <c r="D269" s="232" t="s">
        <v>177</v>
      </c>
      <c r="E269" s="40"/>
      <c r="F269" s="233" t="s">
        <v>393</v>
      </c>
      <c r="G269" s="40"/>
      <c r="H269" s="40"/>
      <c r="I269" s="234"/>
      <c r="J269" s="40"/>
      <c r="K269" s="40"/>
      <c r="L269" s="44"/>
      <c r="M269" s="235"/>
      <c r="N269" s="236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177</v>
      </c>
      <c r="AU269" s="17" t="s">
        <v>89</v>
      </c>
    </row>
    <row r="270" s="13" customFormat="1">
      <c r="A270" s="13"/>
      <c r="B270" s="237"/>
      <c r="C270" s="238"/>
      <c r="D270" s="232" t="s">
        <v>179</v>
      </c>
      <c r="E270" s="239" t="s">
        <v>1</v>
      </c>
      <c r="F270" s="240" t="s">
        <v>205</v>
      </c>
      <c r="G270" s="238"/>
      <c r="H270" s="239" t="s">
        <v>1</v>
      </c>
      <c r="I270" s="241"/>
      <c r="J270" s="238"/>
      <c r="K270" s="238"/>
      <c r="L270" s="242"/>
      <c r="M270" s="243"/>
      <c r="N270" s="244"/>
      <c r="O270" s="244"/>
      <c r="P270" s="244"/>
      <c r="Q270" s="244"/>
      <c r="R270" s="244"/>
      <c r="S270" s="244"/>
      <c r="T270" s="24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6" t="s">
        <v>179</v>
      </c>
      <c r="AU270" s="246" t="s">
        <v>89</v>
      </c>
      <c r="AV270" s="13" t="s">
        <v>87</v>
      </c>
      <c r="AW270" s="13" t="s">
        <v>35</v>
      </c>
      <c r="AX270" s="13" t="s">
        <v>79</v>
      </c>
      <c r="AY270" s="246" t="s">
        <v>168</v>
      </c>
    </row>
    <row r="271" s="14" customFormat="1">
      <c r="A271" s="14"/>
      <c r="B271" s="247"/>
      <c r="C271" s="248"/>
      <c r="D271" s="232" t="s">
        <v>179</v>
      </c>
      <c r="E271" s="249" t="s">
        <v>1</v>
      </c>
      <c r="F271" s="250" t="s">
        <v>394</v>
      </c>
      <c r="G271" s="248"/>
      <c r="H271" s="251">
        <v>605</v>
      </c>
      <c r="I271" s="252"/>
      <c r="J271" s="248"/>
      <c r="K271" s="248"/>
      <c r="L271" s="253"/>
      <c r="M271" s="254"/>
      <c r="N271" s="255"/>
      <c r="O271" s="255"/>
      <c r="P271" s="255"/>
      <c r="Q271" s="255"/>
      <c r="R271" s="255"/>
      <c r="S271" s="255"/>
      <c r="T271" s="256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7" t="s">
        <v>179</v>
      </c>
      <c r="AU271" s="257" t="s">
        <v>89</v>
      </c>
      <c r="AV271" s="14" t="s">
        <v>89</v>
      </c>
      <c r="AW271" s="14" t="s">
        <v>35</v>
      </c>
      <c r="AX271" s="14" t="s">
        <v>87</v>
      </c>
      <c r="AY271" s="257" t="s">
        <v>168</v>
      </c>
    </row>
    <row r="272" s="2" customFormat="1" ht="24.15" customHeight="1">
      <c r="A272" s="38"/>
      <c r="B272" s="39"/>
      <c r="C272" s="219" t="s">
        <v>395</v>
      </c>
      <c r="D272" s="219" t="s">
        <v>170</v>
      </c>
      <c r="E272" s="220" t="s">
        <v>396</v>
      </c>
      <c r="F272" s="221" t="s">
        <v>397</v>
      </c>
      <c r="G272" s="222" t="s">
        <v>104</v>
      </c>
      <c r="H272" s="223">
        <v>233.90000000000001</v>
      </c>
      <c r="I272" s="224"/>
      <c r="J272" s="225">
        <f>ROUND(I272*H272,1)</f>
        <v>0</v>
      </c>
      <c r="K272" s="221" t="s">
        <v>1</v>
      </c>
      <c r="L272" s="44"/>
      <c r="M272" s="226" t="s">
        <v>1</v>
      </c>
      <c r="N272" s="227" t="s">
        <v>44</v>
      </c>
      <c r="O272" s="91"/>
      <c r="P272" s="228">
        <f>O272*H272</f>
        <v>0</v>
      </c>
      <c r="Q272" s="228">
        <v>0</v>
      </c>
      <c r="R272" s="228">
        <f>Q272*H272</f>
        <v>0</v>
      </c>
      <c r="S272" s="228">
        <v>2.5</v>
      </c>
      <c r="T272" s="229">
        <f>S272*H272</f>
        <v>584.75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0" t="s">
        <v>175</v>
      </c>
      <c r="AT272" s="230" t="s">
        <v>170</v>
      </c>
      <c r="AU272" s="230" t="s">
        <v>89</v>
      </c>
      <c r="AY272" s="17" t="s">
        <v>168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7" t="s">
        <v>87</v>
      </c>
      <c r="BK272" s="231">
        <f>ROUND(I272*H272,1)</f>
        <v>0</v>
      </c>
      <c r="BL272" s="17" t="s">
        <v>175</v>
      </c>
      <c r="BM272" s="230" t="s">
        <v>398</v>
      </c>
    </row>
    <row r="273" s="2" customFormat="1">
      <c r="A273" s="38"/>
      <c r="B273" s="39"/>
      <c r="C273" s="40"/>
      <c r="D273" s="232" t="s">
        <v>177</v>
      </c>
      <c r="E273" s="40"/>
      <c r="F273" s="233" t="s">
        <v>399</v>
      </c>
      <c r="G273" s="40"/>
      <c r="H273" s="40"/>
      <c r="I273" s="234"/>
      <c r="J273" s="40"/>
      <c r="K273" s="40"/>
      <c r="L273" s="44"/>
      <c r="M273" s="235"/>
      <c r="N273" s="236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177</v>
      </c>
      <c r="AU273" s="17" t="s">
        <v>89</v>
      </c>
    </row>
    <row r="274" s="13" customFormat="1">
      <c r="A274" s="13"/>
      <c r="B274" s="237"/>
      <c r="C274" s="238"/>
      <c r="D274" s="232" t="s">
        <v>179</v>
      </c>
      <c r="E274" s="239" t="s">
        <v>1</v>
      </c>
      <c r="F274" s="240" t="s">
        <v>400</v>
      </c>
      <c r="G274" s="238"/>
      <c r="H274" s="239" t="s">
        <v>1</v>
      </c>
      <c r="I274" s="241"/>
      <c r="J274" s="238"/>
      <c r="K274" s="238"/>
      <c r="L274" s="242"/>
      <c r="M274" s="243"/>
      <c r="N274" s="244"/>
      <c r="O274" s="244"/>
      <c r="P274" s="244"/>
      <c r="Q274" s="244"/>
      <c r="R274" s="244"/>
      <c r="S274" s="244"/>
      <c r="T274" s="24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6" t="s">
        <v>179</v>
      </c>
      <c r="AU274" s="246" t="s">
        <v>89</v>
      </c>
      <c r="AV274" s="13" t="s">
        <v>87</v>
      </c>
      <c r="AW274" s="13" t="s">
        <v>35</v>
      </c>
      <c r="AX274" s="13" t="s">
        <v>79</v>
      </c>
      <c r="AY274" s="246" t="s">
        <v>168</v>
      </c>
    </row>
    <row r="275" s="13" customFormat="1">
      <c r="A275" s="13"/>
      <c r="B275" s="237"/>
      <c r="C275" s="238"/>
      <c r="D275" s="232" t="s">
        <v>179</v>
      </c>
      <c r="E275" s="239" t="s">
        <v>1</v>
      </c>
      <c r="F275" s="240" t="s">
        <v>311</v>
      </c>
      <c r="G275" s="238"/>
      <c r="H275" s="239" t="s">
        <v>1</v>
      </c>
      <c r="I275" s="241"/>
      <c r="J275" s="238"/>
      <c r="K275" s="238"/>
      <c r="L275" s="242"/>
      <c r="M275" s="243"/>
      <c r="N275" s="244"/>
      <c r="O275" s="244"/>
      <c r="P275" s="244"/>
      <c r="Q275" s="244"/>
      <c r="R275" s="244"/>
      <c r="S275" s="244"/>
      <c r="T275" s="24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6" t="s">
        <v>179</v>
      </c>
      <c r="AU275" s="246" t="s">
        <v>89</v>
      </c>
      <c r="AV275" s="13" t="s">
        <v>87</v>
      </c>
      <c r="AW275" s="13" t="s">
        <v>35</v>
      </c>
      <c r="AX275" s="13" t="s">
        <v>79</v>
      </c>
      <c r="AY275" s="246" t="s">
        <v>168</v>
      </c>
    </row>
    <row r="276" s="14" customFormat="1">
      <c r="A276" s="14"/>
      <c r="B276" s="247"/>
      <c r="C276" s="248"/>
      <c r="D276" s="232" t="s">
        <v>179</v>
      </c>
      <c r="E276" s="249" t="s">
        <v>1</v>
      </c>
      <c r="F276" s="250" t="s">
        <v>312</v>
      </c>
      <c r="G276" s="248"/>
      <c r="H276" s="251">
        <v>88</v>
      </c>
      <c r="I276" s="252"/>
      <c r="J276" s="248"/>
      <c r="K276" s="248"/>
      <c r="L276" s="253"/>
      <c r="M276" s="254"/>
      <c r="N276" s="255"/>
      <c r="O276" s="255"/>
      <c r="P276" s="255"/>
      <c r="Q276" s="255"/>
      <c r="R276" s="255"/>
      <c r="S276" s="255"/>
      <c r="T276" s="256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7" t="s">
        <v>179</v>
      </c>
      <c r="AU276" s="257" t="s">
        <v>89</v>
      </c>
      <c r="AV276" s="14" t="s">
        <v>89</v>
      </c>
      <c r="AW276" s="14" t="s">
        <v>35</v>
      </c>
      <c r="AX276" s="14" t="s">
        <v>79</v>
      </c>
      <c r="AY276" s="257" t="s">
        <v>168</v>
      </c>
    </row>
    <row r="277" s="13" customFormat="1">
      <c r="A277" s="13"/>
      <c r="B277" s="237"/>
      <c r="C277" s="238"/>
      <c r="D277" s="232" t="s">
        <v>179</v>
      </c>
      <c r="E277" s="239" t="s">
        <v>1</v>
      </c>
      <c r="F277" s="240" t="s">
        <v>313</v>
      </c>
      <c r="G277" s="238"/>
      <c r="H277" s="239" t="s">
        <v>1</v>
      </c>
      <c r="I277" s="241"/>
      <c r="J277" s="238"/>
      <c r="K277" s="238"/>
      <c r="L277" s="242"/>
      <c r="M277" s="243"/>
      <c r="N277" s="244"/>
      <c r="O277" s="244"/>
      <c r="P277" s="244"/>
      <c r="Q277" s="244"/>
      <c r="R277" s="244"/>
      <c r="S277" s="244"/>
      <c r="T277" s="24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6" t="s">
        <v>179</v>
      </c>
      <c r="AU277" s="246" t="s">
        <v>89</v>
      </c>
      <c r="AV277" s="13" t="s">
        <v>87</v>
      </c>
      <c r="AW277" s="13" t="s">
        <v>35</v>
      </c>
      <c r="AX277" s="13" t="s">
        <v>79</v>
      </c>
      <c r="AY277" s="246" t="s">
        <v>168</v>
      </c>
    </row>
    <row r="278" s="14" customFormat="1">
      <c r="A278" s="14"/>
      <c r="B278" s="247"/>
      <c r="C278" s="248"/>
      <c r="D278" s="232" t="s">
        <v>179</v>
      </c>
      <c r="E278" s="249" t="s">
        <v>1</v>
      </c>
      <c r="F278" s="250" t="s">
        <v>314</v>
      </c>
      <c r="G278" s="248"/>
      <c r="H278" s="251">
        <v>122</v>
      </c>
      <c r="I278" s="252"/>
      <c r="J278" s="248"/>
      <c r="K278" s="248"/>
      <c r="L278" s="253"/>
      <c r="M278" s="254"/>
      <c r="N278" s="255"/>
      <c r="O278" s="255"/>
      <c r="P278" s="255"/>
      <c r="Q278" s="255"/>
      <c r="R278" s="255"/>
      <c r="S278" s="255"/>
      <c r="T278" s="256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7" t="s">
        <v>179</v>
      </c>
      <c r="AU278" s="257" t="s">
        <v>89</v>
      </c>
      <c r="AV278" s="14" t="s">
        <v>89</v>
      </c>
      <c r="AW278" s="14" t="s">
        <v>35</v>
      </c>
      <c r="AX278" s="14" t="s">
        <v>79</v>
      </c>
      <c r="AY278" s="257" t="s">
        <v>168</v>
      </c>
    </row>
    <row r="279" s="13" customFormat="1">
      <c r="A279" s="13"/>
      <c r="B279" s="237"/>
      <c r="C279" s="238"/>
      <c r="D279" s="232" t="s">
        <v>179</v>
      </c>
      <c r="E279" s="239" t="s">
        <v>1</v>
      </c>
      <c r="F279" s="240" t="s">
        <v>315</v>
      </c>
      <c r="G279" s="238"/>
      <c r="H279" s="239" t="s">
        <v>1</v>
      </c>
      <c r="I279" s="241"/>
      <c r="J279" s="238"/>
      <c r="K279" s="238"/>
      <c r="L279" s="242"/>
      <c r="M279" s="243"/>
      <c r="N279" s="244"/>
      <c r="O279" s="244"/>
      <c r="P279" s="244"/>
      <c r="Q279" s="244"/>
      <c r="R279" s="244"/>
      <c r="S279" s="244"/>
      <c r="T279" s="24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6" t="s">
        <v>179</v>
      </c>
      <c r="AU279" s="246" t="s">
        <v>89</v>
      </c>
      <c r="AV279" s="13" t="s">
        <v>87</v>
      </c>
      <c r="AW279" s="13" t="s">
        <v>35</v>
      </c>
      <c r="AX279" s="13" t="s">
        <v>79</v>
      </c>
      <c r="AY279" s="246" t="s">
        <v>168</v>
      </c>
    </row>
    <row r="280" s="14" customFormat="1">
      <c r="A280" s="14"/>
      <c r="B280" s="247"/>
      <c r="C280" s="248"/>
      <c r="D280" s="232" t="s">
        <v>179</v>
      </c>
      <c r="E280" s="249" t="s">
        <v>1</v>
      </c>
      <c r="F280" s="250" t="s">
        <v>316</v>
      </c>
      <c r="G280" s="248"/>
      <c r="H280" s="251">
        <v>21.899999999999999</v>
      </c>
      <c r="I280" s="252"/>
      <c r="J280" s="248"/>
      <c r="K280" s="248"/>
      <c r="L280" s="253"/>
      <c r="M280" s="254"/>
      <c r="N280" s="255"/>
      <c r="O280" s="255"/>
      <c r="P280" s="255"/>
      <c r="Q280" s="255"/>
      <c r="R280" s="255"/>
      <c r="S280" s="255"/>
      <c r="T280" s="256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7" t="s">
        <v>179</v>
      </c>
      <c r="AU280" s="257" t="s">
        <v>89</v>
      </c>
      <c r="AV280" s="14" t="s">
        <v>89</v>
      </c>
      <c r="AW280" s="14" t="s">
        <v>35</v>
      </c>
      <c r="AX280" s="14" t="s">
        <v>79</v>
      </c>
      <c r="AY280" s="257" t="s">
        <v>168</v>
      </c>
    </row>
    <row r="281" s="13" customFormat="1">
      <c r="A281" s="13"/>
      <c r="B281" s="237"/>
      <c r="C281" s="238"/>
      <c r="D281" s="232" t="s">
        <v>179</v>
      </c>
      <c r="E281" s="239" t="s">
        <v>1</v>
      </c>
      <c r="F281" s="240" t="s">
        <v>401</v>
      </c>
      <c r="G281" s="238"/>
      <c r="H281" s="239" t="s">
        <v>1</v>
      </c>
      <c r="I281" s="241"/>
      <c r="J281" s="238"/>
      <c r="K281" s="238"/>
      <c r="L281" s="242"/>
      <c r="M281" s="243"/>
      <c r="N281" s="244"/>
      <c r="O281" s="244"/>
      <c r="P281" s="244"/>
      <c r="Q281" s="244"/>
      <c r="R281" s="244"/>
      <c r="S281" s="244"/>
      <c r="T281" s="245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6" t="s">
        <v>179</v>
      </c>
      <c r="AU281" s="246" t="s">
        <v>89</v>
      </c>
      <c r="AV281" s="13" t="s">
        <v>87</v>
      </c>
      <c r="AW281" s="13" t="s">
        <v>35</v>
      </c>
      <c r="AX281" s="13" t="s">
        <v>79</v>
      </c>
      <c r="AY281" s="246" t="s">
        <v>168</v>
      </c>
    </row>
    <row r="282" s="14" customFormat="1">
      <c r="A282" s="14"/>
      <c r="B282" s="247"/>
      <c r="C282" s="248"/>
      <c r="D282" s="232" t="s">
        <v>179</v>
      </c>
      <c r="E282" s="249" t="s">
        <v>1</v>
      </c>
      <c r="F282" s="250" t="s">
        <v>355</v>
      </c>
      <c r="G282" s="248"/>
      <c r="H282" s="251">
        <v>2</v>
      </c>
      <c r="I282" s="252"/>
      <c r="J282" s="248"/>
      <c r="K282" s="248"/>
      <c r="L282" s="253"/>
      <c r="M282" s="254"/>
      <c r="N282" s="255"/>
      <c r="O282" s="255"/>
      <c r="P282" s="255"/>
      <c r="Q282" s="255"/>
      <c r="R282" s="255"/>
      <c r="S282" s="255"/>
      <c r="T282" s="256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7" t="s">
        <v>179</v>
      </c>
      <c r="AU282" s="257" t="s">
        <v>89</v>
      </c>
      <c r="AV282" s="14" t="s">
        <v>89</v>
      </c>
      <c r="AW282" s="14" t="s">
        <v>35</v>
      </c>
      <c r="AX282" s="14" t="s">
        <v>79</v>
      </c>
      <c r="AY282" s="257" t="s">
        <v>168</v>
      </c>
    </row>
    <row r="283" s="15" customFormat="1">
      <c r="A283" s="15"/>
      <c r="B283" s="258"/>
      <c r="C283" s="259"/>
      <c r="D283" s="232" t="s">
        <v>179</v>
      </c>
      <c r="E283" s="260" t="s">
        <v>1</v>
      </c>
      <c r="F283" s="261" t="s">
        <v>221</v>
      </c>
      <c r="G283" s="259"/>
      <c r="H283" s="262">
        <v>233.90000000000001</v>
      </c>
      <c r="I283" s="263"/>
      <c r="J283" s="259"/>
      <c r="K283" s="259"/>
      <c r="L283" s="264"/>
      <c r="M283" s="265"/>
      <c r="N283" s="266"/>
      <c r="O283" s="266"/>
      <c r="P283" s="266"/>
      <c r="Q283" s="266"/>
      <c r="R283" s="266"/>
      <c r="S283" s="266"/>
      <c r="T283" s="267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68" t="s">
        <v>179</v>
      </c>
      <c r="AU283" s="268" t="s">
        <v>89</v>
      </c>
      <c r="AV283" s="15" t="s">
        <v>175</v>
      </c>
      <c r="AW283" s="15" t="s">
        <v>35</v>
      </c>
      <c r="AX283" s="15" t="s">
        <v>87</v>
      </c>
      <c r="AY283" s="268" t="s">
        <v>168</v>
      </c>
    </row>
    <row r="284" s="2" customFormat="1" ht="24.15" customHeight="1">
      <c r="A284" s="38"/>
      <c r="B284" s="39"/>
      <c r="C284" s="219" t="s">
        <v>402</v>
      </c>
      <c r="D284" s="219" t="s">
        <v>170</v>
      </c>
      <c r="E284" s="220" t="s">
        <v>403</v>
      </c>
      <c r="F284" s="221" t="s">
        <v>404</v>
      </c>
      <c r="G284" s="222" t="s">
        <v>360</v>
      </c>
      <c r="H284" s="223">
        <v>19.137</v>
      </c>
      <c r="I284" s="224"/>
      <c r="J284" s="225">
        <f>ROUND(I284*H284,1)</f>
        <v>0</v>
      </c>
      <c r="K284" s="221" t="s">
        <v>174</v>
      </c>
      <c r="L284" s="44"/>
      <c r="M284" s="226" t="s">
        <v>1</v>
      </c>
      <c r="N284" s="227" t="s">
        <v>44</v>
      </c>
      <c r="O284" s="91"/>
      <c r="P284" s="228">
        <f>O284*H284</f>
        <v>0</v>
      </c>
      <c r="Q284" s="228">
        <v>8.0000000000000007E-05</v>
      </c>
      <c r="R284" s="228">
        <f>Q284*H284</f>
        <v>0.0015309600000000003</v>
      </c>
      <c r="S284" s="228">
        <v>0</v>
      </c>
      <c r="T284" s="229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0" t="s">
        <v>175</v>
      </c>
      <c r="AT284" s="230" t="s">
        <v>170</v>
      </c>
      <c r="AU284" s="230" t="s">
        <v>89</v>
      </c>
      <c r="AY284" s="17" t="s">
        <v>168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7" t="s">
        <v>87</v>
      </c>
      <c r="BK284" s="231">
        <f>ROUND(I284*H284,1)</f>
        <v>0</v>
      </c>
      <c r="BL284" s="17" t="s">
        <v>175</v>
      </c>
      <c r="BM284" s="230" t="s">
        <v>405</v>
      </c>
    </row>
    <row r="285" s="2" customFormat="1">
      <c r="A285" s="38"/>
      <c r="B285" s="39"/>
      <c r="C285" s="40"/>
      <c r="D285" s="232" t="s">
        <v>177</v>
      </c>
      <c r="E285" s="40"/>
      <c r="F285" s="233" t="s">
        <v>406</v>
      </c>
      <c r="G285" s="40"/>
      <c r="H285" s="40"/>
      <c r="I285" s="234"/>
      <c r="J285" s="40"/>
      <c r="K285" s="40"/>
      <c r="L285" s="44"/>
      <c r="M285" s="235"/>
      <c r="N285" s="236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177</v>
      </c>
      <c r="AU285" s="17" t="s">
        <v>89</v>
      </c>
    </row>
    <row r="286" s="13" customFormat="1">
      <c r="A286" s="13"/>
      <c r="B286" s="237"/>
      <c r="C286" s="238"/>
      <c r="D286" s="232" t="s">
        <v>179</v>
      </c>
      <c r="E286" s="239" t="s">
        <v>1</v>
      </c>
      <c r="F286" s="240" t="s">
        <v>198</v>
      </c>
      <c r="G286" s="238"/>
      <c r="H286" s="239" t="s">
        <v>1</v>
      </c>
      <c r="I286" s="241"/>
      <c r="J286" s="238"/>
      <c r="K286" s="238"/>
      <c r="L286" s="242"/>
      <c r="M286" s="243"/>
      <c r="N286" s="244"/>
      <c r="O286" s="244"/>
      <c r="P286" s="244"/>
      <c r="Q286" s="244"/>
      <c r="R286" s="244"/>
      <c r="S286" s="244"/>
      <c r="T286" s="24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6" t="s">
        <v>179</v>
      </c>
      <c r="AU286" s="246" t="s">
        <v>89</v>
      </c>
      <c r="AV286" s="13" t="s">
        <v>87</v>
      </c>
      <c r="AW286" s="13" t="s">
        <v>35</v>
      </c>
      <c r="AX286" s="13" t="s">
        <v>79</v>
      </c>
      <c r="AY286" s="246" t="s">
        <v>168</v>
      </c>
    </row>
    <row r="287" s="13" customFormat="1">
      <c r="A287" s="13"/>
      <c r="B287" s="237"/>
      <c r="C287" s="238"/>
      <c r="D287" s="232" t="s">
        <v>179</v>
      </c>
      <c r="E287" s="239" t="s">
        <v>1</v>
      </c>
      <c r="F287" s="240" t="s">
        <v>407</v>
      </c>
      <c r="G287" s="238"/>
      <c r="H287" s="239" t="s">
        <v>1</v>
      </c>
      <c r="I287" s="241"/>
      <c r="J287" s="238"/>
      <c r="K287" s="238"/>
      <c r="L287" s="242"/>
      <c r="M287" s="243"/>
      <c r="N287" s="244"/>
      <c r="O287" s="244"/>
      <c r="P287" s="244"/>
      <c r="Q287" s="244"/>
      <c r="R287" s="244"/>
      <c r="S287" s="244"/>
      <c r="T287" s="24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6" t="s">
        <v>179</v>
      </c>
      <c r="AU287" s="246" t="s">
        <v>89</v>
      </c>
      <c r="AV287" s="13" t="s">
        <v>87</v>
      </c>
      <c r="AW287" s="13" t="s">
        <v>35</v>
      </c>
      <c r="AX287" s="13" t="s">
        <v>79</v>
      </c>
      <c r="AY287" s="246" t="s">
        <v>168</v>
      </c>
    </row>
    <row r="288" s="14" customFormat="1">
      <c r="A288" s="14"/>
      <c r="B288" s="247"/>
      <c r="C288" s="248"/>
      <c r="D288" s="232" t="s">
        <v>179</v>
      </c>
      <c r="E288" s="249" t="s">
        <v>1</v>
      </c>
      <c r="F288" s="250" t="s">
        <v>121</v>
      </c>
      <c r="G288" s="248"/>
      <c r="H288" s="251">
        <v>19.137</v>
      </c>
      <c r="I288" s="252"/>
      <c r="J288" s="248"/>
      <c r="K288" s="248"/>
      <c r="L288" s="253"/>
      <c r="M288" s="254"/>
      <c r="N288" s="255"/>
      <c r="O288" s="255"/>
      <c r="P288" s="255"/>
      <c r="Q288" s="255"/>
      <c r="R288" s="255"/>
      <c r="S288" s="255"/>
      <c r="T288" s="256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7" t="s">
        <v>179</v>
      </c>
      <c r="AU288" s="257" t="s">
        <v>89</v>
      </c>
      <c r="AV288" s="14" t="s">
        <v>89</v>
      </c>
      <c r="AW288" s="14" t="s">
        <v>35</v>
      </c>
      <c r="AX288" s="14" t="s">
        <v>87</v>
      </c>
      <c r="AY288" s="257" t="s">
        <v>168</v>
      </c>
    </row>
    <row r="289" s="2" customFormat="1" ht="33" customHeight="1">
      <c r="A289" s="38"/>
      <c r="B289" s="39"/>
      <c r="C289" s="219" t="s">
        <v>408</v>
      </c>
      <c r="D289" s="219" t="s">
        <v>170</v>
      </c>
      <c r="E289" s="220" t="s">
        <v>409</v>
      </c>
      <c r="F289" s="221" t="s">
        <v>410</v>
      </c>
      <c r="G289" s="222" t="s">
        <v>360</v>
      </c>
      <c r="H289" s="223">
        <v>118.04600000000001</v>
      </c>
      <c r="I289" s="224"/>
      <c r="J289" s="225">
        <f>ROUND(I289*H289,1)</f>
        <v>0</v>
      </c>
      <c r="K289" s="221" t="s">
        <v>174</v>
      </c>
      <c r="L289" s="44"/>
      <c r="M289" s="226" t="s">
        <v>1</v>
      </c>
      <c r="N289" s="227" t="s">
        <v>44</v>
      </c>
      <c r="O289" s="91"/>
      <c r="P289" s="228">
        <f>O289*H289</f>
        <v>0</v>
      </c>
      <c r="Q289" s="228">
        <v>0.00029</v>
      </c>
      <c r="R289" s="228">
        <f>Q289*H289</f>
        <v>0.034233340000000001</v>
      </c>
      <c r="S289" s="228">
        <v>0</v>
      </c>
      <c r="T289" s="229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0" t="s">
        <v>175</v>
      </c>
      <c r="AT289" s="230" t="s">
        <v>170</v>
      </c>
      <c r="AU289" s="230" t="s">
        <v>89</v>
      </c>
      <c r="AY289" s="17" t="s">
        <v>168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7" t="s">
        <v>87</v>
      </c>
      <c r="BK289" s="231">
        <f>ROUND(I289*H289,1)</f>
        <v>0</v>
      </c>
      <c r="BL289" s="17" t="s">
        <v>175</v>
      </c>
      <c r="BM289" s="230" t="s">
        <v>411</v>
      </c>
    </row>
    <row r="290" s="2" customFormat="1">
      <c r="A290" s="38"/>
      <c r="B290" s="39"/>
      <c r="C290" s="40"/>
      <c r="D290" s="232" t="s">
        <v>177</v>
      </c>
      <c r="E290" s="40"/>
      <c r="F290" s="233" t="s">
        <v>412</v>
      </c>
      <c r="G290" s="40"/>
      <c r="H290" s="40"/>
      <c r="I290" s="234"/>
      <c r="J290" s="40"/>
      <c r="K290" s="40"/>
      <c r="L290" s="44"/>
      <c r="M290" s="235"/>
      <c r="N290" s="236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177</v>
      </c>
      <c r="AU290" s="17" t="s">
        <v>89</v>
      </c>
    </row>
    <row r="291" s="13" customFormat="1">
      <c r="A291" s="13"/>
      <c r="B291" s="237"/>
      <c r="C291" s="238"/>
      <c r="D291" s="232" t="s">
        <v>179</v>
      </c>
      <c r="E291" s="239" t="s">
        <v>1</v>
      </c>
      <c r="F291" s="240" t="s">
        <v>198</v>
      </c>
      <c r="G291" s="238"/>
      <c r="H291" s="239" t="s">
        <v>1</v>
      </c>
      <c r="I291" s="241"/>
      <c r="J291" s="238"/>
      <c r="K291" s="238"/>
      <c r="L291" s="242"/>
      <c r="M291" s="243"/>
      <c r="N291" s="244"/>
      <c r="O291" s="244"/>
      <c r="P291" s="244"/>
      <c r="Q291" s="244"/>
      <c r="R291" s="244"/>
      <c r="S291" s="244"/>
      <c r="T291" s="245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6" t="s">
        <v>179</v>
      </c>
      <c r="AU291" s="246" t="s">
        <v>89</v>
      </c>
      <c r="AV291" s="13" t="s">
        <v>87</v>
      </c>
      <c r="AW291" s="13" t="s">
        <v>35</v>
      </c>
      <c r="AX291" s="13" t="s">
        <v>79</v>
      </c>
      <c r="AY291" s="246" t="s">
        <v>168</v>
      </c>
    </row>
    <row r="292" s="13" customFormat="1">
      <c r="A292" s="13"/>
      <c r="B292" s="237"/>
      <c r="C292" s="238"/>
      <c r="D292" s="232" t="s">
        <v>179</v>
      </c>
      <c r="E292" s="239" t="s">
        <v>1</v>
      </c>
      <c r="F292" s="240" t="s">
        <v>413</v>
      </c>
      <c r="G292" s="238"/>
      <c r="H292" s="239" t="s">
        <v>1</v>
      </c>
      <c r="I292" s="241"/>
      <c r="J292" s="238"/>
      <c r="K292" s="238"/>
      <c r="L292" s="242"/>
      <c r="M292" s="243"/>
      <c r="N292" s="244"/>
      <c r="O292" s="244"/>
      <c r="P292" s="244"/>
      <c r="Q292" s="244"/>
      <c r="R292" s="244"/>
      <c r="S292" s="244"/>
      <c r="T292" s="24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6" t="s">
        <v>179</v>
      </c>
      <c r="AU292" s="246" t="s">
        <v>89</v>
      </c>
      <c r="AV292" s="13" t="s">
        <v>87</v>
      </c>
      <c r="AW292" s="13" t="s">
        <v>35</v>
      </c>
      <c r="AX292" s="13" t="s">
        <v>79</v>
      </c>
      <c r="AY292" s="246" t="s">
        <v>168</v>
      </c>
    </row>
    <row r="293" s="14" customFormat="1">
      <c r="A293" s="14"/>
      <c r="B293" s="247"/>
      <c r="C293" s="248"/>
      <c r="D293" s="232" t="s">
        <v>179</v>
      </c>
      <c r="E293" s="249" t="s">
        <v>1</v>
      </c>
      <c r="F293" s="250" t="s">
        <v>125</v>
      </c>
      <c r="G293" s="248"/>
      <c r="H293" s="251">
        <v>118.04600000000001</v>
      </c>
      <c r="I293" s="252"/>
      <c r="J293" s="248"/>
      <c r="K293" s="248"/>
      <c r="L293" s="253"/>
      <c r="M293" s="254"/>
      <c r="N293" s="255"/>
      <c r="O293" s="255"/>
      <c r="P293" s="255"/>
      <c r="Q293" s="255"/>
      <c r="R293" s="255"/>
      <c r="S293" s="255"/>
      <c r="T293" s="256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7" t="s">
        <v>179</v>
      </c>
      <c r="AU293" s="257" t="s">
        <v>89</v>
      </c>
      <c r="AV293" s="14" t="s">
        <v>89</v>
      </c>
      <c r="AW293" s="14" t="s">
        <v>35</v>
      </c>
      <c r="AX293" s="14" t="s">
        <v>87</v>
      </c>
      <c r="AY293" s="257" t="s">
        <v>168</v>
      </c>
    </row>
    <row r="294" s="2" customFormat="1" ht="33" customHeight="1">
      <c r="A294" s="38"/>
      <c r="B294" s="39"/>
      <c r="C294" s="219" t="s">
        <v>414</v>
      </c>
      <c r="D294" s="219" t="s">
        <v>170</v>
      </c>
      <c r="E294" s="220" t="s">
        <v>415</v>
      </c>
      <c r="F294" s="221" t="s">
        <v>416</v>
      </c>
      <c r="G294" s="222" t="s">
        <v>112</v>
      </c>
      <c r="H294" s="223">
        <v>632</v>
      </c>
      <c r="I294" s="224"/>
      <c r="J294" s="225">
        <f>ROUND(I294*H294,1)</f>
        <v>0</v>
      </c>
      <c r="K294" s="221" t="s">
        <v>174</v>
      </c>
      <c r="L294" s="44"/>
      <c r="M294" s="226" t="s">
        <v>1</v>
      </c>
      <c r="N294" s="227" t="s">
        <v>44</v>
      </c>
      <c r="O294" s="91"/>
      <c r="P294" s="228">
        <f>O294*H294</f>
        <v>0</v>
      </c>
      <c r="Q294" s="228">
        <v>0</v>
      </c>
      <c r="R294" s="228">
        <f>Q294*H294</f>
        <v>0</v>
      </c>
      <c r="S294" s="228">
        <v>0.070000000000000007</v>
      </c>
      <c r="T294" s="229">
        <f>S294*H294</f>
        <v>44.240000000000002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0" t="s">
        <v>175</v>
      </c>
      <c r="AT294" s="230" t="s">
        <v>170</v>
      </c>
      <c r="AU294" s="230" t="s">
        <v>89</v>
      </c>
      <c r="AY294" s="17" t="s">
        <v>168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7" t="s">
        <v>87</v>
      </c>
      <c r="BK294" s="231">
        <f>ROUND(I294*H294,1)</f>
        <v>0</v>
      </c>
      <c r="BL294" s="17" t="s">
        <v>175</v>
      </c>
      <c r="BM294" s="230" t="s">
        <v>417</v>
      </c>
    </row>
    <row r="295" s="2" customFormat="1">
      <c r="A295" s="38"/>
      <c r="B295" s="39"/>
      <c r="C295" s="40"/>
      <c r="D295" s="232" t="s">
        <v>177</v>
      </c>
      <c r="E295" s="40"/>
      <c r="F295" s="233" t="s">
        <v>418</v>
      </c>
      <c r="G295" s="40"/>
      <c r="H295" s="40"/>
      <c r="I295" s="234"/>
      <c r="J295" s="40"/>
      <c r="K295" s="40"/>
      <c r="L295" s="44"/>
      <c r="M295" s="235"/>
      <c r="N295" s="236"/>
      <c r="O295" s="91"/>
      <c r="P295" s="91"/>
      <c r="Q295" s="91"/>
      <c r="R295" s="91"/>
      <c r="S295" s="91"/>
      <c r="T295" s="92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177</v>
      </c>
      <c r="AU295" s="17" t="s">
        <v>89</v>
      </c>
    </row>
    <row r="296" s="13" customFormat="1">
      <c r="A296" s="13"/>
      <c r="B296" s="237"/>
      <c r="C296" s="238"/>
      <c r="D296" s="232" t="s">
        <v>179</v>
      </c>
      <c r="E296" s="239" t="s">
        <v>1</v>
      </c>
      <c r="F296" s="240" t="s">
        <v>205</v>
      </c>
      <c r="G296" s="238"/>
      <c r="H296" s="239" t="s">
        <v>1</v>
      </c>
      <c r="I296" s="241"/>
      <c r="J296" s="238"/>
      <c r="K296" s="238"/>
      <c r="L296" s="242"/>
      <c r="M296" s="243"/>
      <c r="N296" s="244"/>
      <c r="O296" s="244"/>
      <c r="P296" s="244"/>
      <c r="Q296" s="244"/>
      <c r="R296" s="244"/>
      <c r="S296" s="244"/>
      <c r="T296" s="24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6" t="s">
        <v>179</v>
      </c>
      <c r="AU296" s="246" t="s">
        <v>89</v>
      </c>
      <c r="AV296" s="13" t="s">
        <v>87</v>
      </c>
      <c r="AW296" s="13" t="s">
        <v>35</v>
      </c>
      <c r="AX296" s="13" t="s">
        <v>79</v>
      </c>
      <c r="AY296" s="246" t="s">
        <v>168</v>
      </c>
    </row>
    <row r="297" s="14" customFormat="1">
      <c r="A297" s="14"/>
      <c r="B297" s="247"/>
      <c r="C297" s="248"/>
      <c r="D297" s="232" t="s">
        <v>179</v>
      </c>
      <c r="E297" s="249" t="s">
        <v>1</v>
      </c>
      <c r="F297" s="250" t="s">
        <v>419</v>
      </c>
      <c r="G297" s="248"/>
      <c r="H297" s="251">
        <v>632</v>
      </c>
      <c r="I297" s="252"/>
      <c r="J297" s="248"/>
      <c r="K297" s="248"/>
      <c r="L297" s="253"/>
      <c r="M297" s="254"/>
      <c r="N297" s="255"/>
      <c r="O297" s="255"/>
      <c r="P297" s="255"/>
      <c r="Q297" s="255"/>
      <c r="R297" s="255"/>
      <c r="S297" s="255"/>
      <c r="T297" s="256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7" t="s">
        <v>179</v>
      </c>
      <c r="AU297" s="257" t="s">
        <v>89</v>
      </c>
      <c r="AV297" s="14" t="s">
        <v>89</v>
      </c>
      <c r="AW297" s="14" t="s">
        <v>35</v>
      </c>
      <c r="AX297" s="14" t="s">
        <v>87</v>
      </c>
      <c r="AY297" s="257" t="s">
        <v>168</v>
      </c>
    </row>
    <row r="298" s="2" customFormat="1" ht="24.15" customHeight="1">
      <c r="A298" s="38"/>
      <c r="B298" s="39"/>
      <c r="C298" s="219" t="s">
        <v>420</v>
      </c>
      <c r="D298" s="219" t="s">
        <v>170</v>
      </c>
      <c r="E298" s="220" t="s">
        <v>421</v>
      </c>
      <c r="F298" s="221" t="s">
        <v>422</v>
      </c>
      <c r="G298" s="222" t="s">
        <v>112</v>
      </c>
      <c r="H298" s="223">
        <v>632</v>
      </c>
      <c r="I298" s="224"/>
      <c r="J298" s="225">
        <f>ROUND(I298*H298,1)</f>
        <v>0</v>
      </c>
      <c r="K298" s="221" t="s">
        <v>174</v>
      </c>
      <c r="L298" s="44"/>
      <c r="M298" s="226" t="s">
        <v>1</v>
      </c>
      <c r="N298" s="227" t="s">
        <v>44</v>
      </c>
      <c r="O298" s="91"/>
      <c r="P298" s="228">
        <f>O298*H298</f>
        <v>0</v>
      </c>
      <c r="Q298" s="228">
        <v>0</v>
      </c>
      <c r="R298" s="228">
        <f>Q298*H298</f>
        <v>0</v>
      </c>
      <c r="S298" s="228">
        <v>0</v>
      </c>
      <c r="T298" s="229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0" t="s">
        <v>175</v>
      </c>
      <c r="AT298" s="230" t="s">
        <v>170</v>
      </c>
      <c r="AU298" s="230" t="s">
        <v>89</v>
      </c>
      <c r="AY298" s="17" t="s">
        <v>168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7" t="s">
        <v>87</v>
      </c>
      <c r="BK298" s="231">
        <f>ROUND(I298*H298,1)</f>
        <v>0</v>
      </c>
      <c r="BL298" s="17" t="s">
        <v>175</v>
      </c>
      <c r="BM298" s="230" t="s">
        <v>423</v>
      </c>
    </row>
    <row r="299" s="2" customFormat="1">
      <c r="A299" s="38"/>
      <c r="B299" s="39"/>
      <c r="C299" s="40"/>
      <c r="D299" s="232" t="s">
        <v>177</v>
      </c>
      <c r="E299" s="40"/>
      <c r="F299" s="233" t="s">
        <v>422</v>
      </c>
      <c r="G299" s="40"/>
      <c r="H299" s="40"/>
      <c r="I299" s="234"/>
      <c r="J299" s="40"/>
      <c r="K299" s="40"/>
      <c r="L299" s="44"/>
      <c r="M299" s="235"/>
      <c r="N299" s="236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177</v>
      </c>
      <c r="AU299" s="17" t="s">
        <v>89</v>
      </c>
    </row>
    <row r="300" s="13" customFormat="1">
      <c r="A300" s="13"/>
      <c r="B300" s="237"/>
      <c r="C300" s="238"/>
      <c r="D300" s="232" t="s">
        <v>179</v>
      </c>
      <c r="E300" s="239" t="s">
        <v>1</v>
      </c>
      <c r="F300" s="240" t="s">
        <v>205</v>
      </c>
      <c r="G300" s="238"/>
      <c r="H300" s="239" t="s">
        <v>1</v>
      </c>
      <c r="I300" s="241"/>
      <c r="J300" s="238"/>
      <c r="K300" s="238"/>
      <c r="L300" s="242"/>
      <c r="M300" s="243"/>
      <c r="N300" s="244"/>
      <c r="O300" s="244"/>
      <c r="P300" s="244"/>
      <c r="Q300" s="244"/>
      <c r="R300" s="244"/>
      <c r="S300" s="244"/>
      <c r="T300" s="24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6" t="s">
        <v>179</v>
      </c>
      <c r="AU300" s="246" t="s">
        <v>89</v>
      </c>
      <c r="AV300" s="13" t="s">
        <v>87</v>
      </c>
      <c r="AW300" s="13" t="s">
        <v>35</v>
      </c>
      <c r="AX300" s="13" t="s">
        <v>79</v>
      </c>
      <c r="AY300" s="246" t="s">
        <v>168</v>
      </c>
    </row>
    <row r="301" s="14" customFormat="1">
      <c r="A301" s="14"/>
      <c r="B301" s="247"/>
      <c r="C301" s="248"/>
      <c r="D301" s="232" t="s">
        <v>179</v>
      </c>
      <c r="E301" s="249" t="s">
        <v>1</v>
      </c>
      <c r="F301" s="250" t="s">
        <v>419</v>
      </c>
      <c r="G301" s="248"/>
      <c r="H301" s="251">
        <v>632</v>
      </c>
      <c r="I301" s="252"/>
      <c r="J301" s="248"/>
      <c r="K301" s="248"/>
      <c r="L301" s="253"/>
      <c r="M301" s="254"/>
      <c r="N301" s="255"/>
      <c r="O301" s="255"/>
      <c r="P301" s="255"/>
      <c r="Q301" s="255"/>
      <c r="R301" s="255"/>
      <c r="S301" s="255"/>
      <c r="T301" s="256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7" t="s">
        <v>179</v>
      </c>
      <c r="AU301" s="257" t="s">
        <v>89</v>
      </c>
      <c r="AV301" s="14" t="s">
        <v>89</v>
      </c>
      <c r="AW301" s="14" t="s">
        <v>35</v>
      </c>
      <c r="AX301" s="14" t="s">
        <v>87</v>
      </c>
      <c r="AY301" s="257" t="s">
        <v>168</v>
      </c>
    </row>
    <row r="302" s="2" customFormat="1" ht="24.15" customHeight="1">
      <c r="A302" s="38"/>
      <c r="B302" s="39"/>
      <c r="C302" s="219" t="s">
        <v>424</v>
      </c>
      <c r="D302" s="219" t="s">
        <v>170</v>
      </c>
      <c r="E302" s="220" t="s">
        <v>425</v>
      </c>
      <c r="F302" s="221" t="s">
        <v>426</v>
      </c>
      <c r="G302" s="222" t="s">
        <v>112</v>
      </c>
      <c r="H302" s="223">
        <v>270</v>
      </c>
      <c r="I302" s="224"/>
      <c r="J302" s="225">
        <f>ROUND(I302*H302,1)</f>
        <v>0</v>
      </c>
      <c r="K302" s="221" t="s">
        <v>174</v>
      </c>
      <c r="L302" s="44"/>
      <c r="M302" s="226" t="s">
        <v>1</v>
      </c>
      <c r="N302" s="227" t="s">
        <v>44</v>
      </c>
      <c r="O302" s="91"/>
      <c r="P302" s="228">
        <f>O302*H302</f>
        <v>0</v>
      </c>
      <c r="Q302" s="228">
        <v>0</v>
      </c>
      <c r="R302" s="228">
        <f>Q302*H302</f>
        <v>0</v>
      </c>
      <c r="S302" s="228">
        <v>0.0106</v>
      </c>
      <c r="T302" s="229">
        <f>S302*H302</f>
        <v>2.8620000000000001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0" t="s">
        <v>175</v>
      </c>
      <c r="AT302" s="230" t="s">
        <v>170</v>
      </c>
      <c r="AU302" s="230" t="s">
        <v>89</v>
      </c>
      <c r="AY302" s="17" t="s">
        <v>168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7" t="s">
        <v>87</v>
      </c>
      <c r="BK302" s="231">
        <f>ROUND(I302*H302,1)</f>
        <v>0</v>
      </c>
      <c r="BL302" s="17" t="s">
        <v>175</v>
      </c>
      <c r="BM302" s="230" t="s">
        <v>427</v>
      </c>
    </row>
    <row r="303" s="2" customFormat="1">
      <c r="A303" s="38"/>
      <c r="B303" s="39"/>
      <c r="C303" s="40"/>
      <c r="D303" s="232" t="s">
        <v>177</v>
      </c>
      <c r="E303" s="40"/>
      <c r="F303" s="233" t="s">
        <v>428</v>
      </c>
      <c r="G303" s="40"/>
      <c r="H303" s="40"/>
      <c r="I303" s="234"/>
      <c r="J303" s="40"/>
      <c r="K303" s="40"/>
      <c r="L303" s="44"/>
      <c r="M303" s="235"/>
      <c r="N303" s="236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177</v>
      </c>
      <c r="AU303" s="17" t="s">
        <v>89</v>
      </c>
    </row>
    <row r="304" s="13" customFormat="1">
      <c r="A304" s="13"/>
      <c r="B304" s="237"/>
      <c r="C304" s="238"/>
      <c r="D304" s="232" t="s">
        <v>179</v>
      </c>
      <c r="E304" s="239" t="s">
        <v>1</v>
      </c>
      <c r="F304" s="240" t="s">
        <v>429</v>
      </c>
      <c r="G304" s="238"/>
      <c r="H304" s="239" t="s">
        <v>1</v>
      </c>
      <c r="I304" s="241"/>
      <c r="J304" s="238"/>
      <c r="K304" s="238"/>
      <c r="L304" s="242"/>
      <c r="M304" s="243"/>
      <c r="N304" s="244"/>
      <c r="O304" s="244"/>
      <c r="P304" s="244"/>
      <c r="Q304" s="244"/>
      <c r="R304" s="244"/>
      <c r="S304" s="244"/>
      <c r="T304" s="245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6" t="s">
        <v>179</v>
      </c>
      <c r="AU304" s="246" t="s">
        <v>89</v>
      </c>
      <c r="AV304" s="13" t="s">
        <v>87</v>
      </c>
      <c r="AW304" s="13" t="s">
        <v>35</v>
      </c>
      <c r="AX304" s="13" t="s">
        <v>79</v>
      </c>
      <c r="AY304" s="246" t="s">
        <v>168</v>
      </c>
    </row>
    <row r="305" s="14" customFormat="1">
      <c r="A305" s="14"/>
      <c r="B305" s="247"/>
      <c r="C305" s="248"/>
      <c r="D305" s="232" t="s">
        <v>179</v>
      </c>
      <c r="E305" s="249" t="s">
        <v>1</v>
      </c>
      <c r="F305" s="250" t="s">
        <v>430</v>
      </c>
      <c r="G305" s="248"/>
      <c r="H305" s="251">
        <v>270</v>
      </c>
      <c r="I305" s="252"/>
      <c r="J305" s="248"/>
      <c r="K305" s="248"/>
      <c r="L305" s="253"/>
      <c r="M305" s="254"/>
      <c r="N305" s="255"/>
      <c r="O305" s="255"/>
      <c r="P305" s="255"/>
      <c r="Q305" s="255"/>
      <c r="R305" s="255"/>
      <c r="S305" s="255"/>
      <c r="T305" s="256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7" t="s">
        <v>179</v>
      </c>
      <c r="AU305" s="257" t="s">
        <v>89</v>
      </c>
      <c r="AV305" s="14" t="s">
        <v>89</v>
      </c>
      <c r="AW305" s="14" t="s">
        <v>35</v>
      </c>
      <c r="AX305" s="14" t="s">
        <v>87</v>
      </c>
      <c r="AY305" s="257" t="s">
        <v>168</v>
      </c>
    </row>
    <row r="306" s="2" customFormat="1" ht="24.15" customHeight="1">
      <c r="A306" s="38"/>
      <c r="B306" s="39"/>
      <c r="C306" s="219" t="s">
        <v>431</v>
      </c>
      <c r="D306" s="219" t="s">
        <v>170</v>
      </c>
      <c r="E306" s="220" t="s">
        <v>432</v>
      </c>
      <c r="F306" s="221" t="s">
        <v>433</v>
      </c>
      <c r="G306" s="222" t="s">
        <v>112</v>
      </c>
      <c r="H306" s="223">
        <v>270</v>
      </c>
      <c r="I306" s="224"/>
      <c r="J306" s="225">
        <f>ROUND(I306*H306,1)</f>
        <v>0</v>
      </c>
      <c r="K306" s="221" t="s">
        <v>174</v>
      </c>
      <c r="L306" s="44"/>
      <c r="M306" s="226" t="s">
        <v>1</v>
      </c>
      <c r="N306" s="227" t="s">
        <v>44</v>
      </c>
      <c r="O306" s="91"/>
      <c r="P306" s="228">
        <f>O306*H306</f>
        <v>0</v>
      </c>
      <c r="Q306" s="228">
        <v>0.01162</v>
      </c>
      <c r="R306" s="228">
        <f>Q306*H306</f>
        <v>3.1374</v>
      </c>
      <c r="S306" s="228">
        <v>0</v>
      </c>
      <c r="T306" s="229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0" t="s">
        <v>175</v>
      </c>
      <c r="AT306" s="230" t="s">
        <v>170</v>
      </c>
      <c r="AU306" s="230" t="s">
        <v>89</v>
      </c>
      <c r="AY306" s="17" t="s">
        <v>168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7" t="s">
        <v>87</v>
      </c>
      <c r="BK306" s="231">
        <f>ROUND(I306*H306,1)</f>
        <v>0</v>
      </c>
      <c r="BL306" s="17" t="s">
        <v>175</v>
      </c>
      <c r="BM306" s="230" t="s">
        <v>434</v>
      </c>
    </row>
    <row r="307" s="2" customFormat="1">
      <c r="A307" s="38"/>
      <c r="B307" s="39"/>
      <c r="C307" s="40"/>
      <c r="D307" s="232" t="s">
        <v>177</v>
      </c>
      <c r="E307" s="40"/>
      <c r="F307" s="233" t="s">
        <v>435</v>
      </c>
      <c r="G307" s="40"/>
      <c r="H307" s="40"/>
      <c r="I307" s="234"/>
      <c r="J307" s="40"/>
      <c r="K307" s="40"/>
      <c r="L307" s="44"/>
      <c r="M307" s="235"/>
      <c r="N307" s="236"/>
      <c r="O307" s="91"/>
      <c r="P307" s="91"/>
      <c r="Q307" s="91"/>
      <c r="R307" s="91"/>
      <c r="S307" s="91"/>
      <c r="T307" s="92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177</v>
      </c>
      <c r="AU307" s="17" t="s">
        <v>89</v>
      </c>
    </row>
    <row r="308" s="13" customFormat="1">
      <c r="A308" s="13"/>
      <c r="B308" s="237"/>
      <c r="C308" s="238"/>
      <c r="D308" s="232" t="s">
        <v>179</v>
      </c>
      <c r="E308" s="239" t="s">
        <v>1</v>
      </c>
      <c r="F308" s="240" t="s">
        <v>436</v>
      </c>
      <c r="G308" s="238"/>
      <c r="H308" s="239" t="s">
        <v>1</v>
      </c>
      <c r="I308" s="241"/>
      <c r="J308" s="238"/>
      <c r="K308" s="238"/>
      <c r="L308" s="242"/>
      <c r="M308" s="243"/>
      <c r="N308" s="244"/>
      <c r="O308" s="244"/>
      <c r="P308" s="244"/>
      <c r="Q308" s="244"/>
      <c r="R308" s="244"/>
      <c r="S308" s="244"/>
      <c r="T308" s="24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6" t="s">
        <v>179</v>
      </c>
      <c r="AU308" s="246" t="s">
        <v>89</v>
      </c>
      <c r="AV308" s="13" t="s">
        <v>87</v>
      </c>
      <c r="AW308" s="13" t="s">
        <v>35</v>
      </c>
      <c r="AX308" s="13" t="s">
        <v>79</v>
      </c>
      <c r="AY308" s="246" t="s">
        <v>168</v>
      </c>
    </row>
    <row r="309" s="14" customFormat="1">
      <c r="A309" s="14"/>
      <c r="B309" s="247"/>
      <c r="C309" s="248"/>
      <c r="D309" s="232" t="s">
        <v>179</v>
      </c>
      <c r="E309" s="249" t="s">
        <v>1</v>
      </c>
      <c r="F309" s="250" t="s">
        <v>430</v>
      </c>
      <c r="G309" s="248"/>
      <c r="H309" s="251">
        <v>270</v>
      </c>
      <c r="I309" s="252"/>
      <c r="J309" s="248"/>
      <c r="K309" s="248"/>
      <c r="L309" s="253"/>
      <c r="M309" s="254"/>
      <c r="N309" s="255"/>
      <c r="O309" s="255"/>
      <c r="P309" s="255"/>
      <c r="Q309" s="255"/>
      <c r="R309" s="255"/>
      <c r="S309" s="255"/>
      <c r="T309" s="256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7" t="s">
        <v>179</v>
      </c>
      <c r="AU309" s="257" t="s">
        <v>89</v>
      </c>
      <c r="AV309" s="14" t="s">
        <v>89</v>
      </c>
      <c r="AW309" s="14" t="s">
        <v>35</v>
      </c>
      <c r="AX309" s="14" t="s">
        <v>87</v>
      </c>
      <c r="AY309" s="257" t="s">
        <v>168</v>
      </c>
    </row>
    <row r="310" s="2" customFormat="1" ht="24.15" customHeight="1">
      <c r="A310" s="38"/>
      <c r="B310" s="39"/>
      <c r="C310" s="219" t="s">
        <v>437</v>
      </c>
      <c r="D310" s="219" t="s">
        <v>170</v>
      </c>
      <c r="E310" s="220" t="s">
        <v>438</v>
      </c>
      <c r="F310" s="221" t="s">
        <v>439</v>
      </c>
      <c r="G310" s="222" t="s">
        <v>112</v>
      </c>
      <c r="H310" s="223">
        <v>270</v>
      </c>
      <c r="I310" s="224"/>
      <c r="J310" s="225">
        <f>ROUND(I310*H310,1)</f>
        <v>0</v>
      </c>
      <c r="K310" s="221" t="s">
        <v>174</v>
      </c>
      <c r="L310" s="44"/>
      <c r="M310" s="226" t="s">
        <v>1</v>
      </c>
      <c r="N310" s="227" t="s">
        <v>44</v>
      </c>
      <c r="O310" s="91"/>
      <c r="P310" s="228">
        <f>O310*H310</f>
        <v>0</v>
      </c>
      <c r="Q310" s="228">
        <v>0</v>
      </c>
      <c r="R310" s="228">
        <f>Q310*H310</f>
        <v>0</v>
      </c>
      <c r="S310" s="228">
        <v>0</v>
      </c>
      <c r="T310" s="229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0" t="s">
        <v>175</v>
      </c>
      <c r="AT310" s="230" t="s">
        <v>170</v>
      </c>
      <c r="AU310" s="230" t="s">
        <v>89</v>
      </c>
      <c r="AY310" s="17" t="s">
        <v>168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17" t="s">
        <v>87</v>
      </c>
      <c r="BK310" s="231">
        <f>ROUND(I310*H310,1)</f>
        <v>0</v>
      </c>
      <c r="BL310" s="17" t="s">
        <v>175</v>
      </c>
      <c r="BM310" s="230" t="s">
        <v>440</v>
      </c>
    </row>
    <row r="311" s="2" customFormat="1">
      <c r="A311" s="38"/>
      <c r="B311" s="39"/>
      <c r="C311" s="40"/>
      <c r="D311" s="232" t="s">
        <v>177</v>
      </c>
      <c r="E311" s="40"/>
      <c r="F311" s="233" t="s">
        <v>441</v>
      </c>
      <c r="G311" s="40"/>
      <c r="H311" s="40"/>
      <c r="I311" s="234"/>
      <c r="J311" s="40"/>
      <c r="K311" s="40"/>
      <c r="L311" s="44"/>
      <c r="M311" s="235"/>
      <c r="N311" s="236"/>
      <c r="O311" s="91"/>
      <c r="P311" s="91"/>
      <c r="Q311" s="91"/>
      <c r="R311" s="91"/>
      <c r="S311" s="91"/>
      <c r="T311" s="92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177</v>
      </c>
      <c r="AU311" s="17" t="s">
        <v>89</v>
      </c>
    </row>
    <row r="312" s="13" customFormat="1">
      <c r="A312" s="13"/>
      <c r="B312" s="237"/>
      <c r="C312" s="238"/>
      <c r="D312" s="232" t="s">
        <v>179</v>
      </c>
      <c r="E312" s="239" t="s">
        <v>1</v>
      </c>
      <c r="F312" s="240" t="s">
        <v>436</v>
      </c>
      <c r="G312" s="238"/>
      <c r="H312" s="239" t="s">
        <v>1</v>
      </c>
      <c r="I312" s="241"/>
      <c r="J312" s="238"/>
      <c r="K312" s="238"/>
      <c r="L312" s="242"/>
      <c r="M312" s="243"/>
      <c r="N312" s="244"/>
      <c r="O312" s="244"/>
      <c r="P312" s="244"/>
      <c r="Q312" s="244"/>
      <c r="R312" s="244"/>
      <c r="S312" s="244"/>
      <c r="T312" s="24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6" t="s">
        <v>179</v>
      </c>
      <c r="AU312" s="246" t="s">
        <v>89</v>
      </c>
      <c r="AV312" s="13" t="s">
        <v>87</v>
      </c>
      <c r="AW312" s="13" t="s">
        <v>35</v>
      </c>
      <c r="AX312" s="13" t="s">
        <v>79</v>
      </c>
      <c r="AY312" s="246" t="s">
        <v>168</v>
      </c>
    </row>
    <row r="313" s="14" customFormat="1">
      <c r="A313" s="14"/>
      <c r="B313" s="247"/>
      <c r="C313" s="248"/>
      <c r="D313" s="232" t="s">
        <v>179</v>
      </c>
      <c r="E313" s="249" t="s">
        <v>1</v>
      </c>
      <c r="F313" s="250" t="s">
        <v>430</v>
      </c>
      <c r="G313" s="248"/>
      <c r="H313" s="251">
        <v>270</v>
      </c>
      <c r="I313" s="252"/>
      <c r="J313" s="248"/>
      <c r="K313" s="248"/>
      <c r="L313" s="253"/>
      <c r="M313" s="254"/>
      <c r="N313" s="255"/>
      <c r="O313" s="255"/>
      <c r="P313" s="255"/>
      <c r="Q313" s="255"/>
      <c r="R313" s="255"/>
      <c r="S313" s="255"/>
      <c r="T313" s="256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7" t="s">
        <v>179</v>
      </c>
      <c r="AU313" s="257" t="s">
        <v>89</v>
      </c>
      <c r="AV313" s="14" t="s">
        <v>89</v>
      </c>
      <c r="AW313" s="14" t="s">
        <v>35</v>
      </c>
      <c r="AX313" s="14" t="s">
        <v>87</v>
      </c>
      <c r="AY313" s="257" t="s">
        <v>168</v>
      </c>
    </row>
    <row r="314" s="2" customFormat="1" ht="24.15" customHeight="1">
      <c r="A314" s="38"/>
      <c r="B314" s="39"/>
      <c r="C314" s="219" t="s">
        <v>442</v>
      </c>
      <c r="D314" s="219" t="s">
        <v>170</v>
      </c>
      <c r="E314" s="220" t="s">
        <v>443</v>
      </c>
      <c r="F314" s="221" t="s">
        <v>444</v>
      </c>
      <c r="G314" s="222" t="s">
        <v>112</v>
      </c>
      <c r="H314" s="223">
        <v>41.341000000000001</v>
      </c>
      <c r="I314" s="224"/>
      <c r="J314" s="225">
        <f>ROUND(I314*H314,1)</f>
        <v>0</v>
      </c>
      <c r="K314" s="221" t="s">
        <v>174</v>
      </c>
      <c r="L314" s="44"/>
      <c r="M314" s="226" t="s">
        <v>1</v>
      </c>
      <c r="N314" s="227" t="s">
        <v>44</v>
      </c>
      <c r="O314" s="91"/>
      <c r="P314" s="228">
        <f>O314*H314</f>
        <v>0</v>
      </c>
      <c r="Q314" s="228">
        <v>0.020140000000000002</v>
      </c>
      <c r="R314" s="228">
        <f>Q314*H314</f>
        <v>0.83260774000000004</v>
      </c>
      <c r="S314" s="228">
        <v>0</v>
      </c>
      <c r="T314" s="229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30" t="s">
        <v>175</v>
      </c>
      <c r="AT314" s="230" t="s">
        <v>170</v>
      </c>
      <c r="AU314" s="230" t="s">
        <v>89</v>
      </c>
      <c r="AY314" s="17" t="s">
        <v>168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7" t="s">
        <v>87</v>
      </c>
      <c r="BK314" s="231">
        <f>ROUND(I314*H314,1)</f>
        <v>0</v>
      </c>
      <c r="BL314" s="17" t="s">
        <v>175</v>
      </c>
      <c r="BM314" s="230" t="s">
        <v>445</v>
      </c>
    </row>
    <row r="315" s="2" customFormat="1">
      <c r="A315" s="38"/>
      <c r="B315" s="39"/>
      <c r="C315" s="40"/>
      <c r="D315" s="232" t="s">
        <v>177</v>
      </c>
      <c r="E315" s="40"/>
      <c r="F315" s="233" t="s">
        <v>446</v>
      </c>
      <c r="G315" s="40"/>
      <c r="H315" s="40"/>
      <c r="I315" s="234"/>
      <c r="J315" s="40"/>
      <c r="K315" s="40"/>
      <c r="L315" s="44"/>
      <c r="M315" s="235"/>
      <c r="N315" s="236"/>
      <c r="O315" s="91"/>
      <c r="P315" s="91"/>
      <c r="Q315" s="91"/>
      <c r="R315" s="91"/>
      <c r="S315" s="91"/>
      <c r="T315" s="92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177</v>
      </c>
      <c r="AU315" s="17" t="s">
        <v>89</v>
      </c>
    </row>
    <row r="316" s="13" customFormat="1">
      <c r="A316" s="13"/>
      <c r="B316" s="237"/>
      <c r="C316" s="238"/>
      <c r="D316" s="232" t="s">
        <v>179</v>
      </c>
      <c r="E316" s="239" t="s">
        <v>1</v>
      </c>
      <c r="F316" s="240" t="s">
        <v>310</v>
      </c>
      <c r="G316" s="238"/>
      <c r="H316" s="239" t="s">
        <v>1</v>
      </c>
      <c r="I316" s="241"/>
      <c r="J316" s="238"/>
      <c r="K316" s="238"/>
      <c r="L316" s="242"/>
      <c r="M316" s="243"/>
      <c r="N316" s="244"/>
      <c r="O316" s="244"/>
      <c r="P316" s="244"/>
      <c r="Q316" s="244"/>
      <c r="R316" s="244"/>
      <c r="S316" s="244"/>
      <c r="T316" s="245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6" t="s">
        <v>179</v>
      </c>
      <c r="AU316" s="246" t="s">
        <v>89</v>
      </c>
      <c r="AV316" s="13" t="s">
        <v>87</v>
      </c>
      <c r="AW316" s="13" t="s">
        <v>35</v>
      </c>
      <c r="AX316" s="13" t="s">
        <v>79</v>
      </c>
      <c r="AY316" s="246" t="s">
        <v>168</v>
      </c>
    </row>
    <row r="317" s="13" customFormat="1">
      <c r="A317" s="13"/>
      <c r="B317" s="237"/>
      <c r="C317" s="238"/>
      <c r="D317" s="232" t="s">
        <v>179</v>
      </c>
      <c r="E317" s="239" t="s">
        <v>1</v>
      </c>
      <c r="F317" s="240" t="s">
        <v>447</v>
      </c>
      <c r="G317" s="238"/>
      <c r="H317" s="239" t="s">
        <v>1</v>
      </c>
      <c r="I317" s="241"/>
      <c r="J317" s="238"/>
      <c r="K317" s="238"/>
      <c r="L317" s="242"/>
      <c r="M317" s="243"/>
      <c r="N317" s="244"/>
      <c r="O317" s="244"/>
      <c r="P317" s="244"/>
      <c r="Q317" s="244"/>
      <c r="R317" s="244"/>
      <c r="S317" s="244"/>
      <c r="T317" s="24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6" t="s">
        <v>179</v>
      </c>
      <c r="AU317" s="246" t="s">
        <v>89</v>
      </c>
      <c r="AV317" s="13" t="s">
        <v>87</v>
      </c>
      <c r="AW317" s="13" t="s">
        <v>35</v>
      </c>
      <c r="AX317" s="13" t="s">
        <v>79</v>
      </c>
      <c r="AY317" s="246" t="s">
        <v>168</v>
      </c>
    </row>
    <row r="318" s="14" customFormat="1">
      <c r="A318" s="14"/>
      <c r="B318" s="247"/>
      <c r="C318" s="248"/>
      <c r="D318" s="232" t="s">
        <v>179</v>
      </c>
      <c r="E318" s="249" t="s">
        <v>1</v>
      </c>
      <c r="F318" s="250" t="s">
        <v>448</v>
      </c>
      <c r="G318" s="248"/>
      <c r="H318" s="251">
        <v>35.600000000000001</v>
      </c>
      <c r="I318" s="252"/>
      <c r="J318" s="248"/>
      <c r="K318" s="248"/>
      <c r="L318" s="253"/>
      <c r="M318" s="254"/>
      <c r="N318" s="255"/>
      <c r="O318" s="255"/>
      <c r="P318" s="255"/>
      <c r="Q318" s="255"/>
      <c r="R318" s="255"/>
      <c r="S318" s="255"/>
      <c r="T318" s="256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7" t="s">
        <v>179</v>
      </c>
      <c r="AU318" s="257" t="s">
        <v>89</v>
      </c>
      <c r="AV318" s="14" t="s">
        <v>89</v>
      </c>
      <c r="AW318" s="14" t="s">
        <v>35</v>
      </c>
      <c r="AX318" s="14" t="s">
        <v>79</v>
      </c>
      <c r="AY318" s="257" t="s">
        <v>168</v>
      </c>
    </row>
    <row r="319" s="13" customFormat="1">
      <c r="A319" s="13"/>
      <c r="B319" s="237"/>
      <c r="C319" s="238"/>
      <c r="D319" s="232" t="s">
        <v>179</v>
      </c>
      <c r="E319" s="239" t="s">
        <v>1</v>
      </c>
      <c r="F319" s="240" t="s">
        <v>449</v>
      </c>
      <c r="G319" s="238"/>
      <c r="H319" s="239" t="s">
        <v>1</v>
      </c>
      <c r="I319" s="241"/>
      <c r="J319" s="238"/>
      <c r="K319" s="238"/>
      <c r="L319" s="242"/>
      <c r="M319" s="243"/>
      <c r="N319" s="244"/>
      <c r="O319" s="244"/>
      <c r="P319" s="244"/>
      <c r="Q319" s="244"/>
      <c r="R319" s="244"/>
      <c r="S319" s="244"/>
      <c r="T319" s="24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6" t="s">
        <v>179</v>
      </c>
      <c r="AU319" s="246" t="s">
        <v>89</v>
      </c>
      <c r="AV319" s="13" t="s">
        <v>87</v>
      </c>
      <c r="AW319" s="13" t="s">
        <v>35</v>
      </c>
      <c r="AX319" s="13" t="s">
        <v>79</v>
      </c>
      <c r="AY319" s="246" t="s">
        <v>168</v>
      </c>
    </row>
    <row r="320" s="14" customFormat="1">
      <c r="A320" s="14"/>
      <c r="B320" s="247"/>
      <c r="C320" s="248"/>
      <c r="D320" s="232" t="s">
        <v>179</v>
      </c>
      <c r="E320" s="249" t="s">
        <v>1</v>
      </c>
      <c r="F320" s="250" t="s">
        <v>450</v>
      </c>
      <c r="G320" s="248"/>
      <c r="H320" s="251">
        <v>5.7409999999999997</v>
      </c>
      <c r="I320" s="252"/>
      <c r="J320" s="248"/>
      <c r="K320" s="248"/>
      <c r="L320" s="253"/>
      <c r="M320" s="254"/>
      <c r="N320" s="255"/>
      <c r="O320" s="255"/>
      <c r="P320" s="255"/>
      <c r="Q320" s="255"/>
      <c r="R320" s="255"/>
      <c r="S320" s="255"/>
      <c r="T320" s="256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7" t="s">
        <v>179</v>
      </c>
      <c r="AU320" s="257" t="s">
        <v>89</v>
      </c>
      <c r="AV320" s="14" t="s">
        <v>89</v>
      </c>
      <c r="AW320" s="14" t="s">
        <v>35</v>
      </c>
      <c r="AX320" s="14" t="s">
        <v>79</v>
      </c>
      <c r="AY320" s="257" t="s">
        <v>168</v>
      </c>
    </row>
    <row r="321" s="15" customFormat="1">
      <c r="A321" s="15"/>
      <c r="B321" s="258"/>
      <c r="C321" s="259"/>
      <c r="D321" s="232" t="s">
        <v>179</v>
      </c>
      <c r="E321" s="260" t="s">
        <v>114</v>
      </c>
      <c r="F321" s="261" t="s">
        <v>221</v>
      </c>
      <c r="G321" s="259"/>
      <c r="H321" s="262">
        <v>41.341000000000001</v>
      </c>
      <c r="I321" s="263"/>
      <c r="J321" s="259"/>
      <c r="K321" s="259"/>
      <c r="L321" s="264"/>
      <c r="M321" s="265"/>
      <c r="N321" s="266"/>
      <c r="O321" s="266"/>
      <c r="P321" s="266"/>
      <c r="Q321" s="266"/>
      <c r="R321" s="266"/>
      <c r="S321" s="266"/>
      <c r="T321" s="267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68" t="s">
        <v>179</v>
      </c>
      <c r="AU321" s="268" t="s">
        <v>89</v>
      </c>
      <c r="AV321" s="15" t="s">
        <v>175</v>
      </c>
      <c r="AW321" s="15" t="s">
        <v>35</v>
      </c>
      <c r="AX321" s="15" t="s">
        <v>87</v>
      </c>
      <c r="AY321" s="268" t="s">
        <v>168</v>
      </c>
    </row>
    <row r="322" s="2" customFormat="1" ht="24.15" customHeight="1">
      <c r="A322" s="38"/>
      <c r="B322" s="39"/>
      <c r="C322" s="219" t="s">
        <v>451</v>
      </c>
      <c r="D322" s="219" t="s">
        <v>170</v>
      </c>
      <c r="E322" s="220" t="s">
        <v>452</v>
      </c>
      <c r="F322" s="221" t="s">
        <v>453</v>
      </c>
      <c r="G322" s="222" t="s">
        <v>112</v>
      </c>
      <c r="H322" s="223">
        <v>55.200000000000003</v>
      </c>
      <c r="I322" s="224"/>
      <c r="J322" s="225">
        <f>ROUND(I322*H322,1)</f>
        <v>0</v>
      </c>
      <c r="K322" s="221" t="s">
        <v>174</v>
      </c>
      <c r="L322" s="44"/>
      <c r="M322" s="226" t="s">
        <v>1</v>
      </c>
      <c r="N322" s="227" t="s">
        <v>44</v>
      </c>
      <c r="O322" s="91"/>
      <c r="P322" s="228">
        <f>O322*H322</f>
        <v>0</v>
      </c>
      <c r="Q322" s="228">
        <v>0.10007000000000001</v>
      </c>
      <c r="R322" s="228">
        <f>Q322*H322</f>
        <v>5.5238640000000006</v>
      </c>
      <c r="S322" s="228">
        <v>0</v>
      </c>
      <c r="T322" s="229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30" t="s">
        <v>175</v>
      </c>
      <c r="AT322" s="230" t="s">
        <v>170</v>
      </c>
      <c r="AU322" s="230" t="s">
        <v>89</v>
      </c>
      <c r="AY322" s="17" t="s">
        <v>168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17" t="s">
        <v>87</v>
      </c>
      <c r="BK322" s="231">
        <f>ROUND(I322*H322,1)</f>
        <v>0</v>
      </c>
      <c r="BL322" s="17" t="s">
        <v>175</v>
      </c>
      <c r="BM322" s="230" t="s">
        <v>454</v>
      </c>
    </row>
    <row r="323" s="2" customFormat="1">
      <c r="A323" s="38"/>
      <c r="B323" s="39"/>
      <c r="C323" s="40"/>
      <c r="D323" s="232" t="s">
        <v>177</v>
      </c>
      <c r="E323" s="40"/>
      <c r="F323" s="233" t="s">
        <v>455</v>
      </c>
      <c r="G323" s="40"/>
      <c r="H323" s="40"/>
      <c r="I323" s="234"/>
      <c r="J323" s="40"/>
      <c r="K323" s="40"/>
      <c r="L323" s="44"/>
      <c r="M323" s="235"/>
      <c r="N323" s="236"/>
      <c r="O323" s="91"/>
      <c r="P323" s="91"/>
      <c r="Q323" s="91"/>
      <c r="R323" s="91"/>
      <c r="S323" s="91"/>
      <c r="T323" s="92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177</v>
      </c>
      <c r="AU323" s="17" t="s">
        <v>89</v>
      </c>
    </row>
    <row r="324" s="13" customFormat="1">
      <c r="A324" s="13"/>
      <c r="B324" s="237"/>
      <c r="C324" s="238"/>
      <c r="D324" s="232" t="s">
        <v>179</v>
      </c>
      <c r="E324" s="239" t="s">
        <v>1</v>
      </c>
      <c r="F324" s="240" t="s">
        <v>310</v>
      </c>
      <c r="G324" s="238"/>
      <c r="H324" s="239" t="s">
        <v>1</v>
      </c>
      <c r="I324" s="241"/>
      <c r="J324" s="238"/>
      <c r="K324" s="238"/>
      <c r="L324" s="242"/>
      <c r="M324" s="243"/>
      <c r="N324" s="244"/>
      <c r="O324" s="244"/>
      <c r="P324" s="244"/>
      <c r="Q324" s="244"/>
      <c r="R324" s="244"/>
      <c r="S324" s="244"/>
      <c r="T324" s="24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6" t="s">
        <v>179</v>
      </c>
      <c r="AU324" s="246" t="s">
        <v>89</v>
      </c>
      <c r="AV324" s="13" t="s">
        <v>87</v>
      </c>
      <c r="AW324" s="13" t="s">
        <v>35</v>
      </c>
      <c r="AX324" s="13" t="s">
        <v>79</v>
      </c>
      <c r="AY324" s="246" t="s">
        <v>168</v>
      </c>
    </row>
    <row r="325" s="13" customFormat="1">
      <c r="A325" s="13"/>
      <c r="B325" s="237"/>
      <c r="C325" s="238"/>
      <c r="D325" s="232" t="s">
        <v>179</v>
      </c>
      <c r="E325" s="239" t="s">
        <v>1</v>
      </c>
      <c r="F325" s="240" t="s">
        <v>456</v>
      </c>
      <c r="G325" s="238"/>
      <c r="H325" s="239" t="s">
        <v>1</v>
      </c>
      <c r="I325" s="241"/>
      <c r="J325" s="238"/>
      <c r="K325" s="238"/>
      <c r="L325" s="242"/>
      <c r="M325" s="243"/>
      <c r="N325" s="244"/>
      <c r="O325" s="244"/>
      <c r="P325" s="244"/>
      <c r="Q325" s="244"/>
      <c r="R325" s="244"/>
      <c r="S325" s="244"/>
      <c r="T325" s="24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6" t="s">
        <v>179</v>
      </c>
      <c r="AU325" s="246" t="s">
        <v>89</v>
      </c>
      <c r="AV325" s="13" t="s">
        <v>87</v>
      </c>
      <c r="AW325" s="13" t="s">
        <v>35</v>
      </c>
      <c r="AX325" s="13" t="s">
        <v>79</v>
      </c>
      <c r="AY325" s="246" t="s">
        <v>168</v>
      </c>
    </row>
    <row r="326" s="14" customFormat="1">
      <c r="A326" s="14"/>
      <c r="B326" s="247"/>
      <c r="C326" s="248"/>
      <c r="D326" s="232" t="s">
        <v>179</v>
      </c>
      <c r="E326" s="249" t="s">
        <v>1</v>
      </c>
      <c r="F326" s="250" t="s">
        <v>457</v>
      </c>
      <c r="G326" s="248"/>
      <c r="H326" s="251">
        <v>55.200000000000003</v>
      </c>
      <c r="I326" s="252"/>
      <c r="J326" s="248"/>
      <c r="K326" s="248"/>
      <c r="L326" s="253"/>
      <c r="M326" s="254"/>
      <c r="N326" s="255"/>
      <c r="O326" s="255"/>
      <c r="P326" s="255"/>
      <c r="Q326" s="255"/>
      <c r="R326" s="255"/>
      <c r="S326" s="255"/>
      <c r="T326" s="256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7" t="s">
        <v>179</v>
      </c>
      <c r="AU326" s="257" t="s">
        <v>89</v>
      </c>
      <c r="AV326" s="14" t="s">
        <v>89</v>
      </c>
      <c r="AW326" s="14" t="s">
        <v>35</v>
      </c>
      <c r="AX326" s="14" t="s">
        <v>79</v>
      </c>
      <c r="AY326" s="257" t="s">
        <v>168</v>
      </c>
    </row>
    <row r="327" s="15" customFormat="1">
      <c r="A327" s="15"/>
      <c r="B327" s="258"/>
      <c r="C327" s="259"/>
      <c r="D327" s="232" t="s">
        <v>179</v>
      </c>
      <c r="E327" s="260" t="s">
        <v>110</v>
      </c>
      <c r="F327" s="261" t="s">
        <v>221</v>
      </c>
      <c r="G327" s="259"/>
      <c r="H327" s="262">
        <v>55.200000000000003</v>
      </c>
      <c r="I327" s="263"/>
      <c r="J327" s="259"/>
      <c r="K327" s="259"/>
      <c r="L327" s="264"/>
      <c r="M327" s="265"/>
      <c r="N327" s="266"/>
      <c r="O327" s="266"/>
      <c r="P327" s="266"/>
      <c r="Q327" s="266"/>
      <c r="R327" s="266"/>
      <c r="S327" s="266"/>
      <c r="T327" s="267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68" t="s">
        <v>179</v>
      </c>
      <c r="AU327" s="268" t="s">
        <v>89</v>
      </c>
      <c r="AV327" s="15" t="s">
        <v>175</v>
      </c>
      <c r="AW327" s="15" t="s">
        <v>35</v>
      </c>
      <c r="AX327" s="15" t="s">
        <v>87</v>
      </c>
      <c r="AY327" s="268" t="s">
        <v>168</v>
      </c>
    </row>
    <row r="328" s="2" customFormat="1" ht="24.15" customHeight="1">
      <c r="A328" s="38"/>
      <c r="B328" s="39"/>
      <c r="C328" s="219" t="s">
        <v>458</v>
      </c>
      <c r="D328" s="219" t="s">
        <v>170</v>
      </c>
      <c r="E328" s="220" t="s">
        <v>459</v>
      </c>
      <c r="F328" s="221" t="s">
        <v>460</v>
      </c>
      <c r="G328" s="222" t="s">
        <v>112</v>
      </c>
      <c r="H328" s="223">
        <v>221.39099999999999</v>
      </c>
      <c r="I328" s="224"/>
      <c r="J328" s="225">
        <f>ROUND(I328*H328,1)</f>
        <v>0</v>
      </c>
      <c r="K328" s="221" t="s">
        <v>174</v>
      </c>
      <c r="L328" s="44"/>
      <c r="M328" s="226" t="s">
        <v>1</v>
      </c>
      <c r="N328" s="227" t="s">
        <v>44</v>
      </c>
      <c r="O328" s="91"/>
      <c r="P328" s="228">
        <f>O328*H328</f>
        <v>0</v>
      </c>
      <c r="Q328" s="228">
        <v>0.0041000000000000003</v>
      </c>
      <c r="R328" s="228">
        <f>Q328*H328</f>
        <v>0.90770309999999998</v>
      </c>
      <c r="S328" s="228">
        <v>0</v>
      </c>
      <c r="T328" s="229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30" t="s">
        <v>175</v>
      </c>
      <c r="AT328" s="230" t="s">
        <v>170</v>
      </c>
      <c r="AU328" s="230" t="s">
        <v>89</v>
      </c>
      <c r="AY328" s="17" t="s">
        <v>168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17" t="s">
        <v>87</v>
      </c>
      <c r="BK328" s="231">
        <f>ROUND(I328*H328,1)</f>
        <v>0</v>
      </c>
      <c r="BL328" s="17" t="s">
        <v>175</v>
      </c>
      <c r="BM328" s="230" t="s">
        <v>461</v>
      </c>
    </row>
    <row r="329" s="2" customFormat="1">
      <c r="A329" s="38"/>
      <c r="B329" s="39"/>
      <c r="C329" s="40"/>
      <c r="D329" s="232" t="s">
        <v>177</v>
      </c>
      <c r="E329" s="40"/>
      <c r="F329" s="233" t="s">
        <v>462</v>
      </c>
      <c r="G329" s="40"/>
      <c r="H329" s="40"/>
      <c r="I329" s="234"/>
      <c r="J329" s="40"/>
      <c r="K329" s="40"/>
      <c r="L329" s="44"/>
      <c r="M329" s="235"/>
      <c r="N329" s="236"/>
      <c r="O329" s="91"/>
      <c r="P329" s="91"/>
      <c r="Q329" s="91"/>
      <c r="R329" s="91"/>
      <c r="S329" s="91"/>
      <c r="T329" s="92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177</v>
      </c>
      <c r="AU329" s="17" t="s">
        <v>89</v>
      </c>
    </row>
    <row r="330" s="14" customFormat="1">
      <c r="A330" s="14"/>
      <c r="B330" s="247"/>
      <c r="C330" s="248"/>
      <c r="D330" s="232" t="s">
        <v>179</v>
      </c>
      <c r="E330" s="249" t="s">
        <v>1</v>
      </c>
      <c r="F330" s="250" t="s">
        <v>114</v>
      </c>
      <c r="G330" s="248"/>
      <c r="H330" s="251">
        <v>41.341000000000001</v>
      </c>
      <c r="I330" s="252"/>
      <c r="J330" s="248"/>
      <c r="K330" s="248"/>
      <c r="L330" s="253"/>
      <c r="M330" s="254"/>
      <c r="N330" s="255"/>
      <c r="O330" s="255"/>
      <c r="P330" s="255"/>
      <c r="Q330" s="255"/>
      <c r="R330" s="255"/>
      <c r="S330" s="255"/>
      <c r="T330" s="256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7" t="s">
        <v>179</v>
      </c>
      <c r="AU330" s="257" t="s">
        <v>89</v>
      </c>
      <c r="AV330" s="14" t="s">
        <v>89</v>
      </c>
      <c r="AW330" s="14" t="s">
        <v>35</v>
      </c>
      <c r="AX330" s="14" t="s">
        <v>79</v>
      </c>
      <c r="AY330" s="257" t="s">
        <v>168</v>
      </c>
    </row>
    <row r="331" s="14" customFormat="1">
      <c r="A331" s="14"/>
      <c r="B331" s="247"/>
      <c r="C331" s="248"/>
      <c r="D331" s="232" t="s">
        <v>179</v>
      </c>
      <c r="E331" s="249" t="s">
        <v>1</v>
      </c>
      <c r="F331" s="250" t="s">
        <v>110</v>
      </c>
      <c r="G331" s="248"/>
      <c r="H331" s="251">
        <v>55.200000000000003</v>
      </c>
      <c r="I331" s="252"/>
      <c r="J331" s="248"/>
      <c r="K331" s="248"/>
      <c r="L331" s="253"/>
      <c r="M331" s="254"/>
      <c r="N331" s="255"/>
      <c r="O331" s="255"/>
      <c r="P331" s="255"/>
      <c r="Q331" s="255"/>
      <c r="R331" s="255"/>
      <c r="S331" s="255"/>
      <c r="T331" s="256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7" t="s">
        <v>179</v>
      </c>
      <c r="AU331" s="257" t="s">
        <v>89</v>
      </c>
      <c r="AV331" s="14" t="s">
        <v>89</v>
      </c>
      <c r="AW331" s="14" t="s">
        <v>35</v>
      </c>
      <c r="AX331" s="14" t="s">
        <v>79</v>
      </c>
      <c r="AY331" s="257" t="s">
        <v>168</v>
      </c>
    </row>
    <row r="332" s="13" customFormat="1">
      <c r="A332" s="13"/>
      <c r="B332" s="237"/>
      <c r="C332" s="238"/>
      <c r="D332" s="232" t="s">
        <v>179</v>
      </c>
      <c r="E332" s="239" t="s">
        <v>1</v>
      </c>
      <c r="F332" s="240" t="s">
        <v>463</v>
      </c>
      <c r="G332" s="238"/>
      <c r="H332" s="239" t="s">
        <v>1</v>
      </c>
      <c r="I332" s="241"/>
      <c r="J332" s="238"/>
      <c r="K332" s="238"/>
      <c r="L332" s="242"/>
      <c r="M332" s="243"/>
      <c r="N332" s="244"/>
      <c r="O332" s="244"/>
      <c r="P332" s="244"/>
      <c r="Q332" s="244"/>
      <c r="R332" s="244"/>
      <c r="S332" s="244"/>
      <c r="T332" s="24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6" t="s">
        <v>179</v>
      </c>
      <c r="AU332" s="246" t="s">
        <v>89</v>
      </c>
      <c r="AV332" s="13" t="s">
        <v>87</v>
      </c>
      <c r="AW332" s="13" t="s">
        <v>35</v>
      </c>
      <c r="AX332" s="13" t="s">
        <v>79</v>
      </c>
      <c r="AY332" s="246" t="s">
        <v>168</v>
      </c>
    </row>
    <row r="333" s="14" customFormat="1">
      <c r="A333" s="14"/>
      <c r="B333" s="247"/>
      <c r="C333" s="248"/>
      <c r="D333" s="232" t="s">
        <v>179</v>
      </c>
      <c r="E333" s="249" t="s">
        <v>1</v>
      </c>
      <c r="F333" s="250" t="s">
        <v>464</v>
      </c>
      <c r="G333" s="248"/>
      <c r="H333" s="251">
        <v>124.84999999999999</v>
      </c>
      <c r="I333" s="252"/>
      <c r="J333" s="248"/>
      <c r="K333" s="248"/>
      <c r="L333" s="253"/>
      <c r="M333" s="254"/>
      <c r="N333" s="255"/>
      <c r="O333" s="255"/>
      <c r="P333" s="255"/>
      <c r="Q333" s="255"/>
      <c r="R333" s="255"/>
      <c r="S333" s="255"/>
      <c r="T333" s="256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7" t="s">
        <v>179</v>
      </c>
      <c r="AU333" s="257" t="s">
        <v>89</v>
      </c>
      <c r="AV333" s="14" t="s">
        <v>89</v>
      </c>
      <c r="AW333" s="14" t="s">
        <v>35</v>
      </c>
      <c r="AX333" s="14" t="s">
        <v>79</v>
      </c>
      <c r="AY333" s="257" t="s">
        <v>168</v>
      </c>
    </row>
    <row r="334" s="15" customFormat="1">
      <c r="A334" s="15"/>
      <c r="B334" s="258"/>
      <c r="C334" s="259"/>
      <c r="D334" s="232" t="s">
        <v>179</v>
      </c>
      <c r="E334" s="260" t="s">
        <v>1</v>
      </c>
      <c r="F334" s="261" t="s">
        <v>221</v>
      </c>
      <c r="G334" s="259"/>
      <c r="H334" s="262">
        <v>221.39099999999999</v>
      </c>
      <c r="I334" s="263"/>
      <c r="J334" s="259"/>
      <c r="K334" s="259"/>
      <c r="L334" s="264"/>
      <c r="M334" s="265"/>
      <c r="N334" s="266"/>
      <c r="O334" s="266"/>
      <c r="P334" s="266"/>
      <c r="Q334" s="266"/>
      <c r="R334" s="266"/>
      <c r="S334" s="266"/>
      <c r="T334" s="267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68" t="s">
        <v>179</v>
      </c>
      <c r="AU334" s="268" t="s">
        <v>89</v>
      </c>
      <c r="AV334" s="15" t="s">
        <v>175</v>
      </c>
      <c r="AW334" s="15" t="s">
        <v>35</v>
      </c>
      <c r="AX334" s="15" t="s">
        <v>87</v>
      </c>
      <c r="AY334" s="268" t="s">
        <v>168</v>
      </c>
    </row>
    <row r="335" s="2" customFormat="1" ht="16.5" customHeight="1">
      <c r="A335" s="38"/>
      <c r="B335" s="39"/>
      <c r="C335" s="219" t="s">
        <v>465</v>
      </c>
      <c r="D335" s="219" t="s">
        <v>170</v>
      </c>
      <c r="E335" s="220" t="s">
        <v>466</v>
      </c>
      <c r="F335" s="221" t="s">
        <v>467</v>
      </c>
      <c r="G335" s="222" t="s">
        <v>468</v>
      </c>
      <c r="H335" s="223">
        <v>4</v>
      </c>
      <c r="I335" s="224"/>
      <c r="J335" s="225">
        <f>ROUND(I335*H335,1)</f>
        <v>0</v>
      </c>
      <c r="K335" s="221" t="s">
        <v>1</v>
      </c>
      <c r="L335" s="44"/>
      <c r="M335" s="226" t="s">
        <v>1</v>
      </c>
      <c r="N335" s="227" t="s">
        <v>44</v>
      </c>
      <c r="O335" s="91"/>
      <c r="P335" s="228">
        <f>O335*H335</f>
        <v>0</v>
      </c>
      <c r="Q335" s="228">
        <v>0</v>
      </c>
      <c r="R335" s="228">
        <f>Q335*H335</f>
        <v>0</v>
      </c>
      <c r="S335" s="228">
        <v>0</v>
      </c>
      <c r="T335" s="229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0" t="s">
        <v>175</v>
      </c>
      <c r="AT335" s="230" t="s">
        <v>170</v>
      </c>
      <c r="AU335" s="230" t="s">
        <v>89</v>
      </c>
      <c r="AY335" s="17" t="s">
        <v>168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7" t="s">
        <v>87</v>
      </c>
      <c r="BK335" s="231">
        <f>ROUND(I335*H335,1)</f>
        <v>0</v>
      </c>
      <c r="BL335" s="17" t="s">
        <v>175</v>
      </c>
      <c r="BM335" s="230" t="s">
        <v>469</v>
      </c>
    </row>
    <row r="336" s="2" customFormat="1">
      <c r="A336" s="38"/>
      <c r="B336" s="39"/>
      <c r="C336" s="40"/>
      <c r="D336" s="232" t="s">
        <v>177</v>
      </c>
      <c r="E336" s="40"/>
      <c r="F336" s="233" t="s">
        <v>470</v>
      </c>
      <c r="G336" s="40"/>
      <c r="H336" s="40"/>
      <c r="I336" s="234"/>
      <c r="J336" s="40"/>
      <c r="K336" s="40"/>
      <c r="L336" s="44"/>
      <c r="M336" s="235"/>
      <c r="N336" s="236"/>
      <c r="O336" s="91"/>
      <c r="P336" s="91"/>
      <c r="Q336" s="91"/>
      <c r="R336" s="91"/>
      <c r="S336" s="91"/>
      <c r="T336" s="92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177</v>
      </c>
      <c r="AU336" s="17" t="s">
        <v>89</v>
      </c>
    </row>
    <row r="337" s="13" customFormat="1">
      <c r="A337" s="13"/>
      <c r="B337" s="237"/>
      <c r="C337" s="238"/>
      <c r="D337" s="232" t="s">
        <v>179</v>
      </c>
      <c r="E337" s="239" t="s">
        <v>1</v>
      </c>
      <c r="F337" s="240" t="s">
        <v>205</v>
      </c>
      <c r="G337" s="238"/>
      <c r="H337" s="239" t="s">
        <v>1</v>
      </c>
      <c r="I337" s="241"/>
      <c r="J337" s="238"/>
      <c r="K337" s="238"/>
      <c r="L337" s="242"/>
      <c r="M337" s="243"/>
      <c r="N337" s="244"/>
      <c r="O337" s="244"/>
      <c r="P337" s="244"/>
      <c r="Q337" s="244"/>
      <c r="R337" s="244"/>
      <c r="S337" s="244"/>
      <c r="T337" s="24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6" t="s">
        <v>179</v>
      </c>
      <c r="AU337" s="246" t="s">
        <v>89</v>
      </c>
      <c r="AV337" s="13" t="s">
        <v>87</v>
      </c>
      <c r="AW337" s="13" t="s">
        <v>35</v>
      </c>
      <c r="AX337" s="13" t="s">
        <v>79</v>
      </c>
      <c r="AY337" s="246" t="s">
        <v>168</v>
      </c>
    </row>
    <row r="338" s="14" customFormat="1">
      <c r="A338" s="14"/>
      <c r="B338" s="247"/>
      <c r="C338" s="248"/>
      <c r="D338" s="232" t="s">
        <v>179</v>
      </c>
      <c r="E338" s="249" t="s">
        <v>1</v>
      </c>
      <c r="F338" s="250" t="s">
        <v>175</v>
      </c>
      <c r="G338" s="248"/>
      <c r="H338" s="251">
        <v>4</v>
      </c>
      <c r="I338" s="252"/>
      <c r="J338" s="248"/>
      <c r="K338" s="248"/>
      <c r="L338" s="253"/>
      <c r="M338" s="254"/>
      <c r="N338" s="255"/>
      <c r="O338" s="255"/>
      <c r="P338" s="255"/>
      <c r="Q338" s="255"/>
      <c r="R338" s="255"/>
      <c r="S338" s="255"/>
      <c r="T338" s="256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7" t="s">
        <v>179</v>
      </c>
      <c r="AU338" s="257" t="s">
        <v>89</v>
      </c>
      <c r="AV338" s="14" t="s">
        <v>89</v>
      </c>
      <c r="AW338" s="14" t="s">
        <v>35</v>
      </c>
      <c r="AX338" s="14" t="s">
        <v>87</v>
      </c>
      <c r="AY338" s="257" t="s">
        <v>168</v>
      </c>
    </row>
    <row r="339" s="2" customFormat="1" ht="16.5" customHeight="1">
      <c r="A339" s="38"/>
      <c r="B339" s="39"/>
      <c r="C339" s="219" t="s">
        <v>471</v>
      </c>
      <c r="D339" s="219" t="s">
        <v>170</v>
      </c>
      <c r="E339" s="220" t="s">
        <v>472</v>
      </c>
      <c r="F339" s="221" t="s">
        <v>473</v>
      </c>
      <c r="G339" s="222" t="s">
        <v>360</v>
      </c>
      <c r="H339" s="223">
        <v>33</v>
      </c>
      <c r="I339" s="224"/>
      <c r="J339" s="225">
        <f>ROUND(I339*H339,1)</f>
        <v>0</v>
      </c>
      <c r="K339" s="221" t="s">
        <v>1</v>
      </c>
      <c r="L339" s="44"/>
      <c r="M339" s="226" t="s">
        <v>1</v>
      </c>
      <c r="N339" s="227" t="s">
        <v>44</v>
      </c>
      <c r="O339" s="91"/>
      <c r="P339" s="228">
        <f>O339*H339</f>
        <v>0</v>
      </c>
      <c r="Q339" s="228">
        <v>0</v>
      </c>
      <c r="R339" s="228">
        <f>Q339*H339</f>
        <v>0</v>
      </c>
      <c r="S339" s="228">
        <v>0</v>
      </c>
      <c r="T339" s="229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30" t="s">
        <v>175</v>
      </c>
      <c r="AT339" s="230" t="s">
        <v>170</v>
      </c>
      <c r="AU339" s="230" t="s">
        <v>89</v>
      </c>
      <c r="AY339" s="17" t="s">
        <v>168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17" t="s">
        <v>87</v>
      </c>
      <c r="BK339" s="231">
        <f>ROUND(I339*H339,1)</f>
        <v>0</v>
      </c>
      <c r="BL339" s="17" t="s">
        <v>175</v>
      </c>
      <c r="BM339" s="230" t="s">
        <v>474</v>
      </c>
    </row>
    <row r="340" s="2" customFormat="1">
      <c r="A340" s="38"/>
      <c r="B340" s="39"/>
      <c r="C340" s="40"/>
      <c r="D340" s="232" t="s">
        <v>177</v>
      </c>
      <c r="E340" s="40"/>
      <c r="F340" s="233" t="s">
        <v>475</v>
      </c>
      <c r="G340" s="40"/>
      <c r="H340" s="40"/>
      <c r="I340" s="234"/>
      <c r="J340" s="40"/>
      <c r="K340" s="40"/>
      <c r="L340" s="44"/>
      <c r="M340" s="235"/>
      <c r="N340" s="236"/>
      <c r="O340" s="91"/>
      <c r="P340" s="91"/>
      <c r="Q340" s="91"/>
      <c r="R340" s="91"/>
      <c r="S340" s="91"/>
      <c r="T340" s="92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177</v>
      </c>
      <c r="AU340" s="17" t="s">
        <v>89</v>
      </c>
    </row>
    <row r="341" s="13" customFormat="1">
      <c r="A341" s="13"/>
      <c r="B341" s="237"/>
      <c r="C341" s="238"/>
      <c r="D341" s="232" t="s">
        <v>179</v>
      </c>
      <c r="E341" s="239" t="s">
        <v>1</v>
      </c>
      <c r="F341" s="240" t="s">
        <v>205</v>
      </c>
      <c r="G341" s="238"/>
      <c r="H341" s="239" t="s">
        <v>1</v>
      </c>
      <c r="I341" s="241"/>
      <c r="J341" s="238"/>
      <c r="K341" s="238"/>
      <c r="L341" s="242"/>
      <c r="M341" s="243"/>
      <c r="N341" s="244"/>
      <c r="O341" s="244"/>
      <c r="P341" s="244"/>
      <c r="Q341" s="244"/>
      <c r="R341" s="244"/>
      <c r="S341" s="244"/>
      <c r="T341" s="245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6" t="s">
        <v>179</v>
      </c>
      <c r="AU341" s="246" t="s">
        <v>89</v>
      </c>
      <c r="AV341" s="13" t="s">
        <v>87</v>
      </c>
      <c r="AW341" s="13" t="s">
        <v>35</v>
      </c>
      <c r="AX341" s="13" t="s">
        <v>79</v>
      </c>
      <c r="AY341" s="246" t="s">
        <v>168</v>
      </c>
    </row>
    <row r="342" s="14" customFormat="1">
      <c r="A342" s="14"/>
      <c r="B342" s="247"/>
      <c r="C342" s="248"/>
      <c r="D342" s="232" t="s">
        <v>179</v>
      </c>
      <c r="E342" s="249" t="s">
        <v>1</v>
      </c>
      <c r="F342" s="250" t="s">
        <v>384</v>
      </c>
      <c r="G342" s="248"/>
      <c r="H342" s="251">
        <v>33</v>
      </c>
      <c r="I342" s="252"/>
      <c r="J342" s="248"/>
      <c r="K342" s="248"/>
      <c r="L342" s="253"/>
      <c r="M342" s="254"/>
      <c r="N342" s="255"/>
      <c r="O342" s="255"/>
      <c r="P342" s="255"/>
      <c r="Q342" s="255"/>
      <c r="R342" s="255"/>
      <c r="S342" s="255"/>
      <c r="T342" s="256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7" t="s">
        <v>179</v>
      </c>
      <c r="AU342" s="257" t="s">
        <v>89</v>
      </c>
      <c r="AV342" s="14" t="s">
        <v>89</v>
      </c>
      <c r="AW342" s="14" t="s">
        <v>35</v>
      </c>
      <c r="AX342" s="14" t="s">
        <v>87</v>
      </c>
      <c r="AY342" s="257" t="s">
        <v>168</v>
      </c>
    </row>
    <row r="343" s="2" customFormat="1" ht="24.15" customHeight="1">
      <c r="A343" s="38"/>
      <c r="B343" s="39"/>
      <c r="C343" s="219" t="s">
        <v>476</v>
      </c>
      <c r="D343" s="219" t="s">
        <v>170</v>
      </c>
      <c r="E343" s="220" t="s">
        <v>477</v>
      </c>
      <c r="F343" s="221" t="s">
        <v>478</v>
      </c>
      <c r="G343" s="222" t="s">
        <v>292</v>
      </c>
      <c r="H343" s="223">
        <v>1</v>
      </c>
      <c r="I343" s="224"/>
      <c r="J343" s="225">
        <f>ROUND(I343*H343,1)</f>
        <v>0</v>
      </c>
      <c r="K343" s="221" t="s">
        <v>1</v>
      </c>
      <c r="L343" s="44"/>
      <c r="M343" s="226" t="s">
        <v>1</v>
      </c>
      <c r="N343" s="227" t="s">
        <v>44</v>
      </c>
      <c r="O343" s="91"/>
      <c r="P343" s="228">
        <f>O343*H343</f>
        <v>0</v>
      </c>
      <c r="Q343" s="228">
        <v>0</v>
      </c>
      <c r="R343" s="228">
        <f>Q343*H343</f>
        <v>0</v>
      </c>
      <c r="S343" s="228">
        <v>0</v>
      </c>
      <c r="T343" s="229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30" t="s">
        <v>175</v>
      </c>
      <c r="AT343" s="230" t="s">
        <v>170</v>
      </c>
      <c r="AU343" s="230" t="s">
        <v>89</v>
      </c>
      <c r="AY343" s="17" t="s">
        <v>168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7" t="s">
        <v>87</v>
      </c>
      <c r="BK343" s="231">
        <f>ROUND(I343*H343,1)</f>
        <v>0</v>
      </c>
      <c r="BL343" s="17" t="s">
        <v>175</v>
      </c>
      <c r="BM343" s="230" t="s">
        <v>479</v>
      </c>
    </row>
    <row r="344" s="2" customFormat="1">
      <c r="A344" s="38"/>
      <c r="B344" s="39"/>
      <c r="C344" s="40"/>
      <c r="D344" s="232" t="s">
        <v>177</v>
      </c>
      <c r="E344" s="40"/>
      <c r="F344" s="233" t="s">
        <v>480</v>
      </c>
      <c r="G344" s="40"/>
      <c r="H344" s="40"/>
      <c r="I344" s="234"/>
      <c r="J344" s="40"/>
      <c r="K344" s="40"/>
      <c r="L344" s="44"/>
      <c r="M344" s="235"/>
      <c r="N344" s="236"/>
      <c r="O344" s="91"/>
      <c r="P344" s="91"/>
      <c r="Q344" s="91"/>
      <c r="R344" s="91"/>
      <c r="S344" s="91"/>
      <c r="T344" s="92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177</v>
      </c>
      <c r="AU344" s="17" t="s">
        <v>89</v>
      </c>
    </row>
    <row r="345" s="2" customFormat="1" ht="16.5" customHeight="1">
      <c r="A345" s="38"/>
      <c r="B345" s="39"/>
      <c r="C345" s="219" t="s">
        <v>481</v>
      </c>
      <c r="D345" s="219" t="s">
        <v>170</v>
      </c>
      <c r="E345" s="220" t="s">
        <v>482</v>
      </c>
      <c r="F345" s="221" t="s">
        <v>483</v>
      </c>
      <c r="G345" s="222" t="s">
        <v>468</v>
      </c>
      <c r="H345" s="223">
        <v>4</v>
      </c>
      <c r="I345" s="224"/>
      <c r="J345" s="225">
        <f>ROUND(I345*H345,1)</f>
        <v>0</v>
      </c>
      <c r="K345" s="221" t="s">
        <v>1</v>
      </c>
      <c r="L345" s="44"/>
      <c r="M345" s="226" t="s">
        <v>1</v>
      </c>
      <c r="N345" s="227" t="s">
        <v>44</v>
      </c>
      <c r="O345" s="91"/>
      <c r="P345" s="228">
        <f>O345*H345</f>
        <v>0</v>
      </c>
      <c r="Q345" s="228">
        <v>0</v>
      </c>
      <c r="R345" s="228">
        <f>Q345*H345</f>
        <v>0</v>
      </c>
      <c r="S345" s="228">
        <v>0</v>
      </c>
      <c r="T345" s="229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30" t="s">
        <v>175</v>
      </c>
      <c r="AT345" s="230" t="s">
        <v>170</v>
      </c>
      <c r="AU345" s="230" t="s">
        <v>89</v>
      </c>
      <c r="AY345" s="17" t="s">
        <v>168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17" t="s">
        <v>87</v>
      </c>
      <c r="BK345" s="231">
        <f>ROUND(I345*H345,1)</f>
        <v>0</v>
      </c>
      <c r="BL345" s="17" t="s">
        <v>175</v>
      </c>
      <c r="BM345" s="230" t="s">
        <v>484</v>
      </c>
    </row>
    <row r="346" s="2" customFormat="1">
      <c r="A346" s="38"/>
      <c r="B346" s="39"/>
      <c r="C346" s="40"/>
      <c r="D346" s="232" t="s">
        <v>177</v>
      </c>
      <c r="E346" s="40"/>
      <c r="F346" s="233" t="s">
        <v>485</v>
      </c>
      <c r="G346" s="40"/>
      <c r="H346" s="40"/>
      <c r="I346" s="234"/>
      <c r="J346" s="40"/>
      <c r="K346" s="40"/>
      <c r="L346" s="44"/>
      <c r="M346" s="235"/>
      <c r="N346" s="236"/>
      <c r="O346" s="91"/>
      <c r="P346" s="91"/>
      <c r="Q346" s="91"/>
      <c r="R346" s="91"/>
      <c r="S346" s="91"/>
      <c r="T346" s="92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177</v>
      </c>
      <c r="AU346" s="17" t="s">
        <v>89</v>
      </c>
    </row>
    <row r="347" s="13" customFormat="1">
      <c r="A347" s="13"/>
      <c r="B347" s="237"/>
      <c r="C347" s="238"/>
      <c r="D347" s="232" t="s">
        <v>179</v>
      </c>
      <c r="E347" s="239" t="s">
        <v>1</v>
      </c>
      <c r="F347" s="240" t="s">
        <v>205</v>
      </c>
      <c r="G347" s="238"/>
      <c r="H347" s="239" t="s">
        <v>1</v>
      </c>
      <c r="I347" s="241"/>
      <c r="J347" s="238"/>
      <c r="K347" s="238"/>
      <c r="L347" s="242"/>
      <c r="M347" s="243"/>
      <c r="N347" s="244"/>
      <c r="O347" s="244"/>
      <c r="P347" s="244"/>
      <c r="Q347" s="244"/>
      <c r="R347" s="244"/>
      <c r="S347" s="244"/>
      <c r="T347" s="245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6" t="s">
        <v>179</v>
      </c>
      <c r="AU347" s="246" t="s">
        <v>89</v>
      </c>
      <c r="AV347" s="13" t="s">
        <v>87</v>
      </c>
      <c r="AW347" s="13" t="s">
        <v>35</v>
      </c>
      <c r="AX347" s="13" t="s">
        <v>79</v>
      </c>
      <c r="AY347" s="246" t="s">
        <v>168</v>
      </c>
    </row>
    <row r="348" s="14" customFormat="1">
      <c r="A348" s="14"/>
      <c r="B348" s="247"/>
      <c r="C348" s="248"/>
      <c r="D348" s="232" t="s">
        <v>179</v>
      </c>
      <c r="E348" s="249" t="s">
        <v>1</v>
      </c>
      <c r="F348" s="250" t="s">
        <v>175</v>
      </c>
      <c r="G348" s="248"/>
      <c r="H348" s="251">
        <v>4</v>
      </c>
      <c r="I348" s="252"/>
      <c r="J348" s="248"/>
      <c r="K348" s="248"/>
      <c r="L348" s="253"/>
      <c r="M348" s="254"/>
      <c r="N348" s="255"/>
      <c r="O348" s="255"/>
      <c r="P348" s="255"/>
      <c r="Q348" s="255"/>
      <c r="R348" s="255"/>
      <c r="S348" s="255"/>
      <c r="T348" s="256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7" t="s">
        <v>179</v>
      </c>
      <c r="AU348" s="257" t="s">
        <v>89</v>
      </c>
      <c r="AV348" s="14" t="s">
        <v>89</v>
      </c>
      <c r="AW348" s="14" t="s">
        <v>35</v>
      </c>
      <c r="AX348" s="14" t="s">
        <v>87</v>
      </c>
      <c r="AY348" s="257" t="s">
        <v>168</v>
      </c>
    </row>
    <row r="349" s="2" customFormat="1" ht="16.5" customHeight="1">
      <c r="A349" s="38"/>
      <c r="B349" s="39"/>
      <c r="C349" s="219" t="s">
        <v>486</v>
      </c>
      <c r="D349" s="219" t="s">
        <v>170</v>
      </c>
      <c r="E349" s="220" t="s">
        <v>487</v>
      </c>
      <c r="F349" s="221" t="s">
        <v>488</v>
      </c>
      <c r="G349" s="222" t="s">
        <v>468</v>
      </c>
      <c r="H349" s="223">
        <v>8</v>
      </c>
      <c r="I349" s="224"/>
      <c r="J349" s="225">
        <f>ROUND(I349*H349,1)</f>
        <v>0</v>
      </c>
      <c r="K349" s="221" t="s">
        <v>1</v>
      </c>
      <c r="L349" s="44"/>
      <c r="M349" s="226" t="s">
        <v>1</v>
      </c>
      <c r="N349" s="227" t="s">
        <v>44</v>
      </c>
      <c r="O349" s="91"/>
      <c r="P349" s="228">
        <f>O349*H349</f>
        <v>0</v>
      </c>
      <c r="Q349" s="228">
        <v>0</v>
      </c>
      <c r="R349" s="228">
        <f>Q349*H349</f>
        <v>0</v>
      </c>
      <c r="S349" s="228">
        <v>0</v>
      </c>
      <c r="T349" s="229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30" t="s">
        <v>175</v>
      </c>
      <c r="AT349" s="230" t="s">
        <v>170</v>
      </c>
      <c r="AU349" s="230" t="s">
        <v>89</v>
      </c>
      <c r="AY349" s="17" t="s">
        <v>168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7" t="s">
        <v>87</v>
      </c>
      <c r="BK349" s="231">
        <f>ROUND(I349*H349,1)</f>
        <v>0</v>
      </c>
      <c r="BL349" s="17" t="s">
        <v>175</v>
      </c>
      <c r="BM349" s="230" t="s">
        <v>489</v>
      </c>
    </row>
    <row r="350" s="2" customFormat="1">
      <c r="A350" s="38"/>
      <c r="B350" s="39"/>
      <c r="C350" s="40"/>
      <c r="D350" s="232" t="s">
        <v>177</v>
      </c>
      <c r="E350" s="40"/>
      <c r="F350" s="233" t="s">
        <v>490</v>
      </c>
      <c r="G350" s="40"/>
      <c r="H350" s="40"/>
      <c r="I350" s="234"/>
      <c r="J350" s="40"/>
      <c r="K350" s="40"/>
      <c r="L350" s="44"/>
      <c r="M350" s="235"/>
      <c r="N350" s="236"/>
      <c r="O350" s="91"/>
      <c r="P350" s="91"/>
      <c r="Q350" s="91"/>
      <c r="R350" s="91"/>
      <c r="S350" s="91"/>
      <c r="T350" s="92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177</v>
      </c>
      <c r="AU350" s="17" t="s">
        <v>89</v>
      </c>
    </row>
    <row r="351" s="13" customFormat="1">
      <c r="A351" s="13"/>
      <c r="B351" s="237"/>
      <c r="C351" s="238"/>
      <c r="D351" s="232" t="s">
        <v>179</v>
      </c>
      <c r="E351" s="239" t="s">
        <v>1</v>
      </c>
      <c r="F351" s="240" t="s">
        <v>205</v>
      </c>
      <c r="G351" s="238"/>
      <c r="H351" s="239" t="s">
        <v>1</v>
      </c>
      <c r="I351" s="241"/>
      <c r="J351" s="238"/>
      <c r="K351" s="238"/>
      <c r="L351" s="242"/>
      <c r="M351" s="243"/>
      <c r="N351" s="244"/>
      <c r="O351" s="244"/>
      <c r="P351" s="244"/>
      <c r="Q351" s="244"/>
      <c r="R351" s="244"/>
      <c r="S351" s="244"/>
      <c r="T351" s="245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6" t="s">
        <v>179</v>
      </c>
      <c r="AU351" s="246" t="s">
        <v>89</v>
      </c>
      <c r="AV351" s="13" t="s">
        <v>87</v>
      </c>
      <c r="AW351" s="13" t="s">
        <v>35</v>
      </c>
      <c r="AX351" s="13" t="s">
        <v>79</v>
      </c>
      <c r="AY351" s="246" t="s">
        <v>168</v>
      </c>
    </row>
    <row r="352" s="14" customFormat="1">
      <c r="A352" s="14"/>
      <c r="B352" s="247"/>
      <c r="C352" s="248"/>
      <c r="D352" s="232" t="s">
        <v>179</v>
      </c>
      <c r="E352" s="249" t="s">
        <v>1</v>
      </c>
      <c r="F352" s="250" t="s">
        <v>222</v>
      </c>
      <c r="G352" s="248"/>
      <c r="H352" s="251">
        <v>8</v>
      </c>
      <c r="I352" s="252"/>
      <c r="J352" s="248"/>
      <c r="K352" s="248"/>
      <c r="L352" s="253"/>
      <c r="M352" s="254"/>
      <c r="N352" s="255"/>
      <c r="O352" s="255"/>
      <c r="P352" s="255"/>
      <c r="Q352" s="255"/>
      <c r="R352" s="255"/>
      <c r="S352" s="255"/>
      <c r="T352" s="256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7" t="s">
        <v>179</v>
      </c>
      <c r="AU352" s="257" t="s">
        <v>89</v>
      </c>
      <c r="AV352" s="14" t="s">
        <v>89</v>
      </c>
      <c r="AW352" s="14" t="s">
        <v>35</v>
      </c>
      <c r="AX352" s="14" t="s">
        <v>87</v>
      </c>
      <c r="AY352" s="257" t="s">
        <v>168</v>
      </c>
    </row>
    <row r="353" s="2" customFormat="1" ht="16.5" customHeight="1">
      <c r="A353" s="38"/>
      <c r="B353" s="39"/>
      <c r="C353" s="219" t="s">
        <v>491</v>
      </c>
      <c r="D353" s="219" t="s">
        <v>170</v>
      </c>
      <c r="E353" s="220" t="s">
        <v>492</v>
      </c>
      <c r="F353" s="221" t="s">
        <v>493</v>
      </c>
      <c r="G353" s="222" t="s">
        <v>468</v>
      </c>
      <c r="H353" s="223">
        <v>4</v>
      </c>
      <c r="I353" s="224"/>
      <c r="J353" s="225">
        <f>ROUND(I353*H353,1)</f>
        <v>0</v>
      </c>
      <c r="K353" s="221" t="s">
        <v>1</v>
      </c>
      <c r="L353" s="44"/>
      <c r="M353" s="226" t="s">
        <v>1</v>
      </c>
      <c r="N353" s="227" t="s">
        <v>44</v>
      </c>
      <c r="O353" s="91"/>
      <c r="P353" s="228">
        <f>O353*H353</f>
        <v>0</v>
      </c>
      <c r="Q353" s="228">
        <v>0</v>
      </c>
      <c r="R353" s="228">
        <f>Q353*H353</f>
        <v>0</v>
      </c>
      <c r="S353" s="228">
        <v>0</v>
      </c>
      <c r="T353" s="229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30" t="s">
        <v>175</v>
      </c>
      <c r="AT353" s="230" t="s">
        <v>170</v>
      </c>
      <c r="AU353" s="230" t="s">
        <v>89</v>
      </c>
      <c r="AY353" s="17" t="s">
        <v>168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17" t="s">
        <v>87</v>
      </c>
      <c r="BK353" s="231">
        <f>ROUND(I353*H353,1)</f>
        <v>0</v>
      </c>
      <c r="BL353" s="17" t="s">
        <v>175</v>
      </c>
      <c r="BM353" s="230" t="s">
        <v>494</v>
      </c>
    </row>
    <row r="354" s="2" customFormat="1">
      <c r="A354" s="38"/>
      <c r="B354" s="39"/>
      <c r="C354" s="40"/>
      <c r="D354" s="232" t="s">
        <v>177</v>
      </c>
      <c r="E354" s="40"/>
      <c r="F354" s="233" t="s">
        <v>495</v>
      </c>
      <c r="G354" s="40"/>
      <c r="H354" s="40"/>
      <c r="I354" s="234"/>
      <c r="J354" s="40"/>
      <c r="K354" s="40"/>
      <c r="L354" s="44"/>
      <c r="M354" s="235"/>
      <c r="N354" s="236"/>
      <c r="O354" s="91"/>
      <c r="P354" s="91"/>
      <c r="Q354" s="91"/>
      <c r="R354" s="91"/>
      <c r="S354" s="91"/>
      <c r="T354" s="92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177</v>
      </c>
      <c r="AU354" s="17" t="s">
        <v>89</v>
      </c>
    </row>
    <row r="355" s="13" customFormat="1">
      <c r="A355" s="13"/>
      <c r="B355" s="237"/>
      <c r="C355" s="238"/>
      <c r="D355" s="232" t="s">
        <v>179</v>
      </c>
      <c r="E355" s="239" t="s">
        <v>1</v>
      </c>
      <c r="F355" s="240" t="s">
        <v>205</v>
      </c>
      <c r="G355" s="238"/>
      <c r="H355" s="239" t="s">
        <v>1</v>
      </c>
      <c r="I355" s="241"/>
      <c r="J355" s="238"/>
      <c r="K355" s="238"/>
      <c r="L355" s="242"/>
      <c r="M355" s="243"/>
      <c r="N355" s="244"/>
      <c r="O355" s="244"/>
      <c r="P355" s="244"/>
      <c r="Q355" s="244"/>
      <c r="R355" s="244"/>
      <c r="S355" s="244"/>
      <c r="T355" s="245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6" t="s">
        <v>179</v>
      </c>
      <c r="AU355" s="246" t="s">
        <v>89</v>
      </c>
      <c r="AV355" s="13" t="s">
        <v>87</v>
      </c>
      <c r="AW355" s="13" t="s">
        <v>35</v>
      </c>
      <c r="AX355" s="13" t="s">
        <v>79</v>
      </c>
      <c r="AY355" s="246" t="s">
        <v>168</v>
      </c>
    </row>
    <row r="356" s="14" customFormat="1">
      <c r="A356" s="14"/>
      <c r="B356" s="247"/>
      <c r="C356" s="248"/>
      <c r="D356" s="232" t="s">
        <v>179</v>
      </c>
      <c r="E356" s="249" t="s">
        <v>1</v>
      </c>
      <c r="F356" s="250" t="s">
        <v>175</v>
      </c>
      <c r="G356" s="248"/>
      <c r="H356" s="251">
        <v>4</v>
      </c>
      <c r="I356" s="252"/>
      <c r="J356" s="248"/>
      <c r="K356" s="248"/>
      <c r="L356" s="253"/>
      <c r="M356" s="254"/>
      <c r="N356" s="255"/>
      <c r="O356" s="255"/>
      <c r="P356" s="255"/>
      <c r="Q356" s="255"/>
      <c r="R356" s="255"/>
      <c r="S356" s="255"/>
      <c r="T356" s="256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7" t="s">
        <v>179</v>
      </c>
      <c r="AU356" s="257" t="s">
        <v>89</v>
      </c>
      <c r="AV356" s="14" t="s">
        <v>89</v>
      </c>
      <c r="AW356" s="14" t="s">
        <v>35</v>
      </c>
      <c r="AX356" s="14" t="s">
        <v>87</v>
      </c>
      <c r="AY356" s="257" t="s">
        <v>168</v>
      </c>
    </row>
    <row r="357" s="2" customFormat="1" ht="16.5" customHeight="1">
      <c r="A357" s="38"/>
      <c r="B357" s="39"/>
      <c r="C357" s="219" t="s">
        <v>496</v>
      </c>
      <c r="D357" s="219" t="s">
        <v>170</v>
      </c>
      <c r="E357" s="220" t="s">
        <v>497</v>
      </c>
      <c r="F357" s="221" t="s">
        <v>498</v>
      </c>
      <c r="G357" s="222" t="s">
        <v>360</v>
      </c>
      <c r="H357" s="223">
        <v>33.600000000000001</v>
      </c>
      <c r="I357" s="224"/>
      <c r="J357" s="225">
        <f>ROUND(I357*H357,1)</f>
        <v>0</v>
      </c>
      <c r="K357" s="221" t="s">
        <v>1</v>
      </c>
      <c r="L357" s="44"/>
      <c r="M357" s="226" t="s">
        <v>1</v>
      </c>
      <c r="N357" s="227" t="s">
        <v>44</v>
      </c>
      <c r="O357" s="91"/>
      <c r="P357" s="228">
        <f>O357*H357</f>
        <v>0</v>
      </c>
      <c r="Q357" s="228">
        <v>0</v>
      </c>
      <c r="R357" s="228">
        <f>Q357*H357</f>
        <v>0</v>
      </c>
      <c r="S357" s="228">
        <v>0</v>
      </c>
      <c r="T357" s="229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30" t="s">
        <v>175</v>
      </c>
      <c r="AT357" s="230" t="s">
        <v>170</v>
      </c>
      <c r="AU357" s="230" t="s">
        <v>89</v>
      </c>
      <c r="AY357" s="17" t="s">
        <v>168</v>
      </c>
      <c r="BE357" s="231">
        <f>IF(N357="základní",J357,0)</f>
        <v>0</v>
      </c>
      <c r="BF357" s="231">
        <f>IF(N357="snížená",J357,0)</f>
        <v>0</v>
      </c>
      <c r="BG357" s="231">
        <f>IF(N357="zákl. přenesená",J357,0)</f>
        <v>0</v>
      </c>
      <c r="BH357" s="231">
        <f>IF(N357="sníž. přenesená",J357,0)</f>
        <v>0</v>
      </c>
      <c r="BI357" s="231">
        <f>IF(N357="nulová",J357,0)</f>
        <v>0</v>
      </c>
      <c r="BJ357" s="17" t="s">
        <v>87</v>
      </c>
      <c r="BK357" s="231">
        <f>ROUND(I357*H357,1)</f>
        <v>0</v>
      </c>
      <c r="BL357" s="17" t="s">
        <v>175</v>
      </c>
      <c r="BM357" s="230" t="s">
        <v>499</v>
      </c>
    </row>
    <row r="358" s="2" customFormat="1">
      <c r="A358" s="38"/>
      <c r="B358" s="39"/>
      <c r="C358" s="40"/>
      <c r="D358" s="232" t="s">
        <v>177</v>
      </c>
      <c r="E358" s="40"/>
      <c r="F358" s="233" t="s">
        <v>500</v>
      </c>
      <c r="G358" s="40"/>
      <c r="H358" s="40"/>
      <c r="I358" s="234"/>
      <c r="J358" s="40"/>
      <c r="K358" s="40"/>
      <c r="L358" s="44"/>
      <c r="M358" s="235"/>
      <c r="N358" s="236"/>
      <c r="O358" s="91"/>
      <c r="P358" s="91"/>
      <c r="Q358" s="91"/>
      <c r="R358" s="91"/>
      <c r="S358" s="91"/>
      <c r="T358" s="92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177</v>
      </c>
      <c r="AU358" s="17" t="s">
        <v>89</v>
      </c>
    </row>
    <row r="359" s="13" customFormat="1">
      <c r="A359" s="13"/>
      <c r="B359" s="237"/>
      <c r="C359" s="238"/>
      <c r="D359" s="232" t="s">
        <v>179</v>
      </c>
      <c r="E359" s="239" t="s">
        <v>1</v>
      </c>
      <c r="F359" s="240" t="s">
        <v>205</v>
      </c>
      <c r="G359" s="238"/>
      <c r="H359" s="239" t="s">
        <v>1</v>
      </c>
      <c r="I359" s="241"/>
      <c r="J359" s="238"/>
      <c r="K359" s="238"/>
      <c r="L359" s="242"/>
      <c r="M359" s="243"/>
      <c r="N359" s="244"/>
      <c r="O359" s="244"/>
      <c r="P359" s="244"/>
      <c r="Q359" s="244"/>
      <c r="R359" s="244"/>
      <c r="S359" s="244"/>
      <c r="T359" s="245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6" t="s">
        <v>179</v>
      </c>
      <c r="AU359" s="246" t="s">
        <v>89</v>
      </c>
      <c r="AV359" s="13" t="s">
        <v>87</v>
      </c>
      <c r="AW359" s="13" t="s">
        <v>35</v>
      </c>
      <c r="AX359" s="13" t="s">
        <v>79</v>
      </c>
      <c r="AY359" s="246" t="s">
        <v>168</v>
      </c>
    </row>
    <row r="360" s="14" customFormat="1">
      <c r="A360" s="14"/>
      <c r="B360" s="247"/>
      <c r="C360" s="248"/>
      <c r="D360" s="232" t="s">
        <v>179</v>
      </c>
      <c r="E360" s="249" t="s">
        <v>1</v>
      </c>
      <c r="F360" s="250" t="s">
        <v>501</v>
      </c>
      <c r="G360" s="248"/>
      <c r="H360" s="251">
        <v>33.600000000000001</v>
      </c>
      <c r="I360" s="252"/>
      <c r="J360" s="248"/>
      <c r="K360" s="248"/>
      <c r="L360" s="253"/>
      <c r="M360" s="254"/>
      <c r="N360" s="255"/>
      <c r="O360" s="255"/>
      <c r="P360" s="255"/>
      <c r="Q360" s="255"/>
      <c r="R360" s="255"/>
      <c r="S360" s="255"/>
      <c r="T360" s="256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7" t="s">
        <v>179</v>
      </c>
      <c r="AU360" s="257" t="s">
        <v>89</v>
      </c>
      <c r="AV360" s="14" t="s">
        <v>89</v>
      </c>
      <c r="AW360" s="14" t="s">
        <v>35</v>
      </c>
      <c r="AX360" s="14" t="s">
        <v>87</v>
      </c>
      <c r="AY360" s="257" t="s">
        <v>168</v>
      </c>
    </row>
    <row r="361" s="2" customFormat="1" ht="16.5" customHeight="1">
      <c r="A361" s="38"/>
      <c r="B361" s="39"/>
      <c r="C361" s="219" t="s">
        <v>502</v>
      </c>
      <c r="D361" s="219" t="s">
        <v>170</v>
      </c>
      <c r="E361" s="220" t="s">
        <v>503</v>
      </c>
      <c r="F361" s="221" t="s">
        <v>504</v>
      </c>
      <c r="G361" s="222" t="s">
        <v>360</v>
      </c>
      <c r="H361" s="223">
        <v>17.300000000000001</v>
      </c>
      <c r="I361" s="224"/>
      <c r="J361" s="225">
        <f>ROUND(I361*H361,1)</f>
        <v>0</v>
      </c>
      <c r="K361" s="221" t="s">
        <v>1</v>
      </c>
      <c r="L361" s="44"/>
      <c r="M361" s="226" t="s">
        <v>1</v>
      </c>
      <c r="N361" s="227" t="s">
        <v>44</v>
      </c>
      <c r="O361" s="91"/>
      <c r="P361" s="228">
        <f>O361*H361</f>
        <v>0</v>
      </c>
      <c r="Q361" s="228">
        <v>0</v>
      </c>
      <c r="R361" s="228">
        <f>Q361*H361</f>
        <v>0</v>
      </c>
      <c r="S361" s="228">
        <v>0</v>
      </c>
      <c r="T361" s="229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30" t="s">
        <v>175</v>
      </c>
      <c r="AT361" s="230" t="s">
        <v>170</v>
      </c>
      <c r="AU361" s="230" t="s">
        <v>89</v>
      </c>
      <c r="AY361" s="17" t="s">
        <v>168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17" t="s">
        <v>87</v>
      </c>
      <c r="BK361" s="231">
        <f>ROUND(I361*H361,1)</f>
        <v>0</v>
      </c>
      <c r="BL361" s="17" t="s">
        <v>175</v>
      </c>
      <c r="BM361" s="230" t="s">
        <v>505</v>
      </c>
    </row>
    <row r="362" s="2" customFormat="1">
      <c r="A362" s="38"/>
      <c r="B362" s="39"/>
      <c r="C362" s="40"/>
      <c r="D362" s="232" t="s">
        <v>177</v>
      </c>
      <c r="E362" s="40"/>
      <c r="F362" s="233" t="s">
        <v>506</v>
      </c>
      <c r="G362" s="40"/>
      <c r="H362" s="40"/>
      <c r="I362" s="234"/>
      <c r="J362" s="40"/>
      <c r="K362" s="40"/>
      <c r="L362" s="44"/>
      <c r="M362" s="235"/>
      <c r="N362" s="236"/>
      <c r="O362" s="91"/>
      <c r="P362" s="91"/>
      <c r="Q362" s="91"/>
      <c r="R362" s="91"/>
      <c r="S362" s="91"/>
      <c r="T362" s="92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177</v>
      </c>
      <c r="AU362" s="17" t="s">
        <v>89</v>
      </c>
    </row>
    <row r="363" s="13" customFormat="1">
      <c r="A363" s="13"/>
      <c r="B363" s="237"/>
      <c r="C363" s="238"/>
      <c r="D363" s="232" t="s">
        <v>179</v>
      </c>
      <c r="E363" s="239" t="s">
        <v>1</v>
      </c>
      <c r="F363" s="240" t="s">
        <v>205</v>
      </c>
      <c r="G363" s="238"/>
      <c r="H363" s="239" t="s">
        <v>1</v>
      </c>
      <c r="I363" s="241"/>
      <c r="J363" s="238"/>
      <c r="K363" s="238"/>
      <c r="L363" s="242"/>
      <c r="M363" s="243"/>
      <c r="N363" s="244"/>
      <c r="O363" s="244"/>
      <c r="P363" s="244"/>
      <c r="Q363" s="244"/>
      <c r="R363" s="244"/>
      <c r="S363" s="244"/>
      <c r="T363" s="245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6" t="s">
        <v>179</v>
      </c>
      <c r="AU363" s="246" t="s">
        <v>89</v>
      </c>
      <c r="AV363" s="13" t="s">
        <v>87</v>
      </c>
      <c r="AW363" s="13" t="s">
        <v>35</v>
      </c>
      <c r="AX363" s="13" t="s">
        <v>79</v>
      </c>
      <c r="AY363" s="246" t="s">
        <v>168</v>
      </c>
    </row>
    <row r="364" s="14" customFormat="1">
      <c r="A364" s="14"/>
      <c r="B364" s="247"/>
      <c r="C364" s="248"/>
      <c r="D364" s="232" t="s">
        <v>179</v>
      </c>
      <c r="E364" s="249" t="s">
        <v>1</v>
      </c>
      <c r="F364" s="250" t="s">
        <v>507</v>
      </c>
      <c r="G364" s="248"/>
      <c r="H364" s="251">
        <v>17.300000000000001</v>
      </c>
      <c r="I364" s="252"/>
      <c r="J364" s="248"/>
      <c r="K364" s="248"/>
      <c r="L364" s="253"/>
      <c r="M364" s="254"/>
      <c r="N364" s="255"/>
      <c r="O364" s="255"/>
      <c r="P364" s="255"/>
      <c r="Q364" s="255"/>
      <c r="R364" s="255"/>
      <c r="S364" s="255"/>
      <c r="T364" s="256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7" t="s">
        <v>179</v>
      </c>
      <c r="AU364" s="257" t="s">
        <v>89</v>
      </c>
      <c r="AV364" s="14" t="s">
        <v>89</v>
      </c>
      <c r="AW364" s="14" t="s">
        <v>35</v>
      </c>
      <c r="AX364" s="14" t="s">
        <v>87</v>
      </c>
      <c r="AY364" s="257" t="s">
        <v>168</v>
      </c>
    </row>
    <row r="365" s="2" customFormat="1" ht="16.5" customHeight="1">
      <c r="A365" s="38"/>
      <c r="B365" s="39"/>
      <c r="C365" s="219" t="s">
        <v>508</v>
      </c>
      <c r="D365" s="219" t="s">
        <v>170</v>
      </c>
      <c r="E365" s="220" t="s">
        <v>509</v>
      </c>
      <c r="F365" s="221" t="s">
        <v>510</v>
      </c>
      <c r="G365" s="222" t="s">
        <v>360</v>
      </c>
      <c r="H365" s="223">
        <v>17.300000000000001</v>
      </c>
      <c r="I365" s="224"/>
      <c r="J365" s="225">
        <f>ROUND(I365*H365,1)</f>
        <v>0</v>
      </c>
      <c r="K365" s="221" t="s">
        <v>1</v>
      </c>
      <c r="L365" s="44"/>
      <c r="M365" s="226" t="s">
        <v>1</v>
      </c>
      <c r="N365" s="227" t="s">
        <v>44</v>
      </c>
      <c r="O365" s="91"/>
      <c r="P365" s="228">
        <f>O365*H365</f>
        <v>0</v>
      </c>
      <c r="Q365" s="228">
        <v>0</v>
      </c>
      <c r="R365" s="228">
        <f>Q365*H365</f>
        <v>0</v>
      </c>
      <c r="S365" s="228">
        <v>0</v>
      </c>
      <c r="T365" s="229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30" t="s">
        <v>175</v>
      </c>
      <c r="AT365" s="230" t="s">
        <v>170</v>
      </c>
      <c r="AU365" s="230" t="s">
        <v>89</v>
      </c>
      <c r="AY365" s="17" t="s">
        <v>168</v>
      </c>
      <c r="BE365" s="231">
        <f>IF(N365="základní",J365,0)</f>
        <v>0</v>
      </c>
      <c r="BF365" s="231">
        <f>IF(N365="snížená",J365,0)</f>
        <v>0</v>
      </c>
      <c r="BG365" s="231">
        <f>IF(N365="zákl. přenesená",J365,0)</f>
        <v>0</v>
      </c>
      <c r="BH365" s="231">
        <f>IF(N365="sníž. přenesená",J365,0)</f>
        <v>0</v>
      </c>
      <c r="BI365" s="231">
        <f>IF(N365="nulová",J365,0)</f>
        <v>0</v>
      </c>
      <c r="BJ365" s="17" t="s">
        <v>87</v>
      </c>
      <c r="BK365" s="231">
        <f>ROUND(I365*H365,1)</f>
        <v>0</v>
      </c>
      <c r="BL365" s="17" t="s">
        <v>175</v>
      </c>
      <c r="BM365" s="230" t="s">
        <v>511</v>
      </c>
    </row>
    <row r="366" s="2" customFormat="1">
      <c r="A366" s="38"/>
      <c r="B366" s="39"/>
      <c r="C366" s="40"/>
      <c r="D366" s="232" t="s">
        <v>177</v>
      </c>
      <c r="E366" s="40"/>
      <c r="F366" s="233" t="s">
        <v>512</v>
      </c>
      <c r="G366" s="40"/>
      <c r="H366" s="40"/>
      <c r="I366" s="234"/>
      <c r="J366" s="40"/>
      <c r="K366" s="40"/>
      <c r="L366" s="44"/>
      <c r="M366" s="235"/>
      <c r="N366" s="236"/>
      <c r="O366" s="91"/>
      <c r="P366" s="91"/>
      <c r="Q366" s="91"/>
      <c r="R366" s="91"/>
      <c r="S366" s="91"/>
      <c r="T366" s="92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177</v>
      </c>
      <c r="AU366" s="17" t="s">
        <v>89</v>
      </c>
    </row>
    <row r="367" s="13" customFormat="1">
      <c r="A367" s="13"/>
      <c r="B367" s="237"/>
      <c r="C367" s="238"/>
      <c r="D367" s="232" t="s">
        <v>179</v>
      </c>
      <c r="E367" s="239" t="s">
        <v>1</v>
      </c>
      <c r="F367" s="240" t="s">
        <v>513</v>
      </c>
      <c r="G367" s="238"/>
      <c r="H367" s="239" t="s">
        <v>1</v>
      </c>
      <c r="I367" s="241"/>
      <c r="J367" s="238"/>
      <c r="K367" s="238"/>
      <c r="L367" s="242"/>
      <c r="M367" s="243"/>
      <c r="N367" s="244"/>
      <c r="O367" s="244"/>
      <c r="P367" s="244"/>
      <c r="Q367" s="244"/>
      <c r="R367" s="244"/>
      <c r="S367" s="244"/>
      <c r="T367" s="245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6" t="s">
        <v>179</v>
      </c>
      <c r="AU367" s="246" t="s">
        <v>89</v>
      </c>
      <c r="AV367" s="13" t="s">
        <v>87</v>
      </c>
      <c r="AW367" s="13" t="s">
        <v>35</v>
      </c>
      <c r="AX367" s="13" t="s">
        <v>79</v>
      </c>
      <c r="AY367" s="246" t="s">
        <v>168</v>
      </c>
    </row>
    <row r="368" s="14" customFormat="1">
      <c r="A368" s="14"/>
      <c r="B368" s="247"/>
      <c r="C368" s="248"/>
      <c r="D368" s="232" t="s">
        <v>179</v>
      </c>
      <c r="E368" s="249" t="s">
        <v>1</v>
      </c>
      <c r="F368" s="250" t="s">
        <v>507</v>
      </c>
      <c r="G368" s="248"/>
      <c r="H368" s="251">
        <v>17.300000000000001</v>
      </c>
      <c r="I368" s="252"/>
      <c r="J368" s="248"/>
      <c r="K368" s="248"/>
      <c r="L368" s="253"/>
      <c r="M368" s="254"/>
      <c r="N368" s="255"/>
      <c r="O368" s="255"/>
      <c r="P368" s="255"/>
      <c r="Q368" s="255"/>
      <c r="R368" s="255"/>
      <c r="S368" s="255"/>
      <c r="T368" s="256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7" t="s">
        <v>179</v>
      </c>
      <c r="AU368" s="257" t="s">
        <v>89</v>
      </c>
      <c r="AV368" s="14" t="s">
        <v>89</v>
      </c>
      <c r="AW368" s="14" t="s">
        <v>35</v>
      </c>
      <c r="AX368" s="14" t="s">
        <v>87</v>
      </c>
      <c r="AY368" s="257" t="s">
        <v>168</v>
      </c>
    </row>
    <row r="369" s="2" customFormat="1" ht="16.5" customHeight="1">
      <c r="A369" s="38"/>
      <c r="B369" s="39"/>
      <c r="C369" s="219" t="s">
        <v>514</v>
      </c>
      <c r="D369" s="219" t="s">
        <v>170</v>
      </c>
      <c r="E369" s="220" t="s">
        <v>515</v>
      </c>
      <c r="F369" s="221" t="s">
        <v>516</v>
      </c>
      <c r="G369" s="222" t="s">
        <v>292</v>
      </c>
      <c r="H369" s="223">
        <v>1</v>
      </c>
      <c r="I369" s="224"/>
      <c r="J369" s="225">
        <f>ROUND(I369*H369,1)</f>
        <v>0</v>
      </c>
      <c r="K369" s="221" t="s">
        <v>1</v>
      </c>
      <c r="L369" s="44"/>
      <c r="M369" s="226" t="s">
        <v>1</v>
      </c>
      <c r="N369" s="227" t="s">
        <v>44</v>
      </c>
      <c r="O369" s="91"/>
      <c r="P369" s="228">
        <f>O369*H369</f>
        <v>0</v>
      </c>
      <c r="Q369" s="228">
        <v>0</v>
      </c>
      <c r="R369" s="228">
        <f>Q369*H369</f>
        <v>0</v>
      </c>
      <c r="S369" s="228">
        <v>0</v>
      </c>
      <c r="T369" s="229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30" t="s">
        <v>175</v>
      </c>
      <c r="AT369" s="230" t="s">
        <v>170</v>
      </c>
      <c r="AU369" s="230" t="s">
        <v>89</v>
      </c>
      <c r="AY369" s="17" t="s">
        <v>168</v>
      </c>
      <c r="BE369" s="231">
        <f>IF(N369="základní",J369,0)</f>
        <v>0</v>
      </c>
      <c r="BF369" s="231">
        <f>IF(N369="snížená",J369,0)</f>
        <v>0</v>
      </c>
      <c r="BG369" s="231">
        <f>IF(N369="zákl. přenesená",J369,0)</f>
        <v>0</v>
      </c>
      <c r="BH369" s="231">
        <f>IF(N369="sníž. přenesená",J369,0)</f>
        <v>0</v>
      </c>
      <c r="BI369" s="231">
        <f>IF(N369="nulová",J369,0)</f>
        <v>0</v>
      </c>
      <c r="BJ369" s="17" t="s">
        <v>87</v>
      </c>
      <c r="BK369" s="231">
        <f>ROUND(I369*H369,1)</f>
        <v>0</v>
      </c>
      <c r="BL369" s="17" t="s">
        <v>175</v>
      </c>
      <c r="BM369" s="230" t="s">
        <v>517</v>
      </c>
    </row>
    <row r="370" s="2" customFormat="1">
      <c r="A370" s="38"/>
      <c r="B370" s="39"/>
      <c r="C370" s="40"/>
      <c r="D370" s="232" t="s">
        <v>177</v>
      </c>
      <c r="E370" s="40"/>
      <c r="F370" s="233" t="s">
        <v>518</v>
      </c>
      <c r="G370" s="40"/>
      <c r="H370" s="40"/>
      <c r="I370" s="234"/>
      <c r="J370" s="40"/>
      <c r="K370" s="40"/>
      <c r="L370" s="44"/>
      <c r="M370" s="235"/>
      <c r="N370" s="236"/>
      <c r="O370" s="91"/>
      <c r="P370" s="91"/>
      <c r="Q370" s="91"/>
      <c r="R370" s="91"/>
      <c r="S370" s="91"/>
      <c r="T370" s="92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177</v>
      </c>
      <c r="AU370" s="17" t="s">
        <v>89</v>
      </c>
    </row>
    <row r="371" s="2" customFormat="1" ht="16.5" customHeight="1">
      <c r="A371" s="38"/>
      <c r="B371" s="39"/>
      <c r="C371" s="219" t="s">
        <v>519</v>
      </c>
      <c r="D371" s="219" t="s">
        <v>170</v>
      </c>
      <c r="E371" s="220" t="s">
        <v>520</v>
      </c>
      <c r="F371" s="221" t="s">
        <v>521</v>
      </c>
      <c r="G371" s="222" t="s">
        <v>298</v>
      </c>
      <c r="H371" s="223">
        <v>2</v>
      </c>
      <c r="I371" s="224"/>
      <c r="J371" s="225">
        <f>ROUND(I371*H371,1)</f>
        <v>0</v>
      </c>
      <c r="K371" s="221" t="s">
        <v>1</v>
      </c>
      <c r="L371" s="44"/>
      <c r="M371" s="226" t="s">
        <v>1</v>
      </c>
      <c r="N371" s="227" t="s">
        <v>44</v>
      </c>
      <c r="O371" s="91"/>
      <c r="P371" s="228">
        <f>O371*H371</f>
        <v>0</v>
      </c>
      <c r="Q371" s="228">
        <v>0</v>
      </c>
      <c r="R371" s="228">
        <f>Q371*H371</f>
        <v>0</v>
      </c>
      <c r="S371" s="228">
        <v>0</v>
      </c>
      <c r="T371" s="229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30" t="s">
        <v>175</v>
      </c>
      <c r="AT371" s="230" t="s">
        <v>170</v>
      </c>
      <c r="AU371" s="230" t="s">
        <v>89</v>
      </c>
      <c r="AY371" s="17" t="s">
        <v>168</v>
      </c>
      <c r="BE371" s="231">
        <f>IF(N371="základní",J371,0)</f>
        <v>0</v>
      </c>
      <c r="BF371" s="231">
        <f>IF(N371="snížená",J371,0)</f>
        <v>0</v>
      </c>
      <c r="BG371" s="231">
        <f>IF(N371="zákl. přenesená",J371,0)</f>
        <v>0</v>
      </c>
      <c r="BH371" s="231">
        <f>IF(N371="sníž. přenesená",J371,0)</f>
        <v>0</v>
      </c>
      <c r="BI371" s="231">
        <f>IF(N371="nulová",J371,0)</f>
        <v>0</v>
      </c>
      <c r="BJ371" s="17" t="s">
        <v>87</v>
      </c>
      <c r="BK371" s="231">
        <f>ROUND(I371*H371,1)</f>
        <v>0</v>
      </c>
      <c r="BL371" s="17" t="s">
        <v>175</v>
      </c>
      <c r="BM371" s="230" t="s">
        <v>522</v>
      </c>
    </row>
    <row r="372" s="2" customFormat="1">
      <c r="A372" s="38"/>
      <c r="B372" s="39"/>
      <c r="C372" s="40"/>
      <c r="D372" s="232" t="s">
        <v>177</v>
      </c>
      <c r="E372" s="40"/>
      <c r="F372" s="233" t="s">
        <v>523</v>
      </c>
      <c r="G372" s="40"/>
      <c r="H372" s="40"/>
      <c r="I372" s="234"/>
      <c r="J372" s="40"/>
      <c r="K372" s="40"/>
      <c r="L372" s="44"/>
      <c r="M372" s="235"/>
      <c r="N372" s="236"/>
      <c r="O372" s="91"/>
      <c r="P372" s="91"/>
      <c r="Q372" s="91"/>
      <c r="R372" s="91"/>
      <c r="S372" s="91"/>
      <c r="T372" s="92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177</v>
      </c>
      <c r="AU372" s="17" t="s">
        <v>89</v>
      </c>
    </row>
    <row r="373" s="2" customFormat="1" ht="16.5" customHeight="1">
      <c r="A373" s="38"/>
      <c r="B373" s="39"/>
      <c r="C373" s="219" t="s">
        <v>524</v>
      </c>
      <c r="D373" s="219" t="s">
        <v>170</v>
      </c>
      <c r="E373" s="220" t="s">
        <v>525</v>
      </c>
      <c r="F373" s="221" t="s">
        <v>526</v>
      </c>
      <c r="G373" s="222" t="s">
        <v>360</v>
      </c>
      <c r="H373" s="223">
        <v>72</v>
      </c>
      <c r="I373" s="224"/>
      <c r="J373" s="225">
        <f>ROUND(I373*H373,1)</f>
        <v>0</v>
      </c>
      <c r="K373" s="221" t="s">
        <v>1</v>
      </c>
      <c r="L373" s="44"/>
      <c r="M373" s="226" t="s">
        <v>1</v>
      </c>
      <c r="N373" s="227" t="s">
        <v>44</v>
      </c>
      <c r="O373" s="91"/>
      <c r="P373" s="228">
        <f>O373*H373</f>
        <v>0</v>
      </c>
      <c r="Q373" s="228">
        <v>0</v>
      </c>
      <c r="R373" s="228">
        <f>Q373*H373</f>
        <v>0</v>
      </c>
      <c r="S373" s="228">
        <v>0</v>
      </c>
      <c r="T373" s="229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30" t="s">
        <v>175</v>
      </c>
      <c r="AT373" s="230" t="s">
        <v>170</v>
      </c>
      <c r="AU373" s="230" t="s">
        <v>89</v>
      </c>
      <c r="AY373" s="17" t="s">
        <v>168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17" t="s">
        <v>87</v>
      </c>
      <c r="BK373" s="231">
        <f>ROUND(I373*H373,1)</f>
        <v>0</v>
      </c>
      <c r="BL373" s="17" t="s">
        <v>175</v>
      </c>
      <c r="BM373" s="230" t="s">
        <v>527</v>
      </c>
    </row>
    <row r="374" s="2" customFormat="1">
      <c r="A374" s="38"/>
      <c r="B374" s="39"/>
      <c r="C374" s="40"/>
      <c r="D374" s="232" t="s">
        <v>177</v>
      </c>
      <c r="E374" s="40"/>
      <c r="F374" s="233" t="s">
        <v>528</v>
      </c>
      <c r="G374" s="40"/>
      <c r="H374" s="40"/>
      <c r="I374" s="234"/>
      <c r="J374" s="40"/>
      <c r="K374" s="40"/>
      <c r="L374" s="44"/>
      <c r="M374" s="235"/>
      <c r="N374" s="236"/>
      <c r="O374" s="91"/>
      <c r="P374" s="91"/>
      <c r="Q374" s="91"/>
      <c r="R374" s="91"/>
      <c r="S374" s="91"/>
      <c r="T374" s="92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177</v>
      </c>
      <c r="AU374" s="17" t="s">
        <v>89</v>
      </c>
    </row>
    <row r="375" s="13" customFormat="1">
      <c r="A375" s="13"/>
      <c r="B375" s="237"/>
      <c r="C375" s="238"/>
      <c r="D375" s="232" t="s">
        <v>179</v>
      </c>
      <c r="E375" s="239" t="s">
        <v>1</v>
      </c>
      <c r="F375" s="240" t="s">
        <v>205</v>
      </c>
      <c r="G375" s="238"/>
      <c r="H375" s="239" t="s">
        <v>1</v>
      </c>
      <c r="I375" s="241"/>
      <c r="J375" s="238"/>
      <c r="K375" s="238"/>
      <c r="L375" s="242"/>
      <c r="M375" s="243"/>
      <c r="N375" s="244"/>
      <c r="O375" s="244"/>
      <c r="P375" s="244"/>
      <c r="Q375" s="244"/>
      <c r="R375" s="244"/>
      <c r="S375" s="244"/>
      <c r="T375" s="245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6" t="s">
        <v>179</v>
      </c>
      <c r="AU375" s="246" t="s">
        <v>89</v>
      </c>
      <c r="AV375" s="13" t="s">
        <v>87</v>
      </c>
      <c r="AW375" s="13" t="s">
        <v>35</v>
      </c>
      <c r="AX375" s="13" t="s">
        <v>79</v>
      </c>
      <c r="AY375" s="246" t="s">
        <v>168</v>
      </c>
    </row>
    <row r="376" s="14" customFormat="1">
      <c r="A376" s="14"/>
      <c r="B376" s="247"/>
      <c r="C376" s="248"/>
      <c r="D376" s="232" t="s">
        <v>179</v>
      </c>
      <c r="E376" s="249" t="s">
        <v>1</v>
      </c>
      <c r="F376" s="250" t="s">
        <v>529</v>
      </c>
      <c r="G376" s="248"/>
      <c r="H376" s="251">
        <v>72</v>
      </c>
      <c r="I376" s="252"/>
      <c r="J376" s="248"/>
      <c r="K376" s="248"/>
      <c r="L376" s="253"/>
      <c r="M376" s="254"/>
      <c r="N376" s="255"/>
      <c r="O376" s="255"/>
      <c r="P376" s="255"/>
      <c r="Q376" s="255"/>
      <c r="R376" s="255"/>
      <c r="S376" s="255"/>
      <c r="T376" s="256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7" t="s">
        <v>179</v>
      </c>
      <c r="AU376" s="257" t="s">
        <v>89</v>
      </c>
      <c r="AV376" s="14" t="s">
        <v>89</v>
      </c>
      <c r="AW376" s="14" t="s">
        <v>35</v>
      </c>
      <c r="AX376" s="14" t="s">
        <v>87</v>
      </c>
      <c r="AY376" s="257" t="s">
        <v>168</v>
      </c>
    </row>
    <row r="377" s="2" customFormat="1" ht="16.5" customHeight="1">
      <c r="A377" s="38"/>
      <c r="B377" s="39"/>
      <c r="C377" s="219" t="s">
        <v>530</v>
      </c>
      <c r="D377" s="219" t="s">
        <v>170</v>
      </c>
      <c r="E377" s="220" t="s">
        <v>531</v>
      </c>
      <c r="F377" s="221" t="s">
        <v>532</v>
      </c>
      <c r="G377" s="222" t="s">
        <v>360</v>
      </c>
      <c r="H377" s="223">
        <v>72</v>
      </c>
      <c r="I377" s="224"/>
      <c r="J377" s="225">
        <f>ROUND(I377*H377,1)</f>
        <v>0</v>
      </c>
      <c r="K377" s="221" t="s">
        <v>1</v>
      </c>
      <c r="L377" s="44"/>
      <c r="M377" s="226" t="s">
        <v>1</v>
      </c>
      <c r="N377" s="227" t="s">
        <v>44</v>
      </c>
      <c r="O377" s="91"/>
      <c r="P377" s="228">
        <f>O377*H377</f>
        <v>0</v>
      </c>
      <c r="Q377" s="228">
        <v>0</v>
      </c>
      <c r="R377" s="228">
        <f>Q377*H377</f>
        <v>0</v>
      </c>
      <c r="S377" s="228">
        <v>0</v>
      </c>
      <c r="T377" s="229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30" t="s">
        <v>175</v>
      </c>
      <c r="AT377" s="230" t="s">
        <v>170</v>
      </c>
      <c r="AU377" s="230" t="s">
        <v>89</v>
      </c>
      <c r="AY377" s="17" t="s">
        <v>168</v>
      </c>
      <c r="BE377" s="231">
        <f>IF(N377="základní",J377,0)</f>
        <v>0</v>
      </c>
      <c r="BF377" s="231">
        <f>IF(N377="snížená",J377,0)</f>
        <v>0</v>
      </c>
      <c r="BG377" s="231">
        <f>IF(N377="zákl. přenesená",J377,0)</f>
        <v>0</v>
      </c>
      <c r="BH377" s="231">
        <f>IF(N377="sníž. přenesená",J377,0)</f>
        <v>0</v>
      </c>
      <c r="BI377" s="231">
        <f>IF(N377="nulová",J377,0)</f>
        <v>0</v>
      </c>
      <c r="BJ377" s="17" t="s">
        <v>87</v>
      </c>
      <c r="BK377" s="231">
        <f>ROUND(I377*H377,1)</f>
        <v>0</v>
      </c>
      <c r="BL377" s="17" t="s">
        <v>175</v>
      </c>
      <c r="BM377" s="230" t="s">
        <v>533</v>
      </c>
    </row>
    <row r="378" s="2" customFormat="1">
      <c r="A378" s="38"/>
      <c r="B378" s="39"/>
      <c r="C378" s="40"/>
      <c r="D378" s="232" t="s">
        <v>177</v>
      </c>
      <c r="E378" s="40"/>
      <c r="F378" s="233" t="s">
        <v>534</v>
      </c>
      <c r="G378" s="40"/>
      <c r="H378" s="40"/>
      <c r="I378" s="234"/>
      <c r="J378" s="40"/>
      <c r="K378" s="40"/>
      <c r="L378" s="44"/>
      <c r="M378" s="235"/>
      <c r="N378" s="236"/>
      <c r="O378" s="91"/>
      <c r="P378" s="91"/>
      <c r="Q378" s="91"/>
      <c r="R378" s="91"/>
      <c r="S378" s="91"/>
      <c r="T378" s="92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177</v>
      </c>
      <c r="AU378" s="17" t="s">
        <v>89</v>
      </c>
    </row>
    <row r="379" s="13" customFormat="1">
      <c r="A379" s="13"/>
      <c r="B379" s="237"/>
      <c r="C379" s="238"/>
      <c r="D379" s="232" t="s">
        <v>179</v>
      </c>
      <c r="E379" s="239" t="s">
        <v>1</v>
      </c>
      <c r="F379" s="240" t="s">
        <v>205</v>
      </c>
      <c r="G379" s="238"/>
      <c r="H379" s="239" t="s">
        <v>1</v>
      </c>
      <c r="I379" s="241"/>
      <c r="J379" s="238"/>
      <c r="K379" s="238"/>
      <c r="L379" s="242"/>
      <c r="M379" s="243"/>
      <c r="N379" s="244"/>
      <c r="O379" s="244"/>
      <c r="P379" s="244"/>
      <c r="Q379" s="244"/>
      <c r="R379" s="244"/>
      <c r="S379" s="244"/>
      <c r="T379" s="245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6" t="s">
        <v>179</v>
      </c>
      <c r="AU379" s="246" t="s">
        <v>89</v>
      </c>
      <c r="AV379" s="13" t="s">
        <v>87</v>
      </c>
      <c r="AW379" s="13" t="s">
        <v>35</v>
      </c>
      <c r="AX379" s="13" t="s">
        <v>79</v>
      </c>
      <c r="AY379" s="246" t="s">
        <v>168</v>
      </c>
    </row>
    <row r="380" s="14" customFormat="1">
      <c r="A380" s="14"/>
      <c r="B380" s="247"/>
      <c r="C380" s="248"/>
      <c r="D380" s="232" t="s">
        <v>179</v>
      </c>
      <c r="E380" s="249" t="s">
        <v>1</v>
      </c>
      <c r="F380" s="250" t="s">
        <v>529</v>
      </c>
      <c r="G380" s="248"/>
      <c r="H380" s="251">
        <v>72</v>
      </c>
      <c r="I380" s="252"/>
      <c r="J380" s="248"/>
      <c r="K380" s="248"/>
      <c r="L380" s="253"/>
      <c r="M380" s="254"/>
      <c r="N380" s="255"/>
      <c r="O380" s="255"/>
      <c r="P380" s="255"/>
      <c r="Q380" s="255"/>
      <c r="R380" s="255"/>
      <c r="S380" s="255"/>
      <c r="T380" s="256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7" t="s">
        <v>179</v>
      </c>
      <c r="AU380" s="257" t="s">
        <v>89</v>
      </c>
      <c r="AV380" s="14" t="s">
        <v>89</v>
      </c>
      <c r="AW380" s="14" t="s">
        <v>35</v>
      </c>
      <c r="AX380" s="14" t="s">
        <v>87</v>
      </c>
      <c r="AY380" s="257" t="s">
        <v>168</v>
      </c>
    </row>
    <row r="381" s="2" customFormat="1" ht="16.5" customHeight="1">
      <c r="A381" s="38"/>
      <c r="B381" s="39"/>
      <c r="C381" s="219" t="s">
        <v>535</v>
      </c>
      <c r="D381" s="219" t="s">
        <v>170</v>
      </c>
      <c r="E381" s="220" t="s">
        <v>536</v>
      </c>
      <c r="F381" s="221" t="s">
        <v>537</v>
      </c>
      <c r="G381" s="222" t="s">
        <v>292</v>
      </c>
      <c r="H381" s="223">
        <v>1</v>
      </c>
      <c r="I381" s="224"/>
      <c r="J381" s="225">
        <f>ROUND(I381*H381,1)</f>
        <v>0</v>
      </c>
      <c r="K381" s="221" t="s">
        <v>1</v>
      </c>
      <c r="L381" s="44"/>
      <c r="M381" s="226" t="s">
        <v>1</v>
      </c>
      <c r="N381" s="227" t="s">
        <v>44</v>
      </c>
      <c r="O381" s="91"/>
      <c r="P381" s="228">
        <f>O381*H381</f>
        <v>0</v>
      </c>
      <c r="Q381" s="228">
        <v>0</v>
      </c>
      <c r="R381" s="228">
        <f>Q381*H381</f>
        <v>0</v>
      </c>
      <c r="S381" s="228">
        <v>0</v>
      </c>
      <c r="T381" s="229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30" t="s">
        <v>175</v>
      </c>
      <c r="AT381" s="230" t="s">
        <v>170</v>
      </c>
      <c r="AU381" s="230" t="s">
        <v>89</v>
      </c>
      <c r="AY381" s="17" t="s">
        <v>168</v>
      </c>
      <c r="BE381" s="231">
        <f>IF(N381="základní",J381,0)</f>
        <v>0</v>
      </c>
      <c r="BF381" s="231">
        <f>IF(N381="snížená",J381,0)</f>
        <v>0</v>
      </c>
      <c r="BG381" s="231">
        <f>IF(N381="zákl. přenesená",J381,0)</f>
        <v>0</v>
      </c>
      <c r="BH381" s="231">
        <f>IF(N381="sníž. přenesená",J381,0)</f>
        <v>0</v>
      </c>
      <c r="BI381" s="231">
        <f>IF(N381="nulová",J381,0)</f>
        <v>0</v>
      </c>
      <c r="BJ381" s="17" t="s">
        <v>87</v>
      </c>
      <c r="BK381" s="231">
        <f>ROUND(I381*H381,1)</f>
        <v>0</v>
      </c>
      <c r="BL381" s="17" t="s">
        <v>175</v>
      </c>
      <c r="BM381" s="230" t="s">
        <v>538</v>
      </c>
    </row>
    <row r="382" s="2" customFormat="1">
      <c r="A382" s="38"/>
      <c r="B382" s="39"/>
      <c r="C382" s="40"/>
      <c r="D382" s="232" t="s">
        <v>177</v>
      </c>
      <c r="E382" s="40"/>
      <c r="F382" s="233" t="s">
        <v>539</v>
      </c>
      <c r="G382" s="40"/>
      <c r="H382" s="40"/>
      <c r="I382" s="234"/>
      <c r="J382" s="40"/>
      <c r="K382" s="40"/>
      <c r="L382" s="44"/>
      <c r="M382" s="235"/>
      <c r="N382" s="236"/>
      <c r="O382" s="91"/>
      <c r="P382" s="91"/>
      <c r="Q382" s="91"/>
      <c r="R382" s="91"/>
      <c r="S382" s="91"/>
      <c r="T382" s="92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177</v>
      </c>
      <c r="AU382" s="17" t="s">
        <v>89</v>
      </c>
    </row>
    <row r="383" s="2" customFormat="1" ht="16.5" customHeight="1">
      <c r="A383" s="38"/>
      <c r="B383" s="39"/>
      <c r="C383" s="219" t="s">
        <v>540</v>
      </c>
      <c r="D383" s="219" t="s">
        <v>170</v>
      </c>
      <c r="E383" s="220" t="s">
        <v>541</v>
      </c>
      <c r="F383" s="221" t="s">
        <v>542</v>
      </c>
      <c r="G383" s="222" t="s">
        <v>292</v>
      </c>
      <c r="H383" s="223">
        <v>1</v>
      </c>
      <c r="I383" s="224"/>
      <c r="J383" s="225">
        <f>ROUND(I383*H383,1)</f>
        <v>0</v>
      </c>
      <c r="K383" s="221" t="s">
        <v>1</v>
      </c>
      <c r="L383" s="44"/>
      <c r="M383" s="226" t="s">
        <v>1</v>
      </c>
      <c r="N383" s="227" t="s">
        <v>44</v>
      </c>
      <c r="O383" s="91"/>
      <c r="P383" s="228">
        <f>O383*H383</f>
        <v>0</v>
      </c>
      <c r="Q383" s="228">
        <v>0</v>
      </c>
      <c r="R383" s="228">
        <f>Q383*H383</f>
        <v>0</v>
      </c>
      <c r="S383" s="228">
        <v>0</v>
      </c>
      <c r="T383" s="229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30" t="s">
        <v>175</v>
      </c>
      <c r="AT383" s="230" t="s">
        <v>170</v>
      </c>
      <c r="AU383" s="230" t="s">
        <v>89</v>
      </c>
      <c r="AY383" s="17" t="s">
        <v>168</v>
      </c>
      <c r="BE383" s="231">
        <f>IF(N383="základní",J383,0)</f>
        <v>0</v>
      </c>
      <c r="BF383" s="231">
        <f>IF(N383="snížená",J383,0)</f>
        <v>0</v>
      </c>
      <c r="BG383" s="231">
        <f>IF(N383="zákl. přenesená",J383,0)</f>
        <v>0</v>
      </c>
      <c r="BH383" s="231">
        <f>IF(N383="sníž. přenesená",J383,0)</f>
        <v>0</v>
      </c>
      <c r="BI383" s="231">
        <f>IF(N383="nulová",J383,0)</f>
        <v>0</v>
      </c>
      <c r="BJ383" s="17" t="s">
        <v>87</v>
      </c>
      <c r="BK383" s="231">
        <f>ROUND(I383*H383,1)</f>
        <v>0</v>
      </c>
      <c r="BL383" s="17" t="s">
        <v>175</v>
      </c>
      <c r="BM383" s="230" t="s">
        <v>543</v>
      </c>
    </row>
    <row r="384" s="2" customFormat="1">
      <c r="A384" s="38"/>
      <c r="B384" s="39"/>
      <c r="C384" s="40"/>
      <c r="D384" s="232" t="s">
        <v>177</v>
      </c>
      <c r="E384" s="40"/>
      <c r="F384" s="233" t="s">
        <v>544</v>
      </c>
      <c r="G384" s="40"/>
      <c r="H384" s="40"/>
      <c r="I384" s="234"/>
      <c r="J384" s="40"/>
      <c r="K384" s="40"/>
      <c r="L384" s="44"/>
      <c r="M384" s="235"/>
      <c r="N384" s="236"/>
      <c r="O384" s="91"/>
      <c r="P384" s="91"/>
      <c r="Q384" s="91"/>
      <c r="R384" s="91"/>
      <c r="S384" s="91"/>
      <c r="T384" s="92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T384" s="17" t="s">
        <v>177</v>
      </c>
      <c r="AU384" s="17" t="s">
        <v>89</v>
      </c>
    </row>
    <row r="385" s="13" customFormat="1">
      <c r="A385" s="13"/>
      <c r="B385" s="237"/>
      <c r="C385" s="238"/>
      <c r="D385" s="232" t="s">
        <v>179</v>
      </c>
      <c r="E385" s="239" t="s">
        <v>1</v>
      </c>
      <c r="F385" s="240" t="s">
        <v>545</v>
      </c>
      <c r="G385" s="238"/>
      <c r="H385" s="239" t="s">
        <v>1</v>
      </c>
      <c r="I385" s="241"/>
      <c r="J385" s="238"/>
      <c r="K385" s="238"/>
      <c r="L385" s="242"/>
      <c r="M385" s="243"/>
      <c r="N385" s="244"/>
      <c r="O385" s="244"/>
      <c r="P385" s="244"/>
      <c r="Q385" s="244"/>
      <c r="R385" s="244"/>
      <c r="S385" s="244"/>
      <c r="T385" s="245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6" t="s">
        <v>179</v>
      </c>
      <c r="AU385" s="246" t="s">
        <v>89</v>
      </c>
      <c r="AV385" s="13" t="s">
        <v>87</v>
      </c>
      <c r="AW385" s="13" t="s">
        <v>35</v>
      </c>
      <c r="AX385" s="13" t="s">
        <v>79</v>
      </c>
      <c r="AY385" s="246" t="s">
        <v>168</v>
      </c>
    </row>
    <row r="386" s="14" customFormat="1">
      <c r="A386" s="14"/>
      <c r="B386" s="247"/>
      <c r="C386" s="248"/>
      <c r="D386" s="232" t="s">
        <v>179</v>
      </c>
      <c r="E386" s="249" t="s">
        <v>1</v>
      </c>
      <c r="F386" s="250" t="s">
        <v>87</v>
      </c>
      <c r="G386" s="248"/>
      <c r="H386" s="251">
        <v>1</v>
      </c>
      <c r="I386" s="252"/>
      <c r="J386" s="248"/>
      <c r="K386" s="248"/>
      <c r="L386" s="253"/>
      <c r="M386" s="254"/>
      <c r="N386" s="255"/>
      <c r="O386" s="255"/>
      <c r="P386" s="255"/>
      <c r="Q386" s="255"/>
      <c r="R386" s="255"/>
      <c r="S386" s="255"/>
      <c r="T386" s="256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7" t="s">
        <v>179</v>
      </c>
      <c r="AU386" s="257" t="s">
        <v>89</v>
      </c>
      <c r="AV386" s="14" t="s">
        <v>89</v>
      </c>
      <c r="AW386" s="14" t="s">
        <v>35</v>
      </c>
      <c r="AX386" s="14" t="s">
        <v>87</v>
      </c>
      <c r="AY386" s="257" t="s">
        <v>168</v>
      </c>
    </row>
    <row r="387" s="12" customFormat="1" ht="22.8" customHeight="1">
      <c r="A387" s="12"/>
      <c r="B387" s="203"/>
      <c r="C387" s="204"/>
      <c r="D387" s="205" t="s">
        <v>78</v>
      </c>
      <c r="E387" s="217" t="s">
        <v>546</v>
      </c>
      <c r="F387" s="217" t="s">
        <v>547</v>
      </c>
      <c r="G387" s="204"/>
      <c r="H387" s="204"/>
      <c r="I387" s="207"/>
      <c r="J387" s="218">
        <f>BK387</f>
        <v>0</v>
      </c>
      <c r="K387" s="204"/>
      <c r="L387" s="209"/>
      <c r="M387" s="210"/>
      <c r="N387" s="211"/>
      <c r="O387" s="211"/>
      <c r="P387" s="212">
        <f>SUM(P388:P406)</f>
        <v>0</v>
      </c>
      <c r="Q387" s="211"/>
      <c r="R387" s="212">
        <f>SUM(R388:R406)</f>
        <v>0</v>
      </c>
      <c r="S387" s="211"/>
      <c r="T387" s="213">
        <f>SUM(T388:T406)</f>
        <v>0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214" t="s">
        <v>87</v>
      </c>
      <c r="AT387" s="215" t="s">
        <v>78</v>
      </c>
      <c r="AU387" s="215" t="s">
        <v>87</v>
      </c>
      <c r="AY387" s="214" t="s">
        <v>168</v>
      </c>
      <c r="BK387" s="216">
        <f>SUM(BK388:BK406)</f>
        <v>0</v>
      </c>
    </row>
    <row r="388" s="2" customFormat="1" ht="37.8" customHeight="1">
      <c r="A388" s="38"/>
      <c r="B388" s="39"/>
      <c r="C388" s="219" t="s">
        <v>548</v>
      </c>
      <c r="D388" s="219" t="s">
        <v>170</v>
      </c>
      <c r="E388" s="220" t="s">
        <v>549</v>
      </c>
      <c r="F388" s="221" t="s">
        <v>550</v>
      </c>
      <c r="G388" s="222" t="s">
        <v>284</v>
      </c>
      <c r="H388" s="223">
        <v>651.62699999999995</v>
      </c>
      <c r="I388" s="224"/>
      <c r="J388" s="225">
        <f>ROUND(I388*H388,1)</f>
        <v>0</v>
      </c>
      <c r="K388" s="221" t="s">
        <v>174</v>
      </c>
      <c r="L388" s="44"/>
      <c r="M388" s="226" t="s">
        <v>1</v>
      </c>
      <c r="N388" s="227" t="s">
        <v>44</v>
      </c>
      <c r="O388" s="91"/>
      <c r="P388" s="228">
        <f>O388*H388</f>
        <v>0</v>
      </c>
      <c r="Q388" s="228">
        <v>0</v>
      </c>
      <c r="R388" s="228">
        <f>Q388*H388</f>
        <v>0</v>
      </c>
      <c r="S388" s="228">
        <v>0</v>
      </c>
      <c r="T388" s="229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30" t="s">
        <v>175</v>
      </c>
      <c r="AT388" s="230" t="s">
        <v>170</v>
      </c>
      <c r="AU388" s="230" t="s">
        <v>89</v>
      </c>
      <c r="AY388" s="17" t="s">
        <v>168</v>
      </c>
      <c r="BE388" s="231">
        <f>IF(N388="základní",J388,0)</f>
        <v>0</v>
      </c>
      <c r="BF388" s="231">
        <f>IF(N388="snížená",J388,0)</f>
        <v>0</v>
      </c>
      <c r="BG388" s="231">
        <f>IF(N388="zákl. přenesená",J388,0)</f>
        <v>0</v>
      </c>
      <c r="BH388" s="231">
        <f>IF(N388="sníž. přenesená",J388,0)</f>
        <v>0</v>
      </c>
      <c r="BI388" s="231">
        <f>IF(N388="nulová",J388,0)</f>
        <v>0</v>
      </c>
      <c r="BJ388" s="17" t="s">
        <v>87</v>
      </c>
      <c r="BK388" s="231">
        <f>ROUND(I388*H388,1)</f>
        <v>0</v>
      </c>
      <c r="BL388" s="17" t="s">
        <v>175</v>
      </c>
      <c r="BM388" s="230" t="s">
        <v>551</v>
      </c>
    </row>
    <row r="389" s="2" customFormat="1">
      <c r="A389" s="38"/>
      <c r="B389" s="39"/>
      <c r="C389" s="40"/>
      <c r="D389" s="232" t="s">
        <v>177</v>
      </c>
      <c r="E389" s="40"/>
      <c r="F389" s="233" t="s">
        <v>552</v>
      </c>
      <c r="G389" s="40"/>
      <c r="H389" s="40"/>
      <c r="I389" s="234"/>
      <c r="J389" s="40"/>
      <c r="K389" s="40"/>
      <c r="L389" s="44"/>
      <c r="M389" s="235"/>
      <c r="N389" s="236"/>
      <c r="O389" s="91"/>
      <c r="P389" s="91"/>
      <c r="Q389" s="91"/>
      <c r="R389" s="91"/>
      <c r="S389" s="91"/>
      <c r="T389" s="92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177</v>
      </c>
      <c r="AU389" s="17" t="s">
        <v>89</v>
      </c>
    </row>
    <row r="390" s="2" customFormat="1" ht="44.25" customHeight="1">
      <c r="A390" s="38"/>
      <c r="B390" s="39"/>
      <c r="C390" s="219" t="s">
        <v>553</v>
      </c>
      <c r="D390" s="219" t="s">
        <v>170</v>
      </c>
      <c r="E390" s="220" t="s">
        <v>554</v>
      </c>
      <c r="F390" s="221" t="s">
        <v>555</v>
      </c>
      <c r="G390" s="222" t="s">
        <v>284</v>
      </c>
      <c r="H390" s="223">
        <v>180.99799999999999</v>
      </c>
      <c r="I390" s="224"/>
      <c r="J390" s="225">
        <f>ROUND(I390*H390,1)</f>
        <v>0</v>
      </c>
      <c r="K390" s="221" t="s">
        <v>174</v>
      </c>
      <c r="L390" s="44"/>
      <c r="M390" s="226" t="s">
        <v>1</v>
      </c>
      <c r="N390" s="227" t="s">
        <v>44</v>
      </c>
      <c r="O390" s="91"/>
      <c r="P390" s="228">
        <f>O390*H390</f>
        <v>0</v>
      </c>
      <c r="Q390" s="228">
        <v>0</v>
      </c>
      <c r="R390" s="228">
        <f>Q390*H390</f>
        <v>0</v>
      </c>
      <c r="S390" s="228">
        <v>0</v>
      </c>
      <c r="T390" s="229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30" t="s">
        <v>175</v>
      </c>
      <c r="AT390" s="230" t="s">
        <v>170</v>
      </c>
      <c r="AU390" s="230" t="s">
        <v>89</v>
      </c>
      <c r="AY390" s="17" t="s">
        <v>168</v>
      </c>
      <c r="BE390" s="231">
        <f>IF(N390="základní",J390,0)</f>
        <v>0</v>
      </c>
      <c r="BF390" s="231">
        <f>IF(N390="snížená",J390,0)</f>
        <v>0</v>
      </c>
      <c r="BG390" s="231">
        <f>IF(N390="zákl. přenesená",J390,0)</f>
        <v>0</v>
      </c>
      <c r="BH390" s="231">
        <f>IF(N390="sníž. přenesená",J390,0)</f>
        <v>0</v>
      </c>
      <c r="BI390" s="231">
        <f>IF(N390="nulová",J390,0)</f>
        <v>0</v>
      </c>
      <c r="BJ390" s="17" t="s">
        <v>87</v>
      </c>
      <c r="BK390" s="231">
        <f>ROUND(I390*H390,1)</f>
        <v>0</v>
      </c>
      <c r="BL390" s="17" t="s">
        <v>175</v>
      </c>
      <c r="BM390" s="230" t="s">
        <v>556</v>
      </c>
    </row>
    <row r="391" s="2" customFormat="1">
      <c r="A391" s="38"/>
      <c r="B391" s="39"/>
      <c r="C391" s="40"/>
      <c r="D391" s="232" t="s">
        <v>177</v>
      </c>
      <c r="E391" s="40"/>
      <c r="F391" s="233" t="s">
        <v>555</v>
      </c>
      <c r="G391" s="40"/>
      <c r="H391" s="40"/>
      <c r="I391" s="234"/>
      <c r="J391" s="40"/>
      <c r="K391" s="40"/>
      <c r="L391" s="44"/>
      <c r="M391" s="235"/>
      <c r="N391" s="236"/>
      <c r="O391" s="91"/>
      <c r="P391" s="91"/>
      <c r="Q391" s="91"/>
      <c r="R391" s="91"/>
      <c r="S391" s="91"/>
      <c r="T391" s="92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177</v>
      </c>
      <c r="AU391" s="17" t="s">
        <v>89</v>
      </c>
    </row>
    <row r="392" s="13" customFormat="1">
      <c r="A392" s="13"/>
      <c r="B392" s="237"/>
      <c r="C392" s="238"/>
      <c r="D392" s="232" t="s">
        <v>179</v>
      </c>
      <c r="E392" s="239" t="s">
        <v>1</v>
      </c>
      <c r="F392" s="240" t="s">
        <v>557</v>
      </c>
      <c r="G392" s="238"/>
      <c r="H392" s="239" t="s">
        <v>1</v>
      </c>
      <c r="I392" s="241"/>
      <c r="J392" s="238"/>
      <c r="K392" s="238"/>
      <c r="L392" s="242"/>
      <c r="M392" s="243"/>
      <c r="N392" s="244"/>
      <c r="O392" s="244"/>
      <c r="P392" s="244"/>
      <c r="Q392" s="244"/>
      <c r="R392" s="244"/>
      <c r="S392" s="244"/>
      <c r="T392" s="245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6" t="s">
        <v>179</v>
      </c>
      <c r="AU392" s="246" t="s">
        <v>89</v>
      </c>
      <c r="AV392" s="13" t="s">
        <v>87</v>
      </c>
      <c r="AW392" s="13" t="s">
        <v>35</v>
      </c>
      <c r="AX392" s="13" t="s">
        <v>79</v>
      </c>
      <c r="AY392" s="246" t="s">
        <v>168</v>
      </c>
    </row>
    <row r="393" s="14" customFormat="1">
      <c r="A393" s="14"/>
      <c r="B393" s="247"/>
      <c r="C393" s="248"/>
      <c r="D393" s="232" t="s">
        <v>179</v>
      </c>
      <c r="E393" s="249" t="s">
        <v>1</v>
      </c>
      <c r="F393" s="250" t="s">
        <v>558</v>
      </c>
      <c r="G393" s="248"/>
      <c r="H393" s="251">
        <v>118.8</v>
      </c>
      <c r="I393" s="252"/>
      <c r="J393" s="248"/>
      <c r="K393" s="248"/>
      <c r="L393" s="253"/>
      <c r="M393" s="254"/>
      <c r="N393" s="255"/>
      <c r="O393" s="255"/>
      <c r="P393" s="255"/>
      <c r="Q393" s="255"/>
      <c r="R393" s="255"/>
      <c r="S393" s="255"/>
      <c r="T393" s="256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7" t="s">
        <v>179</v>
      </c>
      <c r="AU393" s="257" t="s">
        <v>89</v>
      </c>
      <c r="AV393" s="14" t="s">
        <v>89</v>
      </c>
      <c r="AW393" s="14" t="s">
        <v>35</v>
      </c>
      <c r="AX393" s="14" t="s">
        <v>79</v>
      </c>
      <c r="AY393" s="257" t="s">
        <v>168</v>
      </c>
    </row>
    <row r="394" s="13" customFormat="1">
      <c r="A394" s="13"/>
      <c r="B394" s="237"/>
      <c r="C394" s="238"/>
      <c r="D394" s="232" t="s">
        <v>179</v>
      </c>
      <c r="E394" s="239" t="s">
        <v>1</v>
      </c>
      <c r="F394" s="240" t="s">
        <v>559</v>
      </c>
      <c r="G394" s="238"/>
      <c r="H394" s="239" t="s">
        <v>1</v>
      </c>
      <c r="I394" s="241"/>
      <c r="J394" s="238"/>
      <c r="K394" s="238"/>
      <c r="L394" s="242"/>
      <c r="M394" s="243"/>
      <c r="N394" s="244"/>
      <c r="O394" s="244"/>
      <c r="P394" s="244"/>
      <c r="Q394" s="244"/>
      <c r="R394" s="244"/>
      <c r="S394" s="244"/>
      <c r="T394" s="245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6" t="s">
        <v>179</v>
      </c>
      <c r="AU394" s="246" t="s">
        <v>89</v>
      </c>
      <c r="AV394" s="13" t="s">
        <v>87</v>
      </c>
      <c r="AW394" s="13" t="s">
        <v>35</v>
      </c>
      <c r="AX394" s="13" t="s">
        <v>79</v>
      </c>
      <c r="AY394" s="246" t="s">
        <v>168</v>
      </c>
    </row>
    <row r="395" s="14" customFormat="1">
      <c r="A395" s="14"/>
      <c r="B395" s="247"/>
      <c r="C395" s="248"/>
      <c r="D395" s="232" t="s">
        <v>179</v>
      </c>
      <c r="E395" s="249" t="s">
        <v>1</v>
      </c>
      <c r="F395" s="250" t="s">
        <v>560</v>
      </c>
      <c r="G395" s="248"/>
      <c r="H395" s="251">
        <v>62.198</v>
      </c>
      <c r="I395" s="252"/>
      <c r="J395" s="248"/>
      <c r="K395" s="248"/>
      <c r="L395" s="253"/>
      <c r="M395" s="254"/>
      <c r="N395" s="255"/>
      <c r="O395" s="255"/>
      <c r="P395" s="255"/>
      <c r="Q395" s="255"/>
      <c r="R395" s="255"/>
      <c r="S395" s="255"/>
      <c r="T395" s="256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7" t="s">
        <v>179</v>
      </c>
      <c r="AU395" s="257" t="s">
        <v>89</v>
      </c>
      <c r="AV395" s="14" t="s">
        <v>89</v>
      </c>
      <c r="AW395" s="14" t="s">
        <v>35</v>
      </c>
      <c r="AX395" s="14" t="s">
        <v>79</v>
      </c>
      <c r="AY395" s="257" t="s">
        <v>168</v>
      </c>
    </row>
    <row r="396" s="15" customFormat="1">
      <c r="A396" s="15"/>
      <c r="B396" s="258"/>
      <c r="C396" s="259"/>
      <c r="D396" s="232" t="s">
        <v>179</v>
      </c>
      <c r="E396" s="260" t="s">
        <v>1</v>
      </c>
      <c r="F396" s="261" t="s">
        <v>221</v>
      </c>
      <c r="G396" s="259"/>
      <c r="H396" s="262">
        <v>180.99799999999999</v>
      </c>
      <c r="I396" s="263"/>
      <c r="J396" s="259"/>
      <c r="K396" s="259"/>
      <c r="L396" s="264"/>
      <c r="M396" s="265"/>
      <c r="N396" s="266"/>
      <c r="O396" s="266"/>
      <c r="P396" s="266"/>
      <c r="Q396" s="266"/>
      <c r="R396" s="266"/>
      <c r="S396" s="266"/>
      <c r="T396" s="267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68" t="s">
        <v>179</v>
      </c>
      <c r="AU396" s="268" t="s">
        <v>89</v>
      </c>
      <c r="AV396" s="15" t="s">
        <v>175</v>
      </c>
      <c r="AW396" s="15" t="s">
        <v>35</v>
      </c>
      <c r="AX396" s="15" t="s">
        <v>87</v>
      </c>
      <c r="AY396" s="268" t="s">
        <v>168</v>
      </c>
    </row>
    <row r="397" s="2" customFormat="1" ht="16.5" customHeight="1">
      <c r="A397" s="38"/>
      <c r="B397" s="39"/>
      <c r="C397" s="219" t="s">
        <v>561</v>
      </c>
      <c r="D397" s="219" t="s">
        <v>170</v>
      </c>
      <c r="E397" s="220" t="s">
        <v>562</v>
      </c>
      <c r="F397" s="221" t="s">
        <v>563</v>
      </c>
      <c r="G397" s="222" t="s">
        <v>292</v>
      </c>
      <c r="H397" s="223">
        <v>1</v>
      </c>
      <c r="I397" s="224"/>
      <c r="J397" s="225">
        <f>ROUND(I397*H397,1)</f>
        <v>0</v>
      </c>
      <c r="K397" s="221" t="s">
        <v>1</v>
      </c>
      <c r="L397" s="44"/>
      <c r="M397" s="226" t="s">
        <v>1</v>
      </c>
      <c r="N397" s="227" t="s">
        <v>44</v>
      </c>
      <c r="O397" s="91"/>
      <c r="P397" s="228">
        <f>O397*H397</f>
        <v>0</v>
      </c>
      <c r="Q397" s="228">
        <v>0</v>
      </c>
      <c r="R397" s="228">
        <f>Q397*H397</f>
        <v>0</v>
      </c>
      <c r="S397" s="228">
        <v>0</v>
      </c>
      <c r="T397" s="229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30" t="s">
        <v>175</v>
      </c>
      <c r="AT397" s="230" t="s">
        <v>170</v>
      </c>
      <c r="AU397" s="230" t="s">
        <v>89</v>
      </c>
      <c r="AY397" s="17" t="s">
        <v>168</v>
      </c>
      <c r="BE397" s="231">
        <f>IF(N397="základní",J397,0)</f>
        <v>0</v>
      </c>
      <c r="BF397" s="231">
        <f>IF(N397="snížená",J397,0)</f>
        <v>0</v>
      </c>
      <c r="BG397" s="231">
        <f>IF(N397="zákl. přenesená",J397,0)</f>
        <v>0</v>
      </c>
      <c r="BH397" s="231">
        <f>IF(N397="sníž. přenesená",J397,0)</f>
        <v>0</v>
      </c>
      <c r="BI397" s="231">
        <f>IF(N397="nulová",J397,0)</f>
        <v>0</v>
      </c>
      <c r="BJ397" s="17" t="s">
        <v>87</v>
      </c>
      <c r="BK397" s="231">
        <f>ROUND(I397*H397,1)</f>
        <v>0</v>
      </c>
      <c r="BL397" s="17" t="s">
        <v>175</v>
      </c>
      <c r="BM397" s="230" t="s">
        <v>564</v>
      </c>
    </row>
    <row r="398" s="2" customFormat="1">
      <c r="A398" s="38"/>
      <c r="B398" s="39"/>
      <c r="C398" s="40"/>
      <c r="D398" s="232" t="s">
        <v>177</v>
      </c>
      <c r="E398" s="40"/>
      <c r="F398" s="233" t="s">
        <v>565</v>
      </c>
      <c r="G398" s="40"/>
      <c r="H398" s="40"/>
      <c r="I398" s="234"/>
      <c r="J398" s="40"/>
      <c r="K398" s="40"/>
      <c r="L398" s="44"/>
      <c r="M398" s="235"/>
      <c r="N398" s="236"/>
      <c r="O398" s="91"/>
      <c r="P398" s="91"/>
      <c r="Q398" s="91"/>
      <c r="R398" s="91"/>
      <c r="S398" s="91"/>
      <c r="T398" s="92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7" t="s">
        <v>177</v>
      </c>
      <c r="AU398" s="17" t="s">
        <v>89</v>
      </c>
    </row>
    <row r="399" s="13" customFormat="1">
      <c r="A399" s="13"/>
      <c r="B399" s="237"/>
      <c r="C399" s="238"/>
      <c r="D399" s="232" t="s">
        <v>179</v>
      </c>
      <c r="E399" s="239" t="s">
        <v>1</v>
      </c>
      <c r="F399" s="240" t="s">
        <v>566</v>
      </c>
      <c r="G399" s="238"/>
      <c r="H399" s="239" t="s">
        <v>1</v>
      </c>
      <c r="I399" s="241"/>
      <c r="J399" s="238"/>
      <c r="K399" s="238"/>
      <c r="L399" s="242"/>
      <c r="M399" s="243"/>
      <c r="N399" s="244"/>
      <c r="O399" s="244"/>
      <c r="P399" s="244"/>
      <c r="Q399" s="244"/>
      <c r="R399" s="244"/>
      <c r="S399" s="244"/>
      <c r="T399" s="245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6" t="s">
        <v>179</v>
      </c>
      <c r="AU399" s="246" t="s">
        <v>89</v>
      </c>
      <c r="AV399" s="13" t="s">
        <v>87</v>
      </c>
      <c r="AW399" s="13" t="s">
        <v>35</v>
      </c>
      <c r="AX399" s="13" t="s">
        <v>79</v>
      </c>
      <c r="AY399" s="246" t="s">
        <v>168</v>
      </c>
    </row>
    <row r="400" s="14" customFormat="1">
      <c r="A400" s="14"/>
      <c r="B400" s="247"/>
      <c r="C400" s="248"/>
      <c r="D400" s="232" t="s">
        <v>179</v>
      </c>
      <c r="E400" s="249" t="s">
        <v>1</v>
      </c>
      <c r="F400" s="250" t="s">
        <v>87</v>
      </c>
      <c r="G400" s="248"/>
      <c r="H400" s="251">
        <v>1</v>
      </c>
      <c r="I400" s="252"/>
      <c r="J400" s="248"/>
      <c r="K400" s="248"/>
      <c r="L400" s="253"/>
      <c r="M400" s="254"/>
      <c r="N400" s="255"/>
      <c r="O400" s="255"/>
      <c r="P400" s="255"/>
      <c r="Q400" s="255"/>
      <c r="R400" s="255"/>
      <c r="S400" s="255"/>
      <c r="T400" s="256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7" t="s">
        <v>179</v>
      </c>
      <c r="AU400" s="257" t="s">
        <v>89</v>
      </c>
      <c r="AV400" s="14" t="s">
        <v>89</v>
      </c>
      <c r="AW400" s="14" t="s">
        <v>35</v>
      </c>
      <c r="AX400" s="14" t="s">
        <v>87</v>
      </c>
      <c r="AY400" s="257" t="s">
        <v>168</v>
      </c>
    </row>
    <row r="401" s="2" customFormat="1" ht="21.75" customHeight="1">
      <c r="A401" s="38"/>
      <c r="B401" s="39"/>
      <c r="C401" s="219" t="s">
        <v>567</v>
      </c>
      <c r="D401" s="219" t="s">
        <v>170</v>
      </c>
      <c r="E401" s="220" t="s">
        <v>568</v>
      </c>
      <c r="F401" s="221" t="s">
        <v>569</v>
      </c>
      <c r="G401" s="222" t="s">
        <v>284</v>
      </c>
      <c r="H401" s="223">
        <v>651.62699999999995</v>
      </c>
      <c r="I401" s="224"/>
      <c r="J401" s="225">
        <f>ROUND(I401*H401,1)</f>
        <v>0</v>
      </c>
      <c r="K401" s="221" t="s">
        <v>174</v>
      </c>
      <c r="L401" s="44"/>
      <c r="M401" s="226" t="s">
        <v>1</v>
      </c>
      <c r="N401" s="227" t="s">
        <v>44</v>
      </c>
      <c r="O401" s="91"/>
      <c r="P401" s="228">
        <f>O401*H401</f>
        <v>0</v>
      </c>
      <c r="Q401" s="228">
        <v>0</v>
      </c>
      <c r="R401" s="228">
        <f>Q401*H401</f>
        <v>0</v>
      </c>
      <c r="S401" s="228">
        <v>0</v>
      </c>
      <c r="T401" s="229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30" t="s">
        <v>175</v>
      </c>
      <c r="AT401" s="230" t="s">
        <v>170</v>
      </c>
      <c r="AU401" s="230" t="s">
        <v>89</v>
      </c>
      <c r="AY401" s="17" t="s">
        <v>168</v>
      </c>
      <c r="BE401" s="231">
        <f>IF(N401="základní",J401,0)</f>
        <v>0</v>
      </c>
      <c r="BF401" s="231">
        <f>IF(N401="snížená",J401,0)</f>
        <v>0</v>
      </c>
      <c r="BG401" s="231">
        <f>IF(N401="zákl. přenesená",J401,0)</f>
        <v>0</v>
      </c>
      <c r="BH401" s="231">
        <f>IF(N401="sníž. přenesená",J401,0)</f>
        <v>0</v>
      </c>
      <c r="BI401" s="231">
        <f>IF(N401="nulová",J401,0)</f>
        <v>0</v>
      </c>
      <c r="BJ401" s="17" t="s">
        <v>87</v>
      </c>
      <c r="BK401" s="231">
        <f>ROUND(I401*H401,1)</f>
        <v>0</v>
      </c>
      <c r="BL401" s="17" t="s">
        <v>175</v>
      </c>
      <c r="BM401" s="230" t="s">
        <v>570</v>
      </c>
    </row>
    <row r="402" s="2" customFormat="1">
      <c r="A402" s="38"/>
      <c r="B402" s="39"/>
      <c r="C402" s="40"/>
      <c r="D402" s="232" t="s">
        <v>177</v>
      </c>
      <c r="E402" s="40"/>
      <c r="F402" s="233" t="s">
        <v>571</v>
      </c>
      <c r="G402" s="40"/>
      <c r="H402" s="40"/>
      <c r="I402" s="234"/>
      <c r="J402" s="40"/>
      <c r="K402" s="40"/>
      <c r="L402" s="44"/>
      <c r="M402" s="235"/>
      <c r="N402" s="236"/>
      <c r="O402" s="91"/>
      <c r="P402" s="91"/>
      <c r="Q402" s="91"/>
      <c r="R402" s="91"/>
      <c r="S402" s="91"/>
      <c r="T402" s="92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T402" s="17" t="s">
        <v>177</v>
      </c>
      <c r="AU402" s="17" t="s">
        <v>89</v>
      </c>
    </row>
    <row r="403" s="2" customFormat="1" ht="24.15" customHeight="1">
      <c r="A403" s="38"/>
      <c r="B403" s="39"/>
      <c r="C403" s="219" t="s">
        <v>572</v>
      </c>
      <c r="D403" s="219" t="s">
        <v>170</v>
      </c>
      <c r="E403" s="220" t="s">
        <v>573</v>
      </c>
      <c r="F403" s="221" t="s">
        <v>574</v>
      </c>
      <c r="G403" s="222" t="s">
        <v>284</v>
      </c>
      <c r="H403" s="223">
        <v>651.62699999999995</v>
      </c>
      <c r="I403" s="224"/>
      <c r="J403" s="225">
        <f>ROUND(I403*H403,1)</f>
        <v>0</v>
      </c>
      <c r="K403" s="221" t="s">
        <v>174</v>
      </c>
      <c r="L403" s="44"/>
      <c r="M403" s="226" t="s">
        <v>1</v>
      </c>
      <c r="N403" s="227" t="s">
        <v>44</v>
      </c>
      <c r="O403" s="91"/>
      <c r="P403" s="228">
        <f>O403*H403</f>
        <v>0</v>
      </c>
      <c r="Q403" s="228">
        <v>0</v>
      </c>
      <c r="R403" s="228">
        <f>Q403*H403</f>
        <v>0</v>
      </c>
      <c r="S403" s="228">
        <v>0</v>
      </c>
      <c r="T403" s="229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30" t="s">
        <v>175</v>
      </c>
      <c r="AT403" s="230" t="s">
        <v>170</v>
      </c>
      <c r="AU403" s="230" t="s">
        <v>89</v>
      </c>
      <c r="AY403" s="17" t="s">
        <v>168</v>
      </c>
      <c r="BE403" s="231">
        <f>IF(N403="základní",J403,0)</f>
        <v>0</v>
      </c>
      <c r="BF403" s="231">
        <f>IF(N403="snížená",J403,0)</f>
        <v>0</v>
      </c>
      <c r="BG403" s="231">
        <f>IF(N403="zákl. přenesená",J403,0)</f>
        <v>0</v>
      </c>
      <c r="BH403" s="231">
        <f>IF(N403="sníž. přenesená",J403,0)</f>
        <v>0</v>
      </c>
      <c r="BI403" s="231">
        <f>IF(N403="nulová",J403,0)</f>
        <v>0</v>
      </c>
      <c r="BJ403" s="17" t="s">
        <v>87</v>
      </c>
      <c r="BK403" s="231">
        <f>ROUND(I403*H403,1)</f>
        <v>0</v>
      </c>
      <c r="BL403" s="17" t="s">
        <v>175</v>
      </c>
      <c r="BM403" s="230" t="s">
        <v>575</v>
      </c>
    </row>
    <row r="404" s="2" customFormat="1">
      <c r="A404" s="38"/>
      <c r="B404" s="39"/>
      <c r="C404" s="40"/>
      <c r="D404" s="232" t="s">
        <v>177</v>
      </c>
      <c r="E404" s="40"/>
      <c r="F404" s="233" t="s">
        <v>576</v>
      </c>
      <c r="G404" s="40"/>
      <c r="H404" s="40"/>
      <c r="I404" s="234"/>
      <c r="J404" s="40"/>
      <c r="K404" s="40"/>
      <c r="L404" s="44"/>
      <c r="M404" s="235"/>
      <c r="N404" s="236"/>
      <c r="O404" s="91"/>
      <c r="P404" s="91"/>
      <c r="Q404" s="91"/>
      <c r="R404" s="91"/>
      <c r="S404" s="91"/>
      <c r="T404" s="92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7" t="s">
        <v>177</v>
      </c>
      <c r="AU404" s="17" t="s">
        <v>89</v>
      </c>
    </row>
    <row r="405" s="2" customFormat="1" ht="37.8" customHeight="1">
      <c r="A405" s="38"/>
      <c r="B405" s="39"/>
      <c r="C405" s="219" t="s">
        <v>577</v>
      </c>
      <c r="D405" s="219" t="s">
        <v>170</v>
      </c>
      <c r="E405" s="220" t="s">
        <v>578</v>
      </c>
      <c r="F405" s="221" t="s">
        <v>579</v>
      </c>
      <c r="G405" s="222" t="s">
        <v>284</v>
      </c>
      <c r="H405" s="223">
        <v>651.62699999999995</v>
      </c>
      <c r="I405" s="224"/>
      <c r="J405" s="225">
        <f>ROUND(I405*H405,1)</f>
        <v>0</v>
      </c>
      <c r="K405" s="221" t="s">
        <v>1</v>
      </c>
      <c r="L405" s="44"/>
      <c r="M405" s="226" t="s">
        <v>1</v>
      </c>
      <c r="N405" s="227" t="s">
        <v>44</v>
      </c>
      <c r="O405" s="91"/>
      <c r="P405" s="228">
        <f>O405*H405</f>
        <v>0</v>
      </c>
      <c r="Q405" s="228">
        <v>0</v>
      </c>
      <c r="R405" s="228">
        <f>Q405*H405</f>
        <v>0</v>
      </c>
      <c r="S405" s="228">
        <v>0</v>
      </c>
      <c r="T405" s="229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30" t="s">
        <v>175</v>
      </c>
      <c r="AT405" s="230" t="s">
        <v>170</v>
      </c>
      <c r="AU405" s="230" t="s">
        <v>89</v>
      </c>
      <c r="AY405" s="17" t="s">
        <v>168</v>
      </c>
      <c r="BE405" s="231">
        <f>IF(N405="základní",J405,0)</f>
        <v>0</v>
      </c>
      <c r="BF405" s="231">
        <f>IF(N405="snížená",J405,0)</f>
        <v>0</v>
      </c>
      <c r="BG405" s="231">
        <f>IF(N405="zákl. přenesená",J405,0)</f>
        <v>0</v>
      </c>
      <c r="BH405" s="231">
        <f>IF(N405="sníž. přenesená",J405,0)</f>
        <v>0</v>
      </c>
      <c r="BI405" s="231">
        <f>IF(N405="nulová",J405,0)</f>
        <v>0</v>
      </c>
      <c r="BJ405" s="17" t="s">
        <v>87</v>
      </c>
      <c r="BK405" s="231">
        <f>ROUND(I405*H405,1)</f>
        <v>0</v>
      </c>
      <c r="BL405" s="17" t="s">
        <v>175</v>
      </c>
      <c r="BM405" s="230" t="s">
        <v>580</v>
      </c>
    </row>
    <row r="406" s="2" customFormat="1">
      <c r="A406" s="38"/>
      <c r="B406" s="39"/>
      <c r="C406" s="40"/>
      <c r="D406" s="232" t="s">
        <v>177</v>
      </c>
      <c r="E406" s="40"/>
      <c r="F406" s="233" t="s">
        <v>581</v>
      </c>
      <c r="G406" s="40"/>
      <c r="H406" s="40"/>
      <c r="I406" s="234"/>
      <c r="J406" s="40"/>
      <c r="K406" s="40"/>
      <c r="L406" s="44"/>
      <c r="M406" s="235"/>
      <c r="N406" s="236"/>
      <c r="O406" s="91"/>
      <c r="P406" s="91"/>
      <c r="Q406" s="91"/>
      <c r="R406" s="91"/>
      <c r="S406" s="91"/>
      <c r="T406" s="92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177</v>
      </c>
      <c r="AU406" s="17" t="s">
        <v>89</v>
      </c>
    </row>
    <row r="407" s="12" customFormat="1" ht="22.8" customHeight="1">
      <c r="A407" s="12"/>
      <c r="B407" s="203"/>
      <c r="C407" s="204"/>
      <c r="D407" s="205" t="s">
        <v>78</v>
      </c>
      <c r="E407" s="217" t="s">
        <v>582</v>
      </c>
      <c r="F407" s="217" t="s">
        <v>583</v>
      </c>
      <c r="G407" s="204"/>
      <c r="H407" s="204"/>
      <c r="I407" s="207"/>
      <c r="J407" s="218">
        <f>BK407</f>
        <v>0</v>
      </c>
      <c r="K407" s="204"/>
      <c r="L407" s="209"/>
      <c r="M407" s="210"/>
      <c r="N407" s="211"/>
      <c r="O407" s="211"/>
      <c r="P407" s="212">
        <f>SUM(P408:P409)</f>
        <v>0</v>
      </c>
      <c r="Q407" s="211"/>
      <c r="R407" s="212">
        <f>SUM(R408:R409)</f>
        <v>0</v>
      </c>
      <c r="S407" s="211"/>
      <c r="T407" s="213">
        <f>SUM(T408:T409)</f>
        <v>0</v>
      </c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R407" s="214" t="s">
        <v>87</v>
      </c>
      <c r="AT407" s="215" t="s">
        <v>78</v>
      </c>
      <c r="AU407" s="215" t="s">
        <v>87</v>
      </c>
      <c r="AY407" s="214" t="s">
        <v>168</v>
      </c>
      <c r="BK407" s="216">
        <f>SUM(BK408:BK409)</f>
        <v>0</v>
      </c>
    </row>
    <row r="408" s="2" customFormat="1" ht="16.5" customHeight="1">
      <c r="A408" s="38"/>
      <c r="B408" s="39"/>
      <c r="C408" s="219" t="s">
        <v>584</v>
      </c>
      <c r="D408" s="219" t="s">
        <v>170</v>
      </c>
      <c r="E408" s="220" t="s">
        <v>585</v>
      </c>
      <c r="F408" s="221" t="s">
        <v>586</v>
      </c>
      <c r="G408" s="222" t="s">
        <v>284</v>
      </c>
      <c r="H408" s="223">
        <v>872.91099999999994</v>
      </c>
      <c r="I408" s="224"/>
      <c r="J408" s="225">
        <f>ROUND(I408*H408,1)</f>
        <v>0</v>
      </c>
      <c r="K408" s="221" t="s">
        <v>174</v>
      </c>
      <c r="L408" s="44"/>
      <c r="M408" s="226" t="s">
        <v>1</v>
      </c>
      <c r="N408" s="227" t="s">
        <v>44</v>
      </c>
      <c r="O408" s="91"/>
      <c r="P408" s="228">
        <f>O408*H408</f>
        <v>0</v>
      </c>
      <c r="Q408" s="228">
        <v>0</v>
      </c>
      <c r="R408" s="228">
        <f>Q408*H408</f>
        <v>0</v>
      </c>
      <c r="S408" s="228">
        <v>0</v>
      </c>
      <c r="T408" s="229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30" t="s">
        <v>175</v>
      </c>
      <c r="AT408" s="230" t="s">
        <v>170</v>
      </c>
      <c r="AU408" s="230" t="s">
        <v>89</v>
      </c>
      <c r="AY408" s="17" t="s">
        <v>168</v>
      </c>
      <c r="BE408" s="231">
        <f>IF(N408="základní",J408,0)</f>
        <v>0</v>
      </c>
      <c r="BF408" s="231">
        <f>IF(N408="snížená",J408,0)</f>
        <v>0</v>
      </c>
      <c r="BG408" s="231">
        <f>IF(N408="zákl. přenesená",J408,0)</f>
        <v>0</v>
      </c>
      <c r="BH408" s="231">
        <f>IF(N408="sníž. přenesená",J408,0)</f>
        <v>0</v>
      </c>
      <c r="BI408" s="231">
        <f>IF(N408="nulová",J408,0)</f>
        <v>0</v>
      </c>
      <c r="BJ408" s="17" t="s">
        <v>87</v>
      </c>
      <c r="BK408" s="231">
        <f>ROUND(I408*H408,1)</f>
        <v>0</v>
      </c>
      <c r="BL408" s="17" t="s">
        <v>175</v>
      </c>
      <c r="BM408" s="230" t="s">
        <v>587</v>
      </c>
    </row>
    <row r="409" s="2" customFormat="1">
      <c r="A409" s="38"/>
      <c r="B409" s="39"/>
      <c r="C409" s="40"/>
      <c r="D409" s="232" t="s">
        <v>177</v>
      </c>
      <c r="E409" s="40"/>
      <c r="F409" s="233" t="s">
        <v>588</v>
      </c>
      <c r="G409" s="40"/>
      <c r="H409" s="40"/>
      <c r="I409" s="234"/>
      <c r="J409" s="40"/>
      <c r="K409" s="40"/>
      <c r="L409" s="44"/>
      <c r="M409" s="235"/>
      <c r="N409" s="236"/>
      <c r="O409" s="91"/>
      <c r="P409" s="91"/>
      <c r="Q409" s="91"/>
      <c r="R409" s="91"/>
      <c r="S409" s="91"/>
      <c r="T409" s="92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177</v>
      </c>
      <c r="AU409" s="17" t="s">
        <v>89</v>
      </c>
    </row>
    <row r="410" s="12" customFormat="1" ht="25.92" customHeight="1">
      <c r="A410" s="12"/>
      <c r="B410" s="203"/>
      <c r="C410" s="204"/>
      <c r="D410" s="205" t="s">
        <v>78</v>
      </c>
      <c r="E410" s="206" t="s">
        <v>589</v>
      </c>
      <c r="F410" s="206" t="s">
        <v>590</v>
      </c>
      <c r="G410" s="204"/>
      <c r="H410" s="204"/>
      <c r="I410" s="207"/>
      <c r="J410" s="208">
        <f>BK410</f>
        <v>0</v>
      </c>
      <c r="K410" s="204"/>
      <c r="L410" s="209"/>
      <c r="M410" s="210"/>
      <c r="N410" s="211"/>
      <c r="O410" s="211"/>
      <c r="P410" s="212">
        <f>P411+P420</f>
        <v>0</v>
      </c>
      <c r="Q410" s="211"/>
      <c r="R410" s="212">
        <f>R411+R420</f>
        <v>6.8186499999999999</v>
      </c>
      <c r="S410" s="211"/>
      <c r="T410" s="213">
        <f>T411+T420</f>
        <v>19.775000000000002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14" t="s">
        <v>89</v>
      </c>
      <c r="AT410" s="215" t="s">
        <v>78</v>
      </c>
      <c r="AU410" s="215" t="s">
        <v>79</v>
      </c>
      <c r="AY410" s="214" t="s">
        <v>168</v>
      </c>
      <c r="BK410" s="216">
        <f>BK411+BK420</f>
        <v>0</v>
      </c>
    </row>
    <row r="411" s="12" customFormat="1" ht="22.8" customHeight="1">
      <c r="A411" s="12"/>
      <c r="B411" s="203"/>
      <c r="C411" s="204"/>
      <c r="D411" s="205" t="s">
        <v>78</v>
      </c>
      <c r="E411" s="217" t="s">
        <v>591</v>
      </c>
      <c r="F411" s="217" t="s">
        <v>592</v>
      </c>
      <c r="G411" s="204"/>
      <c r="H411" s="204"/>
      <c r="I411" s="207"/>
      <c r="J411" s="218">
        <f>BK411</f>
        <v>0</v>
      </c>
      <c r="K411" s="204"/>
      <c r="L411" s="209"/>
      <c r="M411" s="210"/>
      <c r="N411" s="211"/>
      <c r="O411" s="211"/>
      <c r="P411" s="212">
        <f>SUM(P412:P419)</f>
        <v>0</v>
      </c>
      <c r="Q411" s="211"/>
      <c r="R411" s="212">
        <f>SUM(R412:R419)</f>
        <v>0.014</v>
      </c>
      <c r="S411" s="211"/>
      <c r="T411" s="213">
        <f>SUM(T412:T419)</f>
        <v>0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214" t="s">
        <v>89</v>
      </c>
      <c r="AT411" s="215" t="s">
        <v>78</v>
      </c>
      <c r="AU411" s="215" t="s">
        <v>87</v>
      </c>
      <c r="AY411" s="214" t="s">
        <v>168</v>
      </c>
      <c r="BK411" s="216">
        <f>SUM(BK412:BK419)</f>
        <v>0</v>
      </c>
    </row>
    <row r="412" s="2" customFormat="1" ht="24.15" customHeight="1">
      <c r="A412" s="38"/>
      <c r="B412" s="39"/>
      <c r="C412" s="219" t="s">
        <v>593</v>
      </c>
      <c r="D412" s="219" t="s">
        <v>170</v>
      </c>
      <c r="E412" s="220" t="s">
        <v>594</v>
      </c>
      <c r="F412" s="221" t="s">
        <v>595</v>
      </c>
      <c r="G412" s="222" t="s">
        <v>112</v>
      </c>
      <c r="H412" s="223">
        <v>3.5</v>
      </c>
      <c r="I412" s="224"/>
      <c r="J412" s="225">
        <f>ROUND(I412*H412,1)</f>
        <v>0</v>
      </c>
      <c r="K412" s="221" t="s">
        <v>174</v>
      </c>
      <c r="L412" s="44"/>
      <c r="M412" s="226" t="s">
        <v>1</v>
      </c>
      <c r="N412" s="227" t="s">
        <v>44</v>
      </c>
      <c r="O412" s="91"/>
      <c r="P412" s="228">
        <f>O412*H412</f>
        <v>0</v>
      </c>
      <c r="Q412" s="228">
        <v>0</v>
      </c>
      <c r="R412" s="228">
        <f>Q412*H412</f>
        <v>0</v>
      </c>
      <c r="S412" s="228">
        <v>0</v>
      </c>
      <c r="T412" s="229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30" t="s">
        <v>270</v>
      </c>
      <c r="AT412" s="230" t="s">
        <v>170</v>
      </c>
      <c r="AU412" s="230" t="s">
        <v>89</v>
      </c>
      <c r="AY412" s="17" t="s">
        <v>168</v>
      </c>
      <c r="BE412" s="231">
        <f>IF(N412="základní",J412,0)</f>
        <v>0</v>
      </c>
      <c r="BF412" s="231">
        <f>IF(N412="snížená",J412,0)</f>
        <v>0</v>
      </c>
      <c r="BG412" s="231">
        <f>IF(N412="zákl. přenesená",J412,0)</f>
        <v>0</v>
      </c>
      <c r="BH412" s="231">
        <f>IF(N412="sníž. přenesená",J412,0)</f>
        <v>0</v>
      </c>
      <c r="BI412" s="231">
        <f>IF(N412="nulová",J412,0)</f>
        <v>0</v>
      </c>
      <c r="BJ412" s="17" t="s">
        <v>87</v>
      </c>
      <c r="BK412" s="231">
        <f>ROUND(I412*H412,1)</f>
        <v>0</v>
      </c>
      <c r="BL412" s="17" t="s">
        <v>270</v>
      </c>
      <c r="BM412" s="230" t="s">
        <v>596</v>
      </c>
    </row>
    <row r="413" s="2" customFormat="1">
      <c r="A413" s="38"/>
      <c r="B413" s="39"/>
      <c r="C413" s="40"/>
      <c r="D413" s="232" t="s">
        <v>177</v>
      </c>
      <c r="E413" s="40"/>
      <c r="F413" s="233" t="s">
        <v>597</v>
      </c>
      <c r="G413" s="40"/>
      <c r="H413" s="40"/>
      <c r="I413" s="234"/>
      <c r="J413" s="40"/>
      <c r="K413" s="40"/>
      <c r="L413" s="44"/>
      <c r="M413" s="235"/>
      <c r="N413" s="236"/>
      <c r="O413" s="91"/>
      <c r="P413" s="91"/>
      <c r="Q413" s="91"/>
      <c r="R413" s="91"/>
      <c r="S413" s="91"/>
      <c r="T413" s="92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177</v>
      </c>
      <c r="AU413" s="17" t="s">
        <v>89</v>
      </c>
    </row>
    <row r="414" s="13" customFormat="1">
      <c r="A414" s="13"/>
      <c r="B414" s="237"/>
      <c r="C414" s="238"/>
      <c r="D414" s="232" t="s">
        <v>179</v>
      </c>
      <c r="E414" s="239" t="s">
        <v>1</v>
      </c>
      <c r="F414" s="240" t="s">
        <v>598</v>
      </c>
      <c r="G414" s="238"/>
      <c r="H414" s="239" t="s">
        <v>1</v>
      </c>
      <c r="I414" s="241"/>
      <c r="J414" s="238"/>
      <c r="K414" s="238"/>
      <c r="L414" s="242"/>
      <c r="M414" s="243"/>
      <c r="N414" s="244"/>
      <c r="O414" s="244"/>
      <c r="P414" s="244"/>
      <c r="Q414" s="244"/>
      <c r="R414" s="244"/>
      <c r="S414" s="244"/>
      <c r="T414" s="245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6" t="s">
        <v>179</v>
      </c>
      <c r="AU414" s="246" t="s">
        <v>89</v>
      </c>
      <c r="AV414" s="13" t="s">
        <v>87</v>
      </c>
      <c r="AW414" s="13" t="s">
        <v>35</v>
      </c>
      <c r="AX414" s="13" t="s">
        <v>79</v>
      </c>
      <c r="AY414" s="246" t="s">
        <v>168</v>
      </c>
    </row>
    <row r="415" s="14" customFormat="1">
      <c r="A415" s="14"/>
      <c r="B415" s="247"/>
      <c r="C415" s="248"/>
      <c r="D415" s="232" t="s">
        <v>179</v>
      </c>
      <c r="E415" s="249" t="s">
        <v>1</v>
      </c>
      <c r="F415" s="250" t="s">
        <v>599</v>
      </c>
      <c r="G415" s="248"/>
      <c r="H415" s="251">
        <v>3.5</v>
      </c>
      <c r="I415" s="252"/>
      <c r="J415" s="248"/>
      <c r="K415" s="248"/>
      <c r="L415" s="253"/>
      <c r="M415" s="254"/>
      <c r="N415" s="255"/>
      <c r="O415" s="255"/>
      <c r="P415" s="255"/>
      <c r="Q415" s="255"/>
      <c r="R415" s="255"/>
      <c r="S415" s="255"/>
      <c r="T415" s="256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7" t="s">
        <v>179</v>
      </c>
      <c r="AU415" s="257" t="s">
        <v>89</v>
      </c>
      <c r="AV415" s="14" t="s">
        <v>89</v>
      </c>
      <c r="AW415" s="14" t="s">
        <v>35</v>
      </c>
      <c r="AX415" s="14" t="s">
        <v>87</v>
      </c>
      <c r="AY415" s="257" t="s">
        <v>168</v>
      </c>
    </row>
    <row r="416" s="2" customFormat="1" ht="49.05" customHeight="1">
      <c r="A416" s="38"/>
      <c r="B416" s="39"/>
      <c r="C416" s="269" t="s">
        <v>600</v>
      </c>
      <c r="D416" s="269" t="s">
        <v>257</v>
      </c>
      <c r="E416" s="270" t="s">
        <v>601</v>
      </c>
      <c r="F416" s="271" t="s">
        <v>602</v>
      </c>
      <c r="G416" s="272" t="s">
        <v>112</v>
      </c>
      <c r="H416" s="273">
        <v>3.5</v>
      </c>
      <c r="I416" s="274"/>
      <c r="J416" s="275">
        <f>ROUND(I416*H416,1)</f>
        <v>0</v>
      </c>
      <c r="K416" s="271" t="s">
        <v>174</v>
      </c>
      <c r="L416" s="276"/>
      <c r="M416" s="277" t="s">
        <v>1</v>
      </c>
      <c r="N416" s="278" t="s">
        <v>44</v>
      </c>
      <c r="O416" s="91"/>
      <c r="P416" s="228">
        <f>O416*H416</f>
        <v>0</v>
      </c>
      <c r="Q416" s="228">
        <v>0.0040000000000000001</v>
      </c>
      <c r="R416" s="228">
        <f>Q416*H416</f>
        <v>0.014</v>
      </c>
      <c r="S416" s="228">
        <v>0</v>
      </c>
      <c r="T416" s="229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30" t="s">
        <v>379</v>
      </c>
      <c r="AT416" s="230" t="s">
        <v>257</v>
      </c>
      <c r="AU416" s="230" t="s">
        <v>89</v>
      </c>
      <c r="AY416" s="17" t="s">
        <v>168</v>
      </c>
      <c r="BE416" s="231">
        <f>IF(N416="základní",J416,0)</f>
        <v>0</v>
      </c>
      <c r="BF416" s="231">
        <f>IF(N416="snížená",J416,0)</f>
        <v>0</v>
      </c>
      <c r="BG416" s="231">
        <f>IF(N416="zákl. přenesená",J416,0)</f>
        <v>0</v>
      </c>
      <c r="BH416" s="231">
        <f>IF(N416="sníž. přenesená",J416,0)</f>
        <v>0</v>
      </c>
      <c r="BI416" s="231">
        <f>IF(N416="nulová",J416,0)</f>
        <v>0</v>
      </c>
      <c r="BJ416" s="17" t="s">
        <v>87</v>
      </c>
      <c r="BK416" s="231">
        <f>ROUND(I416*H416,1)</f>
        <v>0</v>
      </c>
      <c r="BL416" s="17" t="s">
        <v>270</v>
      </c>
      <c r="BM416" s="230" t="s">
        <v>603</v>
      </c>
    </row>
    <row r="417" s="2" customFormat="1">
      <c r="A417" s="38"/>
      <c r="B417" s="39"/>
      <c r="C417" s="40"/>
      <c r="D417" s="232" t="s">
        <v>177</v>
      </c>
      <c r="E417" s="40"/>
      <c r="F417" s="233" t="s">
        <v>602</v>
      </c>
      <c r="G417" s="40"/>
      <c r="H417" s="40"/>
      <c r="I417" s="234"/>
      <c r="J417" s="40"/>
      <c r="K417" s="40"/>
      <c r="L417" s="44"/>
      <c r="M417" s="235"/>
      <c r="N417" s="236"/>
      <c r="O417" s="91"/>
      <c r="P417" s="91"/>
      <c r="Q417" s="91"/>
      <c r="R417" s="91"/>
      <c r="S417" s="91"/>
      <c r="T417" s="92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T417" s="17" t="s">
        <v>177</v>
      </c>
      <c r="AU417" s="17" t="s">
        <v>89</v>
      </c>
    </row>
    <row r="418" s="2" customFormat="1" ht="24.15" customHeight="1">
      <c r="A418" s="38"/>
      <c r="B418" s="39"/>
      <c r="C418" s="219" t="s">
        <v>604</v>
      </c>
      <c r="D418" s="219" t="s">
        <v>170</v>
      </c>
      <c r="E418" s="220" t="s">
        <v>605</v>
      </c>
      <c r="F418" s="221" t="s">
        <v>606</v>
      </c>
      <c r="G418" s="222" t="s">
        <v>284</v>
      </c>
      <c r="H418" s="223">
        <v>0.014</v>
      </c>
      <c r="I418" s="224"/>
      <c r="J418" s="225">
        <f>ROUND(I418*H418,1)</f>
        <v>0</v>
      </c>
      <c r="K418" s="221" t="s">
        <v>174</v>
      </c>
      <c r="L418" s="44"/>
      <c r="M418" s="226" t="s">
        <v>1</v>
      </c>
      <c r="N418" s="227" t="s">
        <v>44</v>
      </c>
      <c r="O418" s="91"/>
      <c r="P418" s="228">
        <f>O418*H418</f>
        <v>0</v>
      </c>
      <c r="Q418" s="228">
        <v>0</v>
      </c>
      <c r="R418" s="228">
        <f>Q418*H418</f>
        <v>0</v>
      </c>
      <c r="S418" s="228">
        <v>0</v>
      </c>
      <c r="T418" s="229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30" t="s">
        <v>270</v>
      </c>
      <c r="AT418" s="230" t="s">
        <v>170</v>
      </c>
      <c r="AU418" s="230" t="s">
        <v>89</v>
      </c>
      <c r="AY418" s="17" t="s">
        <v>168</v>
      </c>
      <c r="BE418" s="231">
        <f>IF(N418="základní",J418,0)</f>
        <v>0</v>
      </c>
      <c r="BF418" s="231">
        <f>IF(N418="snížená",J418,0)</f>
        <v>0</v>
      </c>
      <c r="BG418" s="231">
        <f>IF(N418="zákl. přenesená",J418,0)</f>
        <v>0</v>
      </c>
      <c r="BH418" s="231">
        <f>IF(N418="sníž. přenesená",J418,0)</f>
        <v>0</v>
      </c>
      <c r="BI418" s="231">
        <f>IF(N418="nulová",J418,0)</f>
        <v>0</v>
      </c>
      <c r="BJ418" s="17" t="s">
        <v>87</v>
      </c>
      <c r="BK418" s="231">
        <f>ROUND(I418*H418,1)</f>
        <v>0</v>
      </c>
      <c r="BL418" s="17" t="s">
        <v>270</v>
      </c>
      <c r="BM418" s="230" t="s">
        <v>607</v>
      </c>
    </row>
    <row r="419" s="2" customFormat="1">
      <c r="A419" s="38"/>
      <c r="B419" s="39"/>
      <c r="C419" s="40"/>
      <c r="D419" s="232" t="s">
        <v>177</v>
      </c>
      <c r="E419" s="40"/>
      <c r="F419" s="233" t="s">
        <v>608</v>
      </c>
      <c r="G419" s="40"/>
      <c r="H419" s="40"/>
      <c r="I419" s="234"/>
      <c r="J419" s="40"/>
      <c r="K419" s="40"/>
      <c r="L419" s="44"/>
      <c r="M419" s="235"/>
      <c r="N419" s="236"/>
      <c r="O419" s="91"/>
      <c r="P419" s="91"/>
      <c r="Q419" s="91"/>
      <c r="R419" s="91"/>
      <c r="S419" s="91"/>
      <c r="T419" s="92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T419" s="17" t="s">
        <v>177</v>
      </c>
      <c r="AU419" s="17" t="s">
        <v>89</v>
      </c>
    </row>
    <row r="420" s="12" customFormat="1" ht="22.8" customHeight="1">
      <c r="A420" s="12"/>
      <c r="B420" s="203"/>
      <c r="C420" s="204"/>
      <c r="D420" s="205" t="s">
        <v>78</v>
      </c>
      <c r="E420" s="217" t="s">
        <v>609</v>
      </c>
      <c r="F420" s="217" t="s">
        <v>610</v>
      </c>
      <c r="G420" s="204"/>
      <c r="H420" s="204"/>
      <c r="I420" s="207"/>
      <c r="J420" s="218">
        <f>BK420</f>
        <v>0</v>
      </c>
      <c r="K420" s="204"/>
      <c r="L420" s="209"/>
      <c r="M420" s="210"/>
      <c r="N420" s="211"/>
      <c r="O420" s="211"/>
      <c r="P420" s="212">
        <f>SUM(P421:P451)</f>
        <v>0</v>
      </c>
      <c r="Q420" s="211"/>
      <c r="R420" s="212">
        <f>SUM(R421:R451)</f>
        <v>6.8046499999999996</v>
      </c>
      <c r="S420" s="211"/>
      <c r="T420" s="213">
        <f>SUM(T421:T451)</f>
        <v>19.775000000000002</v>
      </c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R420" s="214" t="s">
        <v>89</v>
      </c>
      <c r="AT420" s="215" t="s">
        <v>78</v>
      </c>
      <c r="AU420" s="215" t="s">
        <v>87</v>
      </c>
      <c r="AY420" s="214" t="s">
        <v>168</v>
      </c>
      <c r="BK420" s="216">
        <f>SUM(BK421:BK451)</f>
        <v>0</v>
      </c>
    </row>
    <row r="421" s="2" customFormat="1" ht="16.5" customHeight="1">
      <c r="A421" s="38"/>
      <c r="B421" s="39"/>
      <c r="C421" s="219" t="s">
        <v>611</v>
      </c>
      <c r="D421" s="219" t="s">
        <v>170</v>
      </c>
      <c r="E421" s="220" t="s">
        <v>612</v>
      </c>
      <c r="F421" s="221" t="s">
        <v>613</v>
      </c>
      <c r="G421" s="222" t="s">
        <v>360</v>
      </c>
      <c r="H421" s="223">
        <v>120</v>
      </c>
      <c r="I421" s="224"/>
      <c r="J421" s="225">
        <f>ROUND(I421*H421,1)</f>
        <v>0</v>
      </c>
      <c r="K421" s="221" t="s">
        <v>1</v>
      </c>
      <c r="L421" s="44"/>
      <c r="M421" s="226" t="s">
        <v>1</v>
      </c>
      <c r="N421" s="227" t="s">
        <v>44</v>
      </c>
      <c r="O421" s="91"/>
      <c r="P421" s="228">
        <f>O421*H421</f>
        <v>0</v>
      </c>
      <c r="Q421" s="228">
        <v>6.0000000000000002E-05</v>
      </c>
      <c r="R421" s="228">
        <f>Q421*H421</f>
        <v>0.0071999999999999998</v>
      </c>
      <c r="S421" s="228">
        <v>0</v>
      </c>
      <c r="T421" s="229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30" t="s">
        <v>270</v>
      </c>
      <c r="AT421" s="230" t="s">
        <v>170</v>
      </c>
      <c r="AU421" s="230" t="s">
        <v>89</v>
      </c>
      <c r="AY421" s="17" t="s">
        <v>168</v>
      </c>
      <c r="BE421" s="231">
        <f>IF(N421="základní",J421,0)</f>
        <v>0</v>
      </c>
      <c r="BF421" s="231">
        <f>IF(N421="snížená",J421,0)</f>
        <v>0</v>
      </c>
      <c r="BG421" s="231">
        <f>IF(N421="zákl. přenesená",J421,0)</f>
        <v>0</v>
      </c>
      <c r="BH421" s="231">
        <f>IF(N421="sníž. přenesená",J421,0)</f>
        <v>0</v>
      </c>
      <c r="BI421" s="231">
        <f>IF(N421="nulová",J421,0)</f>
        <v>0</v>
      </c>
      <c r="BJ421" s="17" t="s">
        <v>87</v>
      </c>
      <c r="BK421" s="231">
        <f>ROUND(I421*H421,1)</f>
        <v>0</v>
      </c>
      <c r="BL421" s="17" t="s">
        <v>270</v>
      </c>
      <c r="BM421" s="230" t="s">
        <v>614</v>
      </c>
    </row>
    <row r="422" s="2" customFormat="1">
      <c r="A422" s="38"/>
      <c r="B422" s="39"/>
      <c r="C422" s="40"/>
      <c r="D422" s="232" t="s">
        <v>177</v>
      </c>
      <c r="E422" s="40"/>
      <c r="F422" s="233" t="s">
        <v>615</v>
      </c>
      <c r="G422" s="40"/>
      <c r="H422" s="40"/>
      <c r="I422" s="234"/>
      <c r="J422" s="40"/>
      <c r="K422" s="40"/>
      <c r="L422" s="44"/>
      <c r="M422" s="235"/>
      <c r="N422" s="236"/>
      <c r="O422" s="91"/>
      <c r="P422" s="91"/>
      <c r="Q422" s="91"/>
      <c r="R422" s="91"/>
      <c r="S422" s="91"/>
      <c r="T422" s="92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T422" s="17" t="s">
        <v>177</v>
      </c>
      <c r="AU422" s="17" t="s">
        <v>89</v>
      </c>
    </row>
    <row r="423" s="13" customFormat="1">
      <c r="A423" s="13"/>
      <c r="B423" s="237"/>
      <c r="C423" s="238"/>
      <c r="D423" s="232" t="s">
        <v>179</v>
      </c>
      <c r="E423" s="239" t="s">
        <v>1</v>
      </c>
      <c r="F423" s="240" t="s">
        <v>205</v>
      </c>
      <c r="G423" s="238"/>
      <c r="H423" s="239" t="s">
        <v>1</v>
      </c>
      <c r="I423" s="241"/>
      <c r="J423" s="238"/>
      <c r="K423" s="238"/>
      <c r="L423" s="242"/>
      <c r="M423" s="243"/>
      <c r="N423" s="244"/>
      <c r="O423" s="244"/>
      <c r="P423" s="244"/>
      <c r="Q423" s="244"/>
      <c r="R423" s="244"/>
      <c r="S423" s="244"/>
      <c r="T423" s="245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6" t="s">
        <v>179</v>
      </c>
      <c r="AU423" s="246" t="s">
        <v>89</v>
      </c>
      <c r="AV423" s="13" t="s">
        <v>87</v>
      </c>
      <c r="AW423" s="13" t="s">
        <v>35</v>
      </c>
      <c r="AX423" s="13" t="s">
        <v>79</v>
      </c>
      <c r="AY423" s="246" t="s">
        <v>168</v>
      </c>
    </row>
    <row r="424" s="14" customFormat="1">
      <c r="A424" s="14"/>
      <c r="B424" s="247"/>
      <c r="C424" s="248"/>
      <c r="D424" s="232" t="s">
        <v>179</v>
      </c>
      <c r="E424" s="249" t="s">
        <v>1</v>
      </c>
      <c r="F424" s="250" t="s">
        <v>616</v>
      </c>
      <c r="G424" s="248"/>
      <c r="H424" s="251">
        <v>120</v>
      </c>
      <c r="I424" s="252"/>
      <c r="J424" s="248"/>
      <c r="K424" s="248"/>
      <c r="L424" s="253"/>
      <c r="M424" s="254"/>
      <c r="N424" s="255"/>
      <c r="O424" s="255"/>
      <c r="P424" s="255"/>
      <c r="Q424" s="255"/>
      <c r="R424" s="255"/>
      <c r="S424" s="255"/>
      <c r="T424" s="256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7" t="s">
        <v>179</v>
      </c>
      <c r="AU424" s="257" t="s">
        <v>89</v>
      </c>
      <c r="AV424" s="14" t="s">
        <v>89</v>
      </c>
      <c r="AW424" s="14" t="s">
        <v>35</v>
      </c>
      <c r="AX424" s="14" t="s">
        <v>87</v>
      </c>
      <c r="AY424" s="257" t="s">
        <v>168</v>
      </c>
    </row>
    <row r="425" s="2" customFormat="1" ht="24.15" customHeight="1">
      <c r="A425" s="38"/>
      <c r="B425" s="39"/>
      <c r="C425" s="219" t="s">
        <v>529</v>
      </c>
      <c r="D425" s="219" t="s">
        <v>170</v>
      </c>
      <c r="E425" s="220" t="s">
        <v>617</v>
      </c>
      <c r="F425" s="221" t="s">
        <v>618</v>
      </c>
      <c r="G425" s="222" t="s">
        <v>360</v>
      </c>
      <c r="H425" s="223">
        <v>120</v>
      </c>
      <c r="I425" s="224"/>
      <c r="J425" s="225">
        <f>ROUND(I425*H425,1)</f>
        <v>0</v>
      </c>
      <c r="K425" s="221" t="s">
        <v>1</v>
      </c>
      <c r="L425" s="44"/>
      <c r="M425" s="226" t="s">
        <v>1</v>
      </c>
      <c r="N425" s="227" t="s">
        <v>44</v>
      </c>
      <c r="O425" s="91"/>
      <c r="P425" s="228">
        <f>O425*H425</f>
        <v>0</v>
      </c>
      <c r="Q425" s="228">
        <v>0.0032000000000000002</v>
      </c>
      <c r="R425" s="228">
        <f>Q425*H425</f>
        <v>0.38400000000000001</v>
      </c>
      <c r="S425" s="228">
        <v>0</v>
      </c>
      <c r="T425" s="229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30" t="s">
        <v>270</v>
      </c>
      <c r="AT425" s="230" t="s">
        <v>170</v>
      </c>
      <c r="AU425" s="230" t="s">
        <v>89</v>
      </c>
      <c r="AY425" s="17" t="s">
        <v>168</v>
      </c>
      <c r="BE425" s="231">
        <f>IF(N425="základní",J425,0)</f>
        <v>0</v>
      </c>
      <c r="BF425" s="231">
        <f>IF(N425="snížená",J425,0)</f>
        <v>0</v>
      </c>
      <c r="BG425" s="231">
        <f>IF(N425="zákl. přenesená",J425,0)</f>
        <v>0</v>
      </c>
      <c r="BH425" s="231">
        <f>IF(N425="sníž. přenesená",J425,0)</f>
        <v>0</v>
      </c>
      <c r="BI425" s="231">
        <f>IF(N425="nulová",J425,0)</f>
        <v>0</v>
      </c>
      <c r="BJ425" s="17" t="s">
        <v>87</v>
      </c>
      <c r="BK425" s="231">
        <f>ROUND(I425*H425,1)</f>
        <v>0</v>
      </c>
      <c r="BL425" s="17" t="s">
        <v>270</v>
      </c>
      <c r="BM425" s="230" t="s">
        <v>619</v>
      </c>
    </row>
    <row r="426" s="2" customFormat="1">
      <c r="A426" s="38"/>
      <c r="B426" s="39"/>
      <c r="C426" s="40"/>
      <c r="D426" s="232" t="s">
        <v>177</v>
      </c>
      <c r="E426" s="40"/>
      <c r="F426" s="233" t="s">
        <v>620</v>
      </c>
      <c r="G426" s="40"/>
      <c r="H426" s="40"/>
      <c r="I426" s="234"/>
      <c r="J426" s="40"/>
      <c r="K426" s="40"/>
      <c r="L426" s="44"/>
      <c r="M426" s="235"/>
      <c r="N426" s="236"/>
      <c r="O426" s="91"/>
      <c r="P426" s="91"/>
      <c r="Q426" s="91"/>
      <c r="R426" s="91"/>
      <c r="S426" s="91"/>
      <c r="T426" s="92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T426" s="17" t="s">
        <v>177</v>
      </c>
      <c r="AU426" s="17" t="s">
        <v>89</v>
      </c>
    </row>
    <row r="427" s="13" customFormat="1">
      <c r="A427" s="13"/>
      <c r="B427" s="237"/>
      <c r="C427" s="238"/>
      <c r="D427" s="232" t="s">
        <v>179</v>
      </c>
      <c r="E427" s="239" t="s">
        <v>1</v>
      </c>
      <c r="F427" s="240" t="s">
        <v>205</v>
      </c>
      <c r="G427" s="238"/>
      <c r="H427" s="239" t="s">
        <v>1</v>
      </c>
      <c r="I427" s="241"/>
      <c r="J427" s="238"/>
      <c r="K427" s="238"/>
      <c r="L427" s="242"/>
      <c r="M427" s="243"/>
      <c r="N427" s="244"/>
      <c r="O427" s="244"/>
      <c r="P427" s="244"/>
      <c r="Q427" s="244"/>
      <c r="R427" s="244"/>
      <c r="S427" s="244"/>
      <c r="T427" s="245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6" t="s">
        <v>179</v>
      </c>
      <c r="AU427" s="246" t="s">
        <v>89</v>
      </c>
      <c r="AV427" s="13" t="s">
        <v>87</v>
      </c>
      <c r="AW427" s="13" t="s">
        <v>35</v>
      </c>
      <c r="AX427" s="13" t="s">
        <v>79</v>
      </c>
      <c r="AY427" s="246" t="s">
        <v>168</v>
      </c>
    </row>
    <row r="428" s="14" customFormat="1">
      <c r="A428" s="14"/>
      <c r="B428" s="247"/>
      <c r="C428" s="248"/>
      <c r="D428" s="232" t="s">
        <v>179</v>
      </c>
      <c r="E428" s="249" t="s">
        <v>1</v>
      </c>
      <c r="F428" s="250" t="s">
        <v>616</v>
      </c>
      <c r="G428" s="248"/>
      <c r="H428" s="251">
        <v>120</v>
      </c>
      <c r="I428" s="252"/>
      <c r="J428" s="248"/>
      <c r="K428" s="248"/>
      <c r="L428" s="253"/>
      <c r="M428" s="254"/>
      <c r="N428" s="255"/>
      <c r="O428" s="255"/>
      <c r="P428" s="255"/>
      <c r="Q428" s="255"/>
      <c r="R428" s="255"/>
      <c r="S428" s="255"/>
      <c r="T428" s="256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7" t="s">
        <v>179</v>
      </c>
      <c r="AU428" s="257" t="s">
        <v>89</v>
      </c>
      <c r="AV428" s="14" t="s">
        <v>89</v>
      </c>
      <c r="AW428" s="14" t="s">
        <v>35</v>
      </c>
      <c r="AX428" s="14" t="s">
        <v>87</v>
      </c>
      <c r="AY428" s="257" t="s">
        <v>168</v>
      </c>
    </row>
    <row r="429" s="2" customFormat="1" ht="16.5" customHeight="1">
      <c r="A429" s="38"/>
      <c r="B429" s="39"/>
      <c r="C429" s="219" t="s">
        <v>621</v>
      </c>
      <c r="D429" s="219" t="s">
        <v>170</v>
      </c>
      <c r="E429" s="220" t="s">
        <v>622</v>
      </c>
      <c r="F429" s="221" t="s">
        <v>623</v>
      </c>
      <c r="G429" s="222" t="s">
        <v>360</v>
      </c>
      <c r="H429" s="223">
        <v>6.5</v>
      </c>
      <c r="I429" s="224"/>
      <c r="J429" s="225">
        <f>ROUND(I429*H429,1)</f>
        <v>0</v>
      </c>
      <c r="K429" s="221" t="s">
        <v>1</v>
      </c>
      <c r="L429" s="44"/>
      <c r="M429" s="226" t="s">
        <v>1</v>
      </c>
      <c r="N429" s="227" t="s">
        <v>44</v>
      </c>
      <c r="O429" s="91"/>
      <c r="P429" s="228">
        <f>O429*H429</f>
        <v>0</v>
      </c>
      <c r="Q429" s="228">
        <v>0</v>
      </c>
      <c r="R429" s="228">
        <f>Q429*H429</f>
        <v>0</v>
      </c>
      <c r="S429" s="228">
        <v>0</v>
      </c>
      <c r="T429" s="229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30" t="s">
        <v>270</v>
      </c>
      <c r="AT429" s="230" t="s">
        <v>170</v>
      </c>
      <c r="AU429" s="230" t="s">
        <v>89</v>
      </c>
      <c r="AY429" s="17" t="s">
        <v>168</v>
      </c>
      <c r="BE429" s="231">
        <f>IF(N429="základní",J429,0)</f>
        <v>0</v>
      </c>
      <c r="BF429" s="231">
        <f>IF(N429="snížená",J429,0)</f>
        <v>0</v>
      </c>
      <c r="BG429" s="231">
        <f>IF(N429="zákl. přenesená",J429,0)</f>
        <v>0</v>
      </c>
      <c r="BH429" s="231">
        <f>IF(N429="sníž. přenesená",J429,0)</f>
        <v>0</v>
      </c>
      <c r="BI429" s="231">
        <f>IF(N429="nulová",J429,0)</f>
        <v>0</v>
      </c>
      <c r="BJ429" s="17" t="s">
        <v>87</v>
      </c>
      <c r="BK429" s="231">
        <f>ROUND(I429*H429,1)</f>
        <v>0</v>
      </c>
      <c r="BL429" s="17" t="s">
        <v>270</v>
      </c>
      <c r="BM429" s="230" t="s">
        <v>624</v>
      </c>
    </row>
    <row r="430" s="2" customFormat="1">
      <c r="A430" s="38"/>
      <c r="B430" s="39"/>
      <c r="C430" s="40"/>
      <c r="D430" s="232" t="s">
        <v>177</v>
      </c>
      <c r="E430" s="40"/>
      <c r="F430" s="233" t="s">
        <v>625</v>
      </c>
      <c r="G430" s="40"/>
      <c r="H430" s="40"/>
      <c r="I430" s="234"/>
      <c r="J430" s="40"/>
      <c r="K430" s="40"/>
      <c r="L430" s="44"/>
      <c r="M430" s="235"/>
      <c r="N430" s="236"/>
      <c r="O430" s="91"/>
      <c r="P430" s="91"/>
      <c r="Q430" s="91"/>
      <c r="R430" s="91"/>
      <c r="S430" s="91"/>
      <c r="T430" s="92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T430" s="17" t="s">
        <v>177</v>
      </c>
      <c r="AU430" s="17" t="s">
        <v>89</v>
      </c>
    </row>
    <row r="431" s="13" customFormat="1">
      <c r="A431" s="13"/>
      <c r="B431" s="237"/>
      <c r="C431" s="238"/>
      <c r="D431" s="232" t="s">
        <v>179</v>
      </c>
      <c r="E431" s="239" t="s">
        <v>1</v>
      </c>
      <c r="F431" s="240" t="s">
        <v>205</v>
      </c>
      <c r="G431" s="238"/>
      <c r="H431" s="239" t="s">
        <v>1</v>
      </c>
      <c r="I431" s="241"/>
      <c r="J431" s="238"/>
      <c r="K431" s="238"/>
      <c r="L431" s="242"/>
      <c r="M431" s="243"/>
      <c r="N431" s="244"/>
      <c r="O431" s="244"/>
      <c r="P431" s="244"/>
      <c r="Q431" s="244"/>
      <c r="R431" s="244"/>
      <c r="S431" s="244"/>
      <c r="T431" s="245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6" t="s">
        <v>179</v>
      </c>
      <c r="AU431" s="246" t="s">
        <v>89</v>
      </c>
      <c r="AV431" s="13" t="s">
        <v>87</v>
      </c>
      <c r="AW431" s="13" t="s">
        <v>35</v>
      </c>
      <c r="AX431" s="13" t="s">
        <v>79</v>
      </c>
      <c r="AY431" s="246" t="s">
        <v>168</v>
      </c>
    </row>
    <row r="432" s="14" customFormat="1">
      <c r="A432" s="14"/>
      <c r="B432" s="247"/>
      <c r="C432" s="248"/>
      <c r="D432" s="232" t="s">
        <v>179</v>
      </c>
      <c r="E432" s="249" t="s">
        <v>1</v>
      </c>
      <c r="F432" s="250" t="s">
        <v>626</v>
      </c>
      <c r="G432" s="248"/>
      <c r="H432" s="251">
        <v>6.5</v>
      </c>
      <c r="I432" s="252"/>
      <c r="J432" s="248"/>
      <c r="K432" s="248"/>
      <c r="L432" s="253"/>
      <c r="M432" s="254"/>
      <c r="N432" s="255"/>
      <c r="O432" s="255"/>
      <c r="P432" s="255"/>
      <c r="Q432" s="255"/>
      <c r="R432" s="255"/>
      <c r="S432" s="255"/>
      <c r="T432" s="256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7" t="s">
        <v>179</v>
      </c>
      <c r="AU432" s="257" t="s">
        <v>89</v>
      </c>
      <c r="AV432" s="14" t="s">
        <v>89</v>
      </c>
      <c r="AW432" s="14" t="s">
        <v>35</v>
      </c>
      <c r="AX432" s="14" t="s">
        <v>87</v>
      </c>
      <c r="AY432" s="257" t="s">
        <v>168</v>
      </c>
    </row>
    <row r="433" s="2" customFormat="1" ht="16.5" customHeight="1">
      <c r="A433" s="38"/>
      <c r="B433" s="39"/>
      <c r="C433" s="219" t="s">
        <v>627</v>
      </c>
      <c r="D433" s="219" t="s">
        <v>170</v>
      </c>
      <c r="E433" s="220" t="s">
        <v>628</v>
      </c>
      <c r="F433" s="221" t="s">
        <v>629</v>
      </c>
      <c r="G433" s="222" t="s">
        <v>360</v>
      </c>
      <c r="H433" s="223">
        <v>6.5</v>
      </c>
      <c r="I433" s="224"/>
      <c r="J433" s="225">
        <f>ROUND(I433*H433,1)</f>
        <v>0</v>
      </c>
      <c r="K433" s="221" t="s">
        <v>1</v>
      </c>
      <c r="L433" s="44"/>
      <c r="M433" s="226" t="s">
        <v>1</v>
      </c>
      <c r="N433" s="227" t="s">
        <v>44</v>
      </c>
      <c r="O433" s="91"/>
      <c r="P433" s="228">
        <f>O433*H433</f>
        <v>0</v>
      </c>
      <c r="Q433" s="228">
        <v>0</v>
      </c>
      <c r="R433" s="228">
        <f>Q433*H433</f>
        <v>0</v>
      </c>
      <c r="S433" s="228">
        <v>0</v>
      </c>
      <c r="T433" s="229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30" t="s">
        <v>270</v>
      </c>
      <c r="AT433" s="230" t="s">
        <v>170</v>
      </c>
      <c r="AU433" s="230" t="s">
        <v>89</v>
      </c>
      <c r="AY433" s="17" t="s">
        <v>168</v>
      </c>
      <c r="BE433" s="231">
        <f>IF(N433="základní",J433,0)</f>
        <v>0</v>
      </c>
      <c r="BF433" s="231">
        <f>IF(N433="snížená",J433,0)</f>
        <v>0</v>
      </c>
      <c r="BG433" s="231">
        <f>IF(N433="zákl. přenesená",J433,0)</f>
        <v>0</v>
      </c>
      <c r="BH433" s="231">
        <f>IF(N433="sníž. přenesená",J433,0)</f>
        <v>0</v>
      </c>
      <c r="BI433" s="231">
        <f>IF(N433="nulová",J433,0)</f>
        <v>0</v>
      </c>
      <c r="BJ433" s="17" t="s">
        <v>87</v>
      </c>
      <c r="BK433" s="231">
        <f>ROUND(I433*H433,1)</f>
        <v>0</v>
      </c>
      <c r="BL433" s="17" t="s">
        <v>270</v>
      </c>
      <c r="BM433" s="230" t="s">
        <v>630</v>
      </c>
    </row>
    <row r="434" s="2" customFormat="1">
      <c r="A434" s="38"/>
      <c r="B434" s="39"/>
      <c r="C434" s="40"/>
      <c r="D434" s="232" t="s">
        <v>177</v>
      </c>
      <c r="E434" s="40"/>
      <c r="F434" s="233" t="s">
        <v>631</v>
      </c>
      <c r="G434" s="40"/>
      <c r="H434" s="40"/>
      <c r="I434" s="234"/>
      <c r="J434" s="40"/>
      <c r="K434" s="40"/>
      <c r="L434" s="44"/>
      <c r="M434" s="235"/>
      <c r="N434" s="236"/>
      <c r="O434" s="91"/>
      <c r="P434" s="91"/>
      <c r="Q434" s="91"/>
      <c r="R434" s="91"/>
      <c r="S434" s="91"/>
      <c r="T434" s="92"/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T434" s="17" t="s">
        <v>177</v>
      </c>
      <c r="AU434" s="17" t="s">
        <v>89</v>
      </c>
    </row>
    <row r="435" s="13" customFormat="1">
      <c r="A435" s="13"/>
      <c r="B435" s="237"/>
      <c r="C435" s="238"/>
      <c r="D435" s="232" t="s">
        <v>179</v>
      </c>
      <c r="E435" s="239" t="s">
        <v>1</v>
      </c>
      <c r="F435" s="240" t="s">
        <v>632</v>
      </c>
      <c r="G435" s="238"/>
      <c r="H435" s="239" t="s">
        <v>1</v>
      </c>
      <c r="I435" s="241"/>
      <c r="J435" s="238"/>
      <c r="K435" s="238"/>
      <c r="L435" s="242"/>
      <c r="M435" s="243"/>
      <c r="N435" s="244"/>
      <c r="O435" s="244"/>
      <c r="P435" s="244"/>
      <c r="Q435" s="244"/>
      <c r="R435" s="244"/>
      <c r="S435" s="244"/>
      <c r="T435" s="245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6" t="s">
        <v>179</v>
      </c>
      <c r="AU435" s="246" t="s">
        <v>89</v>
      </c>
      <c r="AV435" s="13" t="s">
        <v>87</v>
      </c>
      <c r="AW435" s="13" t="s">
        <v>35</v>
      </c>
      <c r="AX435" s="13" t="s">
        <v>79</v>
      </c>
      <c r="AY435" s="246" t="s">
        <v>168</v>
      </c>
    </row>
    <row r="436" s="14" customFormat="1">
      <c r="A436" s="14"/>
      <c r="B436" s="247"/>
      <c r="C436" s="248"/>
      <c r="D436" s="232" t="s">
        <v>179</v>
      </c>
      <c r="E436" s="249" t="s">
        <v>1</v>
      </c>
      <c r="F436" s="250" t="s">
        <v>626</v>
      </c>
      <c r="G436" s="248"/>
      <c r="H436" s="251">
        <v>6.5</v>
      </c>
      <c r="I436" s="252"/>
      <c r="J436" s="248"/>
      <c r="K436" s="248"/>
      <c r="L436" s="253"/>
      <c r="M436" s="254"/>
      <c r="N436" s="255"/>
      <c r="O436" s="255"/>
      <c r="P436" s="255"/>
      <c r="Q436" s="255"/>
      <c r="R436" s="255"/>
      <c r="S436" s="255"/>
      <c r="T436" s="256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7" t="s">
        <v>179</v>
      </c>
      <c r="AU436" s="257" t="s">
        <v>89</v>
      </c>
      <c r="AV436" s="14" t="s">
        <v>89</v>
      </c>
      <c r="AW436" s="14" t="s">
        <v>35</v>
      </c>
      <c r="AX436" s="14" t="s">
        <v>87</v>
      </c>
      <c r="AY436" s="257" t="s">
        <v>168</v>
      </c>
    </row>
    <row r="437" s="2" customFormat="1" ht="16.5" customHeight="1">
      <c r="A437" s="38"/>
      <c r="B437" s="39"/>
      <c r="C437" s="219" t="s">
        <v>633</v>
      </c>
      <c r="D437" s="219" t="s">
        <v>170</v>
      </c>
      <c r="E437" s="220" t="s">
        <v>634</v>
      </c>
      <c r="F437" s="221" t="s">
        <v>635</v>
      </c>
      <c r="G437" s="222" t="s">
        <v>260</v>
      </c>
      <c r="H437" s="223">
        <v>376.80000000000001</v>
      </c>
      <c r="I437" s="224"/>
      <c r="J437" s="225">
        <f>ROUND(I437*H437,1)</f>
        <v>0</v>
      </c>
      <c r="K437" s="221" t="s">
        <v>1</v>
      </c>
      <c r="L437" s="44"/>
      <c r="M437" s="226" t="s">
        <v>1</v>
      </c>
      <c r="N437" s="227" t="s">
        <v>44</v>
      </c>
      <c r="O437" s="91"/>
      <c r="P437" s="228">
        <f>O437*H437</f>
        <v>0</v>
      </c>
      <c r="Q437" s="228">
        <v>0.001</v>
      </c>
      <c r="R437" s="228">
        <f>Q437*H437</f>
        <v>0.37680000000000002</v>
      </c>
      <c r="S437" s="228">
        <v>0</v>
      </c>
      <c r="T437" s="229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30" t="s">
        <v>270</v>
      </c>
      <c r="AT437" s="230" t="s">
        <v>170</v>
      </c>
      <c r="AU437" s="230" t="s">
        <v>89</v>
      </c>
      <c r="AY437" s="17" t="s">
        <v>168</v>
      </c>
      <c r="BE437" s="231">
        <f>IF(N437="základní",J437,0)</f>
        <v>0</v>
      </c>
      <c r="BF437" s="231">
        <f>IF(N437="snížená",J437,0)</f>
        <v>0</v>
      </c>
      <c r="BG437" s="231">
        <f>IF(N437="zákl. přenesená",J437,0)</f>
        <v>0</v>
      </c>
      <c r="BH437" s="231">
        <f>IF(N437="sníž. přenesená",J437,0)</f>
        <v>0</v>
      </c>
      <c r="BI437" s="231">
        <f>IF(N437="nulová",J437,0)</f>
        <v>0</v>
      </c>
      <c r="BJ437" s="17" t="s">
        <v>87</v>
      </c>
      <c r="BK437" s="231">
        <f>ROUND(I437*H437,1)</f>
        <v>0</v>
      </c>
      <c r="BL437" s="17" t="s">
        <v>270</v>
      </c>
      <c r="BM437" s="230" t="s">
        <v>636</v>
      </c>
    </row>
    <row r="438" s="2" customFormat="1">
      <c r="A438" s="38"/>
      <c r="B438" s="39"/>
      <c r="C438" s="40"/>
      <c r="D438" s="232" t="s">
        <v>177</v>
      </c>
      <c r="E438" s="40"/>
      <c r="F438" s="233" t="s">
        <v>637</v>
      </c>
      <c r="G438" s="40"/>
      <c r="H438" s="40"/>
      <c r="I438" s="234"/>
      <c r="J438" s="40"/>
      <c r="K438" s="40"/>
      <c r="L438" s="44"/>
      <c r="M438" s="235"/>
      <c r="N438" s="236"/>
      <c r="O438" s="91"/>
      <c r="P438" s="91"/>
      <c r="Q438" s="91"/>
      <c r="R438" s="91"/>
      <c r="S438" s="91"/>
      <c r="T438" s="92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T438" s="17" t="s">
        <v>177</v>
      </c>
      <c r="AU438" s="17" t="s">
        <v>89</v>
      </c>
    </row>
    <row r="439" s="13" customFormat="1">
      <c r="A439" s="13"/>
      <c r="B439" s="237"/>
      <c r="C439" s="238"/>
      <c r="D439" s="232" t="s">
        <v>179</v>
      </c>
      <c r="E439" s="239" t="s">
        <v>1</v>
      </c>
      <c r="F439" s="240" t="s">
        <v>638</v>
      </c>
      <c r="G439" s="238"/>
      <c r="H439" s="239" t="s">
        <v>1</v>
      </c>
      <c r="I439" s="241"/>
      <c r="J439" s="238"/>
      <c r="K439" s="238"/>
      <c r="L439" s="242"/>
      <c r="M439" s="243"/>
      <c r="N439" s="244"/>
      <c r="O439" s="244"/>
      <c r="P439" s="244"/>
      <c r="Q439" s="244"/>
      <c r="R439" s="244"/>
      <c r="S439" s="244"/>
      <c r="T439" s="245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6" t="s">
        <v>179</v>
      </c>
      <c r="AU439" s="246" t="s">
        <v>89</v>
      </c>
      <c r="AV439" s="13" t="s">
        <v>87</v>
      </c>
      <c r="AW439" s="13" t="s">
        <v>35</v>
      </c>
      <c r="AX439" s="13" t="s">
        <v>79</v>
      </c>
      <c r="AY439" s="246" t="s">
        <v>168</v>
      </c>
    </row>
    <row r="440" s="14" customFormat="1">
      <c r="A440" s="14"/>
      <c r="B440" s="247"/>
      <c r="C440" s="248"/>
      <c r="D440" s="232" t="s">
        <v>179</v>
      </c>
      <c r="E440" s="249" t="s">
        <v>1</v>
      </c>
      <c r="F440" s="250" t="s">
        <v>639</v>
      </c>
      <c r="G440" s="248"/>
      <c r="H440" s="251">
        <v>376.80000000000001</v>
      </c>
      <c r="I440" s="252"/>
      <c r="J440" s="248"/>
      <c r="K440" s="248"/>
      <c r="L440" s="253"/>
      <c r="M440" s="254"/>
      <c r="N440" s="255"/>
      <c r="O440" s="255"/>
      <c r="P440" s="255"/>
      <c r="Q440" s="255"/>
      <c r="R440" s="255"/>
      <c r="S440" s="255"/>
      <c r="T440" s="256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7" t="s">
        <v>179</v>
      </c>
      <c r="AU440" s="257" t="s">
        <v>89</v>
      </c>
      <c r="AV440" s="14" t="s">
        <v>89</v>
      </c>
      <c r="AW440" s="14" t="s">
        <v>35</v>
      </c>
      <c r="AX440" s="14" t="s">
        <v>87</v>
      </c>
      <c r="AY440" s="257" t="s">
        <v>168</v>
      </c>
    </row>
    <row r="441" s="2" customFormat="1" ht="16.5" customHeight="1">
      <c r="A441" s="38"/>
      <c r="B441" s="39"/>
      <c r="C441" s="219" t="s">
        <v>640</v>
      </c>
      <c r="D441" s="219" t="s">
        <v>170</v>
      </c>
      <c r="E441" s="220" t="s">
        <v>641</v>
      </c>
      <c r="F441" s="221" t="s">
        <v>642</v>
      </c>
      <c r="G441" s="222" t="s">
        <v>260</v>
      </c>
      <c r="H441" s="223">
        <v>6036.6499999999996</v>
      </c>
      <c r="I441" s="224"/>
      <c r="J441" s="225">
        <f>ROUND(I441*H441,1)</f>
        <v>0</v>
      </c>
      <c r="K441" s="221" t="s">
        <v>1</v>
      </c>
      <c r="L441" s="44"/>
      <c r="M441" s="226" t="s">
        <v>1</v>
      </c>
      <c r="N441" s="227" t="s">
        <v>44</v>
      </c>
      <c r="O441" s="91"/>
      <c r="P441" s="228">
        <f>O441*H441</f>
        <v>0</v>
      </c>
      <c r="Q441" s="228">
        <v>0.001</v>
      </c>
      <c r="R441" s="228">
        <f>Q441*H441</f>
        <v>6.0366499999999998</v>
      </c>
      <c r="S441" s="228">
        <v>0</v>
      </c>
      <c r="T441" s="229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30" t="s">
        <v>270</v>
      </c>
      <c r="AT441" s="230" t="s">
        <v>170</v>
      </c>
      <c r="AU441" s="230" t="s">
        <v>89</v>
      </c>
      <c r="AY441" s="17" t="s">
        <v>168</v>
      </c>
      <c r="BE441" s="231">
        <f>IF(N441="základní",J441,0)</f>
        <v>0</v>
      </c>
      <c r="BF441" s="231">
        <f>IF(N441="snížená",J441,0)</f>
        <v>0</v>
      </c>
      <c r="BG441" s="231">
        <f>IF(N441="zákl. přenesená",J441,0)</f>
        <v>0</v>
      </c>
      <c r="BH441" s="231">
        <f>IF(N441="sníž. přenesená",J441,0)</f>
        <v>0</v>
      </c>
      <c r="BI441" s="231">
        <f>IF(N441="nulová",J441,0)</f>
        <v>0</v>
      </c>
      <c r="BJ441" s="17" t="s">
        <v>87</v>
      </c>
      <c r="BK441" s="231">
        <f>ROUND(I441*H441,1)</f>
        <v>0</v>
      </c>
      <c r="BL441" s="17" t="s">
        <v>270</v>
      </c>
      <c r="BM441" s="230" t="s">
        <v>643</v>
      </c>
    </row>
    <row r="442" s="2" customFormat="1">
      <c r="A442" s="38"/>
      <c r="B442" s="39"/>
      <c r="C442" s="40"/>
      <c r="D442" s="232" t="s">
        <v>177</v>
      </c>
      <c r="E442" s="40"/>
      <c r="F442" s="233" t="s">
        <v>644</v>
      </c>
      <c r="G442" s="40"/>
      <c r="H442" s="40"/>
      <c r="I442" s="234"/>
      <c r="J442" s="40"/>
      <c r="K442" s="40"/>
      <c r="L442" s="44"/>
      <c r="M442" s="235"/>
      <c r="N442" s="236"/>
      <c r="O442" s="91"/>
      <c r="P442" s="91"/>
      <c r="Q442" s="91"/>
      <c r="R442" s="91"/>
      <c r="S442" s="91"/>
      <c r="T442" s="92"/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T442" s="17" t="s">
        <v>177</v>
      </c>
      <c r="AU442" s="17" t="s">
        <v>89</v>
      </c>
    </row>
    <row r="443" s="13" customFormat="1">
      <c r="A443" s="13"/>
      <c r="B443" s="237"/>
      <c r="C443" s="238"/>
      <c r="D443" s="232" t="s">
        <v>179</v>
      </c>
      <c r="E443" s="239" t="s">
        <v>1</v>
      </c>
      <c r="F443" s="240" t="s">
        <v>645</v>
      </c>
      <c r="G443" s="238"/>
      <c r="H443" s="239" t="s">
        <v>1</v>
      </c>
      <c r="I443" s="241"/>
      <c r="J443" s="238"/>
      <c r="K443" s="238"/>
      <c r="L443" s="242"/>
      <c r="M443" s="243"/>
      <c r="N443" s="244"/>
      <c r="O443" s="244"/>
      <c r="P443" s="244"/>
      <c r="Q443" s="244"/>
      <c r="R443" s="244"/>
      <c r="S443" s="244"/>
      <c r="T443" s="245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6" t="s">
        <v>179</v>
      </c>
      <c r="AU443" s="246" t="s">
        <v>89</v>
      </c>
      <c r="AV443" s="13" t="s">
        <v>87</v>
      </c>
      <c r="AW443" s="13" t="s">
        <v>35</v>
      </c>
      <c r="AX443" s="13" t="s">
        <v>79</v>
      </c>
      <c r="AY443" s="246" t="s">
        <v>168</v>
      </c>
    </row>
    <row r="444" s="14" customFormat="1">
      <c r="A444" s="14"/>
      <c r="B444" s="247"/>
      <c r="C444" s="248"/>
      <c r="D444" s="232" t="s">
        <v>179</v>
      </c>
      <c r="E444" s="249" t="s">
        <v>1</v>
      </c>
      <c r="F444" s="250" t="s">
        <v>646</v>
      </c>
      <c r="G444" s="248"/>
      <c r="H444" s="251">
        <v>1224.5999999999999</v>
      </c>
      <c r="I444" s="252"/>
      <c r="J444" s="248"/>
      <c r="K444" s="248"/>
      <c r="L444" s="253"/>
      <c r="M444" s="254"/>
      <c r="N444" s="255"/>
      <c r="O444" s="255"/>
      <c r="P444" s="255"/>
      <c r="Q444" s="255"/>
      <c r="R444" s="255"/>
      <c r="S444" s="255"/>
      <c r="T444" s="256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7" t="s">
        <v>179</v>
      </c>
      <c r="AU444" s="257" t="s">
        <v>89</v>
      </c>
      <c r="AV444" s="14" t="s">
        <v>89</v>
      </c>
      <c r="AW444" s="14" t="s">
        <v>35</v>
      </c>
      <c r="AX444" s="14" t="s">
        <v>79</v>
      </c>
      <c r="AY444" s="257" t="s">
        <v>168</v>
      </c>
    </row>
    <row r="445" s="13" customFormat="1">
      <c r="A445" s="13"/>
      <c r="B445" s="237"/>
      <c r="C445" s="238"/>
      <c r="D445" s="232" t="s">
        <v>179</v>
      </c>
      <c r="E445" s="239" t="s">
        <v>1</v>
      </c>
      <c r="F445" s="240" t="s">
        <v>647</v>
      </c>
      <c r="G445" s="238"/>
      <c r="H445" s="239" t="s">
        <v>1</v>
      </c>
      <c r="I445" s="241"/>
      <c r="J445" s="238"/>
      <c r="K445" s="238"/>
      <c r="L445" s="242"/>
      <c r="M445" s="243"/>
      <c r="N445" s="244"/>
      <c r="O445" s="244"/>
      <c r="P445" s="244"/>
      <c r="Q445" s="244"/>
      <c r="R445" s="244"/>
      <c r="S445" s="244"/>
      <c r="T445" s="245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6" t="s">
        <v>179</v>
      </c>
      <c r="AU445" s="246" t="s">
        <v>89</v>
      </c>
      <c r="AV445" s="13" t="s">
        <v>87</v>
      </c>
      <c r="AW445" s="13" t="s">
        <v>35</v>
      </c>
      <c r="AX445" s="13" t="s">
        <v>79</v>
      </c>
      <c r="AY445" s="246" t="s">
        <v>168</v>
      </c>
    </row>
    <row r="446" s="14" customFormat="1">
      <c r="A446" s="14"/>
      <c r="B446" s="247"/>
      <c r="C446" s="248"/>
      <c r="D446" s="232" t="s">
        <v>179</v>
      </c>
      <c r="E446" s="249" t="s">
        <v>1</v>
      </c>
      <c r="F446" s="250" t="s">
        <v>648</v>
      </c>
      <c r="G446" s="248"/>
      <c r="H446" s="251">
        <v>4812.0500000000002</v>
      </c>
      <c r="I446" s="252"/>
      <c r="J446" s="248"/>
      <c r="K446" s="248"/>
      <c r="L446" s="253"/>
      <c r="M446" s="254"/>
      <c r="N446" s="255"/>
      <c r="O446" s="255"/>
      <c r="P446" s="255"/>
      <c r="Q446" s="255"/>
      <c r="R446" s="255"/>
      <c r="S446" s="255"/>
      <c r="T446" s="256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7" t="s">
        <v>179</v>
      </c>
      <c r="AU446" s="257" t="s">
        <v>89</v>
      </c>
      <c r="AV446" s="14" t="s">
        <v>89</v>
      </c>
      <c r="AW446" s="14" t="s">
        <v>35</v>
      </c>
      <c r="AX446" s="14" t="s">
        <v>79</v>
      </c>
      <c r="AY446" s="257" t="s">
        <v>168</v>
      </c>
    </row>
    <row r="447" s="15" customFormat="1">
      <c r="A447" s="15"/>
      <c r="B447" s="258"/>
      <c r="C447" s="259"/>
      <c r="D447" s="232" t="s">
        <v>179</v>
      </c>
      <c r="E447" s="260" t="s">
        <v>1</v>
      </c>
      <c r="F447" s="261" t="s">
        <v>221</v>
      </c>
      <c r="G447" s="259"/>
      <c r="H447" s="262">
        <v>6036.6499999999996</v>
      </c>
      <c r="I447" s="263"/>
      <c r="J447" s="259"/>
      <c r="K447" s="259"/>
      <c r="L447" s="264"/>
      <c r="M447" s="265"/>
      <c r="N447" s="266"/>
      <c r="O447" s="266"/>
      <c r="P447" s="266"/>
      <c r="Q447" s="266"/>
      <c r="R447" s="266"/>
      <c r="S447" s="266"/>
      <c r="T447" s="267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68" t="s">
        <v>179</v>
      </c>
      <c r="AU447" s="268" t="s">
        <v>89</v>
      </c>
      <c r="AV447" s="15" t="s">
        <v>175</v>
      </c>
      <c r="AW447" s="15" t="s">
        <v>35</v>
      </c>
      <c r="AX447" s="15" t="s">
        <v>87</v>
      </c>
      <c r="AY447" s="268" t="s">
        <v>168</v>
      </c>
    </row>
    <row r="448" s="2" customFormat="1" ht="24.15" customHeight="1">
      <c r="A448" s="38"/>
      <c r="B448" s="39"/>
      <c r="C448" s="219" t="s">
        <v>649</v>
      </c>
      <c r="D448" s="219" t="s">
        <v>170</v>
      </c>
      <c r="E448" s="220" t="s">
        <v>650</v>
      </c>
      <c r="F448" s="221" t="s">
        <v>651</v>
      </c>
      <c r="G448" s="222" t="s">
        <v>260</v>
      </c>
      <c r="H448" s="223">
        <v>19775</v>
      </c>
      <c r="I448" s="224"/>
      <c r="J448" s="225">
        <f>ROUND(I448*H448,1)</f>
        <v>0</v>
      </c>
      <c r="K448" s="221" t="s">
        <v>1</v>
      </c>
      <c r="L448" s="44"/>
      <c r="M448" s="226" t="s">
        <v>1</v>
      </c>
      <c r="N448" s="227" t="s">
        <v>44</v>
      </c>
      <c r="O448" s="91"/>
      <c r="P448" s="228">
        <f>O448*H448</f>
        <v>0</v>
      </c>
      <c r="Q448" s="228">
        <v>0</v>
      </c>
      <c r="R448" s="228">
        <f>Q448*H448</f>
        <v>0</v>
      </c>
      <c r="S448" s="228">
        <v>0.001</v>
      </c>
      <c r="T448" s="229">
        <f>S448*H448</f>
        <v>19.775000000000002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30" t="s">
        <v>270</v>
      </c>
      <c r="AT448" s="230" t="s">
        <v>170</v>
      </c>
      <c r="AU448" s="230" t="s">
        <v>89</v>
      </c>
      <c r="AY448" s="17" t="s">
        <v>168</v>
      </c>
      <c r="BE448" s="231">
        <f>IF(N448="základní",J448,0)</f>
        <v>0</v>
      </c>
      <c r="BF448" s="231">
        <f>IF(N448="snížená",J448,0)</f>
        <v>0</v>
      </c>
      <c r="BG448" s="231">
        <f>IF(N448="zákl. přenesená",J448,0)</f>
        <v>0</v>
      </c>
      <c r="BH448" s="231">
        <f>IF(N448="sníž. přenesená",J448,0)</f>
        <v>0</v>
      </c>
      <c r="BI448" s="231">
        <f>IF(N448="nulová",J448,0)</f>
        <v>0</v>
      </c>
      <c r="BJ448" s="17" t="s">
        <v>87</v>
      </c>
      <c r="BK448" s="231">
        <f>ROUND(I448*H448,1)</f>
        <v>0</v>
      </c>
      <c r="BL448" s="17" t="s">
        <v>270</v>
      </c>
      <c r="BM448" s="230" t="s">
        <v>652</v>
      </c>
    </row>
    <row r="449" s="2" customFormat="1">
      <c r="A449" s="38"/>
      <c r="B449" s="39"/>
      <c r="C449" s="40"/>
      <c r="D449" s="232" t="s">
        <v>177</v>
      </c>
      <c r="E449" s="40"/>
      <c r="F449" s="233" t="s">
        <v>653</v>
      </c>
      <c r="G449" s="40"/>
      <c r="H449" s="40"/>
      <c r="I449" s="234"/>
      <c r="J449" s="40"/>
      <c r="K449" s="40"/>
      <c r="L449" s="44"/>
      <c r="M449" s="235"/>
      <c r="N449" s="236"/>
      <c r="O449" s="91"/>
      <c r="P449" s="91"/>
      <c r="Q449" s="91"/>
      <c r="R449" s="91"/>
      <c r="S449" s="91"/>
      <c r="T449" s="92"/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T449" s="17" t="s">
        <v>177</v>
      </c>
      <c r="AU449" s="17" t="s">
        <v>89</v>
      </c>
    </row>
    <row r="450" s="2" customFormat="1" ht="24.15" customHeight="1">
      <c r="A450" s="38"/>
      <c r="B450" s="39"/>
      <c r="C450" s="219" t="s">
        <v>654</v>
      </c>
      <c r="D450" s="219" t="s">
        <v>170</v>
      </c>
      <c r="E450" s="220" t="s">
        <v>655</v>
      </c>
      <c r="F450" s="221" t="s">
        <v>656</v>
      </c>
      <c r="G450" s="222" t="s">
        <v>657</v>
      </c>
      <c r="H450" s="279"/>
      <c r="I450" s="224"/>
      <c r="J450" s="225">
        <f>ROUND(I450*H450,1)</f>
        <v>0</v>
      </c>
      <c r="K450" s="221" t="s">
        <v>174</v>
      </c>
      <c r="L450" s="44"/>
      <c r="M450" s="226" t="s">
        <v>1</v>
      </c>
      <c r="N450" s="227" t="s">
        <v>44</v>
      </c>
      <c r="O450" s="91"/>
      <c r="P450" s="228">
        <f>O450*H450</f>
        <v>0</v>
      </c>
      <c r="Q450" s="228">
        <v>0</v>
      </c>
      <c r="R450" s="228">
        <f>Q450*H450</f>
        <v>0</v>
      </c>
      <c r="S450" s="228">
        <v>0</v>
      </c>
      <c r="T450" s="229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30" t="s">
        <v>270</v>
      </c>
      <c r="AT450" s="230" t="s">
        <v>170</v>
      </c>
      <c r="AU450" s="230" t="s">
        <v>89</v>
      </c>
      <c r="AY450" s="17" t="s">
        <v>168</v>
      </c>
      <c r="BE450" s="231">
        <f>IF(N450="základní",J450,0)</f>
        <v>0</v>
      </c>
      <c r="BF450" s="231">
        <f>IF(N450="snížená",J450,0)</f>
        <v>0</v>
      </c>
      <c r="BG450" s="231">
        <f>IF(N450="zákl. přenesená",J450,0)</f>
        <v>0</v>
      </c>
      <c r="BH450" s="231">
        <f>IF(N450="sníž. přenesená",J450,0)</f>
        <v>0</v>
      </c>
      <c r="BI450" s="231">
        <f>IF(N450="nulová",J450,0)</f>
        <v>0</v>
      </c>
      <c r="BJ450" s="17" t="s">
        <v>87</v>
      </c>
      <c r="BK450" s="231">
        <f>ROUND(I450*H450,1)</f>
        <v>0</v>
      </c>
      <c r="BL450" s="17" t="s">
        <v>270</v>
      </c>
      <c r="BM450" s="230" t="s">
        <v>658</v>
      </c>
    </row>
    <row r="451" s="2" customFormat="1">
      <c r="A451" s="38"/>
      <c r="B451" s="39"/>
      <c r="C451" s="40"/>
      <c r="D451" s="232" t="s">
        <v>177</v>
      </c>
      <c r="E451" s="40"/>
      <c r="F451" s="233" t="s">
        <v>659</v>
      </c>
      <c r="G451" s="40"/>
      <c r="H451" s="40"/>
      <c r="I451" s="234"/>
      <c r="J451" s="40"/>
      <c r="K451" s="40"/>
      <c r="L451" s="44"/>
      <c r="M451" s="235"/>
      <c r="N451" s="236"/>
      <c r="O451" s="91"/>
      <c r="P451" s="91"/>
      <c r="Q451" s="91"/>
      <c r="R451" s="91"/>
      <c r="S451" s="91"/>
      <c r="T451" s="92"/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T451" s="17" t="s">
        <v>177</v>
      </c>
      <c r="AU451" s="17" t="s">
        <v>89</v>
      </c>
    </row>
    <row r="452" s="12" customFormat="1" ht="25.92" customHeight="1">
      <c r="A452" s="12"/>
      <c r="B452" s="203"/>
      <c r="C452" s="204"/>
      <c r="D452" s="205" t="s">
        <v>78</v>
      </c>
      <c r="E452" s="206" t="s">
        <v>257</v>
      </c>
      <c r="F452" s="206" t="s">
        <v>660</v>
      </c>
      <c r="G452" s="204"/>
      <c r="H452" s="204"/>
      <c r="I452" s="207"/>
      <c r="J452" s="208">
        <f>BK452</f>
        <v>0</v>
      </c>
      <c r="K452" s="204"/>
      <c r="L452" s="209"/>
      <c r="M452" s="210"/>
      <c r="N452" s="211"/>
      <c r="O452" s="211"/>
      <c r="P452" s="212">
        <f>P453+P462+P467</f>
        <v>0</v>
      </c>
      <c r="Q452" s="211"/>
      <c r="R452" s="212">
        <f>R453+R462+R467</f>
        <v>2.2058800000000001</v>
      </c>
      <c r="S452" s="211"/>
      <c r="T452" s="213">
        <f>T453+T462+T467</f>
        <v>0</v>
      </c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R452" s="214" t="s">
        <v>120</v>
      </c>
      <c r="AT452" s="215" t="s">
        <v>78</v>
      </c>
      <c r="AU452" s="215" t="s">
        <v>79</v>
      </c>
      <c r="AY452" s="214" t="s">
        <v>168</v>
      </c>
      <c r="BK452" s="216">
        <f>BK453+BK462+BK467</f>
        <v>0</v>
      </c>
    </row>
    <row r="453" s="12" customFormat="1" ht="22.8" customHeight="1">
      <c r="A453" s="12"/>
      <c r="B453" s="203"/>
      <c r="C453" s="204"/>
      <c r="D453" s="205" t="s">
        <v>78</v>
      </c>
      <c r="E453" s="217" t="s">
        <v>661</v>
      </c>
      <c r="F453" s="217" t="s">
        <v>662</v>
      </c>
      <c r="G453" s="204"/>
      <c r="H453" s="204"/>
      <c r="I453" s="207"/>
      <c r="J453" s="218">
        <f>BK453</f>
        <v>0</v>
      </c>
      <c r="K453" s="204"/>
      <c r="L453" s="209"/>
      <c r="M453" s="210"/>
      <c r="N453" s="211"/>
      <c r="O453" s="211"/>
      <c r="P453" s="212">
        <f>SUM(P454:P461)</f>
        <v>0</v>
      </c>
      <c r="Q453" s="211"/>
      <c r="R453" s="212">
        <f>SUM(R454:R461)</f>
        <v>0</v>
      </c>
      <c r="S453" s="211"/>
      <c r="T453" s="213">
        <f>SUM(T454:T461)</f>
        <v>0</v>
      </c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R453" s="214" t="s">
        <v>120</v>
      </c>
      <c r="AT453" s="215" t="s">
        <v>78</v>
      </c>
      <c r="AU453" s="215" t="s">
        <v>87</v>
      </c>
      <c r="AY453" s="214" t="s">
        <v>168</v>
      </c>
      <c r="BK453" s="216">
        <f>SUM(BK454:BK461)</f>
        <v>0</v>
      </c>
    </row>
    <row r="454" s="2" customFormat="1" ht="16.5" customHeight="1">
      <c r="A454" s="38"/>
      <c r="B454" s="39"/>
      <c r="C454" s="219" t="s">
        <v>663</v>
      </c>
      <c r="D454" s="219" t="s">
        <v>170</v>
      </c>
      <c r="E454" s="220" t="s">
        <v>664</v>
      </c>
      <c r="F454" s="221" t="s">
        <v>665</v>
      </c>
      <c r="G454" s="222" t="s">
        <v>292</v>
      </c>
      <c r="H454" s="223">
        <v>1</v>
      </c>
      <c r="I454" s="224"/>
      <c r="J454" s="225">
        <f>ROUND(I454*H454,1)</f>
        <v>0</v>
      </c>
      <c r="K454" s="221" t="s">
        <v>1</v>
      </c>
      <c r="L454" s="44"/>
      <c r="M454" s="226" t="s">
        <v>1</v>
      </c>
      <c r="N454" s="227" t="s">
        <v>44</v>
      </c>
      <c r="O454" s="91"/>
      <c r="P454" s="228">
        <f>O454*H454</f>
        <v>0</v>
      </c>
      <c r="Q454" s="228">
        <v>0</v>
      </c>
      <c r="R454" s="228">
        <f>Q454*H454</f>
        <v>0</v>
      </c>
      <c r="S454" s="228">
        <v>0</v>
      </c>
      <c r="T454" s="229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30" t="s">
        <v>567</v>
      </c>
      <c r="AT454" s="230" t="s">
        <v>170</v>
      </c>
      <c r="AU454" s="230" t="s">
        <v>89</v>
      </c>
      <c r="AY454" s="17" t="s">
        <v>168</v>
      </c>
      <c r="BE454" s="231">
        <f>IF(N454="základní",J454,0)</f>
        <v>0</v>
      </c>
      <c r="BF454" s="231">
        <f>IF(N454="snížená",J454,0)</f>
        <v>0</v>
      </c>
      <c r="BG454" s="231">
        <f>IF(N454="zákl. přenesená",J454,0)</f>
        <v>0</v>
      </c>
      <c r="BH454" s="231">
        <f>IF(N454="sníž. přenesená",J454,0)</f>
        <v>0</v>
      </c>
      <c r="BI454" s="231">
        <f>IF(N454="nulová",J454,0)</f>
        <v>0</v>
      </c>
      <c r="BJ454" s="17" t="s">
        <v>87</v>
      </c>
      <c r="BK454" s="231">
        <f>ROUND(I454*H454,1)</f>
        <v>0</v>
      </c>
      <c r="BL454" s="17" t="s">
        <v>567</v>
      </c>
      <c r="BM454" s="230" t="s">
        <v>666</v>
      </c>
    </row>
    <row r="455" s="2" customFormat="1">
      <c r="A455" s="38"/>
      <c r="B455" s="39"/>
      <c r="C455" s="40"/>
      <c r="D455" s="232" t="s">
        <v>177</v>
      </c>
      <c r="E455" s="40"/>
      <c r="F455" s="233" t="s">
        <v>665</v>
      </c>
      <c r="G455" s="40"/>
      <c r="H455" s="40"/>
      <c r="I455" s="234"/>
      <c r="J455" s="40"/>
      <c r="K455" s="40"/>
      <c r="L455" s="44"/>
      <c r="M455" s="235"/>
      <c r="N455" s="236"/>
      <c r="O455" s="91"/>
      <c r="P455" s="91"/>
      <c r="Q455" s="91"/>
      <c r="R455" s="91"/>
      <c r="S455" s="91"/>
      <c r="T455" s="92"/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T455" s="17" t="s">
        <v>177</v>
      </c>
      <c r="AU455" s="17" t="s">
        <v>89</v>
      </c>
    </row>
    <row r="456" s="13" customFormat="1">
      <c r="A456" s="13"/>
      <c r="B456" s="237"/>
      <c r="C456" s="238"/>
      <c r="D456" s="232" t="s">
        <v>179</v>
      </c>
      <c r="E456" s="239" t="s">
        <v>1</v>
      </c>
      <c r="F456" s="240" t="s">
        <v>667</v>
      </c>
      <c r="G456" s="238"/>
      <c r="H456" s="239" t="s">
        <v>1</v>
      </c>
      <c r="I456" s="241"/>
      <c r="J456" s="238"/>
      <c r="K456" s="238"/>
      <c r="L456" s="242"/>
      <c r="M456" s="243"/>
      <c r="N456" s="244"/>
      <c r="O456" s="244"/>
      <c r="P456" s="244"/>
      <c r="Q456" s="244"/>
      <c r="R456" s="244"/>
      <c r="S456" s="244"/>
      <c r="T456" s="245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6" t="s">
        <v>179</v>
      </c>
      <c r="AU456" s="246" t="s">
        <v>89</v>
      </c>
      <c r="AV456" s="13" t="s">
        <v>87</v>
      </c>
      <c r="AW456" s="13" t="s">
        <v>35</v>
      </c>
      <c r="AX456" s="13" t="s">
        <v>79</v>
      </c>
      <c r="AY456" s="246" t="s">
        <v>168</v>
      </c>
    </row>
    <row r="457" s="14" customFormat="1">
      <c r="A457" s="14"/>
      <c r="B457" s="247"/>
      <c r="C457" s="248"/>
      <c r="D457" s="232" t="s">
        <v>179</v>
      </c>
      <c r="E457" s="249" t="s">
        <v>1</v>
      </c>
      <c r="F457" s="250" t="s">
        <v>87</v>
      </c>
      <c r="G457" s="248"/>
      <c r="H457" s="251">
        <v>1</v>
      </c>
      <c r="I457" s="252"/>
      <c r="J457" s="248"/>
      <c r="K457" s="248"/>
      <c r="L457" s="253"/>
      <c r="M457" s="254"/>
      <c r="N457" s="255"/>
      <c r="O457" s="255"/>
      <c r="P457" s="255"/>
      <c r="Q457" s="255"/>
      <c r="R457" s="255"/>
      <c r="S457" s="255"/>
      <c r="T457" s="256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7" t="s">
        <v>179</v>
      </c>
      <c r="AU457" s="257" t="s">
        <v>89</v>
      </c>
      <c r="AV457" s="14" t="s">
        <v>89</v>
      </c>
      <c r="AW457" s="14" t="s">
        <v>35</v>
      </c>
      <c r="AX457" s="14" t="s">
        <v>87</v>
      </c>
      <c r="AY457" s="257" t="s">
        <v>168</v>
      </c>
    </row>
    <row r="458" s="2" customFormat="1" ht="16.5" customHeight="1">
      <c r="A458" s="38"/>
      <c r="B458" s="39"/>
      <c r="C458" s="219" t="s">
        <v>668</v>
      </c>
      <c r="D458" s="219" t="s">
        <v>170</v>
      </c>
      <c r="E458" s="220" t="s">
        <v>669</v>
      </c>
      <c r="F458" s="221" t="s">
        <v>670</v>
      </c>
      <c r="G458" s="222" t="s">
        <v>292</v>
      </c>
      <c r="H458" s="223">
        <v>1</v>
      </c>
      <c r="I458" s="224"/>
      <c r="J458" s="225">
        <f>ROUND(I458*H458,1)</f>
        <v>0</v>
      </c>
      <c r="K458" s="221" t="s">
        <v>1</v>
      </c>
      <c r="L458" s="44"/>
      <c r="M458" s="226" t="s">
        <v>1</v>
      </c>
      <c r="N458" s="227" t="s">
        <v>44</v>
      </c>
      <c r="O458" s="91"/>
      <c r="P458" s="228">
        <f>O458*H458</f>
        <v>0</v>
      </c>
      <c r="Q458" s="228">
        <v>0</v>
      </c>
      <c r="R458" s="228">
        <f>Q458*H458</f>
        <v>0</v>
      </c>
      <c r="S458" s="228">
        <v>0</v>
      </c>
      <c r="T458" s="229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30" t="s">
        <v>567</v>
      </c>
      <c r="AT458" s="230" t="s">
        <v>170</v>
      </c>
      <c r="AU458" s="230" t="s">
        <v>89</v>
      </c>
      <c r="AY458" s="17" t="s">
        <v>168</v>
      </c>
      <c r="BE458" s="231">
        <f>IF(N458="základní",J458,0)</f>
        <v>0</v>
      </c>
      <c r="BF458" s="231">
        <f>IF(N458="snížená",J458,0)</f>
        <v>0</v>
      </c>
      <c r="BG458" s="231">
        <f>IF(N458="zákl. přenesená",J458,0)</f>
        <v>0</v>
      </c>
      <c r="BH458" s="231">
        <f>IF(N458="sníž. přenesená",J458,0)</f>
        <v>0</v>
      </c>
      <c r="BI458" s="231">
        <f>IF(N458="nulová",J458,0)</f>
        <v>0</v>
      </c>
      <c r="BJ458" s="17" t="s">
        <v>87</v>
      </c>
      <c r="BK458" s="231">
        <f>ROUND(I458*H458,1)</f>
        <v>0</v>
      </c>
      <c r="BL458" s="17" t="s">
        <v>567</v>
      </c>
      <c r="BM458" s="230" t="s">
        <v>671</v>
      </c>
    </row>
    <row r="459" s="2" customFormat="1">
      <c r="A459" s="38"/>
      <c r="B459" s="39"/>
      <c r="C459" s="40"/>
      <c r="D459" s="232" t="s">
        <v>177</v>
      </c>
      <c r="E459" s="40"/>
      <c r="F459" s="233" t="s">
        <v>672</v>
      </c>
      <c r="G459" s="40"/>
      <c r="H459" s="40"/>
      <c r="I459" s="234"/>
      <c r="J459" s="40"/>
      <c r="K459" s="40"/>
      <c r="L459" s="44"/>
      <c r="M459" s="235"/>
      <c r="N459" s="236"/>
      <c r="O459" s="91"/>
      <c r="P459" s="91"/>
      <c r="Q459" s="91"/>
      <c r="R459" s="91"/>
      <c r="S459" s="91"/>
      <c r="T459" s="92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T459" s="17" t="s">
        <v>177</v>
      </c>
      <c r="AU459" s="17" t="s">
        <v>89</v>
      </c>
    </row>
    <row r="460" s="13" customFormat="1">
      <c r="A460" s="13"/>
      <c r="B460" s="237"/>
      <c r="C460" s="238"/>
      <c r="D460" s="232" t="s">
        <v>179</v>
      </c>
      <c r="E460" s="239" t="s">
        <v>1</v>
      </c>
      <c r="F460" s="240" t="s">
        <v>667</v>
      </c>
      <c r="G460" s="238"/>
      <c r="H460" s="239" t="s">
        <v>1</v>
      </c>
      <c r="I460" s="241"/>
      <c r="J460" s="238"/>
      <c r="K460" s="238"/>
      <c r="L460" s="242"/>
      <c r="M460" s="243"/>
      <c r="N460" s="244"/>
      <c r="O460" s="244"/>
      <c r="P460" s="244"/>
      <c r="Q460" s="244"/>
      <c r="R460" s="244"/>
      <c r="S460" s="244"/>
      <c r="T460" s="245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6" t="s">
        <v>179</v>
      </c>
      <c r="AU460" s="246" t="s">
        <v>89</v>
      </c>
      <c r="AV460" s="13" t="s">
        <v>87</v>
      </c>
      <c r="AW460" s="13" t="s">
        <v>35</v>
      </c>
      <c r="AX460" s="13" t="s">
        <v>79</v>
      </c>
      <c r="AY460" s="246" t="s">
        <v>168</v>
      </c>
    </row>
    <row r="461" s="14" customFormat="1">
      <c r="A461" s="14"/>
      <c r="B461" s="247"/>
      <c r="C461" s="248"/>
      <c r="D461" s="232" t="s">
        <v>179</v>
      </c>
      <c r="E461" s="249" t="s">
        <v>1</v>
      </c>
      <c r="F461" s="250" t="s">
        <v>87</v>
      </c>
      <c r="G461" s="248"/>
      <c r="H461" s="251">
        <v>1</v>
      </c>
      <c r="I461" s="252"/>
      <c r="J461" s="248"/>
      <c r="K461" s="248"/>
      <c r="L461" s="253"/>
      <c r="M461" s="254"/>
      <c r="N461" s="255"/>
      <c r="O461" s="255"/>
      <c r="P461" s="255"/>
      <c r="Q461" s="255"/>
      <c r="R461" s="255"/>
      <c r="S461" s="255"/>
      <c r="T461" s="256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7" t="s">
        <v>179</v>
      </c>
      <c r="AU461" s="257" t="s">
        <v>89</v>
      </c>
      <c r="AV461" s="14" t="s">
        <v>89</v>
      </c>
      <c r="AW461" s="14" t="s">
        <v>35</v>
      </c>
      <c r="AX461" s="14" t="s">
        <v>87</v>
      </c>
      <c r="AY461" s="257" t="s">
        <v>168</v>
      </c>
    </row>
    <row r="462" s="12" customFormat="1" ht="22.8" customHeight="1">
      <c r="A462" s="12"/>
      <c r="B462" s="203"/>
      <c r="C462" s="204"/>
      <c r="D462" s="205" t="s">
        <v>78</v>
      </c>
      <c r="E462" s="217" t="s">
        <v>673</v>
      </c>
      <c r="F462" s="217" t="s">
        <v>674</v>
      </c>
      <c r="G462" s="204"/>
      <c r="H462" s="204"/>
      <c r="I462" s="207"/>
      <c r="J462" s="218">
        <f>BK462</f>
        <v>0</v>
      </c>
      <c r="K462" s="204"/>
      <c r="L462" s="209"/>
      <c r="M462" s="210"/>
      <c r="N462" s="211"/>
      <c r="O462" s="211"/>
      <c r="P462" s="212">
        <f>SUM(P463:P466)</f>
        <v>0</v>
      </c>
      <c r="Q462" s="211"/>
      <c r="R462" s="212">
        <f>SUM(R463:R466)</f>
        <v>0</v>
      </c>
      <c r="S462" s="211"/>
      <c r="T462" s="213">
        <f>SUM(T463:T466)</f>
        <v>0</v>
      </c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R462" s="214" t="s">
        <v>120</v>
      </c>
      <c r="AT462" s="215" t="s">
        <v>78</v>
      </c>
      <c r="AU462" s="215" t="s">
        <v>87</v>
      </c>
      <c r="AY462" s="214" t="s">
        <v>168</v>
      </c>
      <c r="BK462" s="216">
        <f>SUM(BK463:BK466)</f>
        <v>0</v>
      </c>
    </row>
    <row r="463" s="2" customFormat="1" ht="16.5" customHeight="1">
      <c r="A463" s="38"/>
      <c r="B463" s="39"/>
      <c r="C463" s="219" t="s">
        <v>675</v>
      </c>
      <c r="D463" s="219" t="s">
        <v>170</v>
      </c>
      <c r="E463" s="220" t="s">
        <v>676</v>
      </c>
      <c r="F463" s="221" t="s">
        <v>677</v>
      </c>
      <c r="G463" s="222" t="s">
        <v>360</v>
      </c>
      <c r="H463" s="223">
        <v>786</v>
      </c>
      <c r="I463" s="224"/>
      <c r="J463" s="225">
        <f>ROUND(I463*H463,1)</f>
        <v>0</v>
      </c>
      <c r="K463" s="221" t="s">
        <v>1</v>
      </c>
      <c r="L463" s="44"/>
      <c r="M463" s="226" t="s">
        <v>1</v>
      </c>
      <c r="N463" s="227" t="s">
        <v>44</v>
      </c>
      <c r="O463" s="91"/>
      <c r="P463" s="228">
        <f>O463*H463</f>
        <v>0</v>
      </c>
      <c r="Q463" s="228">
        <v>0</v>
      </c>
      <c r="R463" s="228">
        <f>Q463*H463</f>
        <v>0</v>
      </c>
      <c r="S463" s="228">
        <v>0</v>
      </c>
      <c r="T463" s="229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30" t="s">
        <v>567</v>
      </c>
      <c r="AT463" s="230" t="s">
        <v>170</v>
      </c>
      <c r="AU463" s="230" t="s">
        <v>89</v>
      </c>
      <c r="AY463" s="17" t="s">
        <v>168</v>
      </c>
      <c r="BE463" s="231">
        <f>IF(N463="základní",J463,0)</f>
        <v>0</v>
      </c>
      <c r="BF463" s="231">
        <f>IF(N463="snížená",J463,0)</f>
        <v>0</v>
      </c>
      <c r="BG463" s="231">
        <f>IF(N463="zákl. přenesená",J463,0)</f>
        <v>0</v>
      </c>
      <c r="BH463" s="231">
        <f>IF(N463="sníž. přenesená",J463,0)</f>
        <v>0</v>
      </c>
      <c r="BI463" s="231">
        <f>IF(N463="nulová",J463,0)</f>
        <v>0</v>
      </c>
      <c r="BJ463" s="17" t="s">
        <v>87</v>
      </c>
      <c r="BK463" s="231">
        <f>ROUND(I463*H463,1)</f>
        <v>0</v>
      </c>
      <c r="BL463" s="17" t="s">
        <v>567</v>
      </c>
      <c r="BM463" s="230" t="s">
        <v>678</v>
      </c>
    </row>
    <row r="464" s="13" customFormat="1">
      <c r="A464" s="13"/>
      <c r="B464" s="237"/>
      <c r="C464" s="238"/>
      <c r="D464" s="232" t="s">
        <v>179</v>
      </c>
      <c r="E464" s="239" t="s">
        <v>1</v>
      </c>
      <c r="F464" s="240" t="s">
        <v>205</v>
      </c>
      <c r="G464" s="238"/>
      <c r="H464" s="239" t="s">
        <v>1</v>
      </c>
      <c r="I464" s="241"/>
      <c r="J464" s="238"/>
      <c r="K464" s="238"/>
      <c r="L464" s="242"/>
      <c r="M464" s="243"/>
      <c r="N464" s="244"/>
      <c r="O464" s="244"/>
      <c r="P464" s="244"/>
      <c r="Q464" s="244"/>
      <c r="R464" s="244"/>
      <c r="S464" s="244"/>
      <c r="T464" s="245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6" t="s">
        <v>179</v>
      </c>
      <c r="AU464" s="246" t="s">
        <v>89</v>
      </c>
      <c r="AV464" s="13" t="s">
        <v>87</v>
      </c>
      <c r="AW464" s="13" t="s">
        <v>35</v>
      </c>
      <c r="AX464" s="13" t="s">
        <v>79</v>
      </c>
      <c r="AY464" s="246" t="s">
        <v>168</v>
      </c>
    </row>
    <row r="465" s="14" customFormat="1">
      <c r="A465" s="14"/>
      <c r="B465" s="247"/>
      <c r="C465" s="248"/>
      <c r="D465" s="232" t="s">
        <v>179</v>
      </c>
      <c r="E465" s="249" t="s">
        <v>1</v>
      </c>
      <c r="F465" s="250" t="s">
        <v>679</v>
      </c>
      <c r="G465" s="248"/>
      <c r="H465" s="251">
        <v>786</v>
      </c>
      <c r="I465" s="252"/>
      <c r="J465" s="248"/>
      <c r="K465" s="248"/>
      <c r="L465" s="253"/>
      <c r="M465" s="254"/>
      <c r="N465" s="255"/>
      <c r="O465" s="255"/>
      <c r="P465" s="255"/>
      <c r="Q465" s="255"/>
      <c r="R465" s="255"/>
      <c r="S465" s="255"/>
      <c r="T465" s="256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7" t="s">
        <v>179</v>
      </c>
      <c r="AU465" s="257" t="s">
        <v>89</v>
      </c>
      <c r="AV465" s="14" t="s">
        <v>89</v>
      </c>
      <c r="AW465" s="14" t="s">
        <v>35</v>
      </c>
      <c r="AX465" s="14" t="s">
        <v>87</v>
      </c>
      <c r="AY465" s="257" t="s">
        <v>168</v>
      </c>
    </row>
    <row r="466" s="2" customFormat="1" ht="16.5" customHeight="1">
      <c r="A466" s="38"/>
      <c r="B466" s="39"/>
      <c r="C466" s="269" t="s">
        <v>680</v>
      </c>
      <c r="D466" s="269" t="s">
        <v>257</v>
      </c>
      <c r="E466" s="270" t="s">
        <v>681</v>
      </c>
      <c r="F466" s="271" t="s">
        <v>682</v>
      </c>
      <c r="G466" s="272" t="s">
        <v>360</v>
      </c>
      <c r="H466" s="273">
        <v>786</v>
      </c>
      <c r="I466" s="274"/>
      <c r="J466" s="275">
        <f>ROUND(I466*H466,1)</f>
        <v>0</v>
      </c>
      <c r="K466" s="271" t="s">
        <v>1</v>
      </c>
      <c r="L466" s="276"/>
      <c r="M466" s="277" t="s">
        <v>1</v>
      </c>
      <c r="N466" s="278" t="s">
        <v>44</v>
      </c>
      <c r="O466" s="91"/>
      <c r="P466" s="228">
        <f>O466*H466</f>
        <v>0</v>
      </c>
      <c r="Q466" s="228">
        <v>0</v>
      </c>
      <c r="R466" s="228">
        <f>Q466*H466</f>
        <v>0</v>
      </c>
      <c r="S466" s="228">
        <v>0</v>
      </c>
      <c r="T466" s="229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30" t="s">
        <v>683</v>
      </c>
      <c r="AT466" s="230" t="s">
        <v>257</v>
      </c>
      <c r="AU466" s="230" t="s">
        <v>89</v>
      </c>
      <c r="AY466" s="17" t="s">
        <v>168</v>
      </c>
      <c r="BE466" s="231">
        <f>IF(N466="základní",J466,0)</f>
        <v>0</v>
      </c>
      <c r="BF466" s="231">
        <f>IF(N466="snížená",J466,0)</f>
        <v>0</v>
      </c>
      <c r="BG466" s="231">
        <f>IF(N466="zákl. přenesená",J466,0)</f>
        <v>0</v>
      </c>
      <c r="BH466" s="231">
        <f>IF(N466="sníž. přenesená",J466,0)</f>
        <v>0</v>
      </c>
      <c r="BI466" s="231">
        <f>IF(N466="nulová",J466,0)</f>
        <v>0</v>
      </c>
      <c r="BJ466" s="17" t="s">
        <v>87</v>
      </c>
      <c r="BK466" s="231">
        <f>ROUND(I466*H466,1)</f>
        <v>0</v>
      </c>
      <c r="BL466" s="17" t="s">
        <v>567</v>
      </c>
      <c r="BM466" s="230" t="s">
        <v>684</v>
      </c>
    </row>
    <row r="467" s="12" customFormat="1" ht="22.8" customHeight="1">
      <c r="A467" s="12"/>
      <c r="B467" s="203"/>
      <c r="C467" s="204"/>
      <c r="D467" s="205" t="s">
        <v>78</v>
      </c>
      <c r="E467" s="217" t="s">
        <v>685</v>
      </c>
      <c r="F467" s="217" t="s">
        <v>686</v>
      </c>
      <c r="G467" s="204"/>
      <c r="H467" s="204"/>
      <c r="I467" s="207"/>
      <c r="J467" s="218">
        <f>BK467</f>
        <v>0</v>
      </c>
      <c r="K467" s="204"/>
      <c r="L467" s="209"/>
      <c r="M467" s="210"/>
      <c r="N467" s="211"/>
      <c r="O467" s="211"/>
      <c r="P467" s="212">
        <f>SUM(P468:P475)</f>
        <v>0</v>
      </c>
      <c r="Q467" s="211"/>
      <c r="R467" s="212">
        <f>SUM(R468:R475)</f>
        <v>2.2058800000000001</v>
      </c>
      <c r="S467" s="211"/>
      <c r="T467" s="213">
        <f>SUM(T468:T475)</f>
        <v>0</v>
      </c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R467" s="214" t="s">
        <v>120</v>
      </c>
      <c r="AT467" s="215" t="s">
        <v>78</v>
      </c>
      <c r="AU467" s="215" t="s">
        <v>87</v>
      </c>
      <c r="AY467" s="214" t="s">
        <v>168</v>
      </c>
      <c r="BK467" s="216">
        <f>SUM(BK468:BK475)</f>
        <v>0</v>
      </c>
    </row>
    <row r="468" s="2" customFormat="1" ht="24.15" customHeight="1">
      <c r="A468" s="38"/>
      <c r="B468" s="39"/>
      <c r="C468" s="219" t="s">
        <v>687</v>
      </c>
      <c r="D468" s="219" t="s">
        <v>170</v>
      </c>
      <c r="E468" s="220" t="s">
        <v>688</v>
      </c>
      <c r="F468" s="221" t="s">
        <v>689</v>
      </c>
      <c r="G468" s="222" t="s">
        <v>360</v>
      </c>
      <c r="H468" s="223">
        <v>11</v>
      </c>
      <c r="I468" s="224"/>
      <c r="J468" s="225">
        <f>ROUND(I468*H468,1)</f>
        <v>0</v>
      </c>
      <c r="K468" s="221" t="s">
        <v>174</v>
      </c>
      <c r="L468" s="44"/>
      <c r="M468" s="226" t="s">
        <v>1</v>
      </c>
      <c r="N468" s="227" t="s">
        <v>44</v>
      </c>
      <c r="O468" s="91"/>
      <c r="P468" s="228">
        <f>O468*H468</f>
        <v>0</v>
      </c>
      <c r="Q468" s="228">
        <v>0.20000000000000001</v>
      </c>
      <c r="R468" s="228">
        <f>Q468*H468</f>
        <v>2.2000000000000002</v>
      </c>
      <c r="S468" s="228">
        <v>0</v>
      </c>
      <c r="T468" s="229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30" t="s">
        <v>567</v>
      </c>
      <c r="AT468" s="230" t="s">
        <v>170</v>
      </c>
      <c r="AU468" s="230" t="s">
        <v>89</v>
      </c>
      <c r="AY468" s="17" t="s">
        <v>168</v>
      </c>
      <c r="BE468" s="231">
        <f>IF(N468="základní",J468,0)</f>
        <v>0</v>
      </c>
      <c r="BF468" s="231">
        <f>IF(N468="snížená",J468,0)</f>
        <v>0</v>
      </c>
      <c r="BG468" s="231">
        <f>IF(N468="zákl. přenesená",J468,0)</f>
        <v>0</v>
      </c>
      <c r="BH468" s="231">
        <f>IF(N468="sníž. přenesená",J468,0)</f>
        <v>0</v>
      </c>
      <c r="BI468" s="231">
        <f>IF(N468="nulová",J468,0)</f>
        <v>0</v>
      </c>
      <c r="BJ468" s="17" t="s">
        <v>87</v>
      </c>
      <c r="BK468" s="231">
        <f>ROUND(I468*H468,1)</f>
        <v>0</v>
      </c>
      <c r="BL468" s="17" t="s">
        <v>567</v>
      </c>
      <c r="BM468" s="230" t="s">
        <v>690</v>
      </c>
    </row>
    <row r="469" s="2" customFormat="1">
      <c r="A469" s="38"/>
      <c r="B469" s="39"/>
      <c r="C469" s="40"/>
      <c r="D469" s="232" t="s">
        <v>177</v>
      </c>
      <c r="E469" s="40"/>
      <c r="F469" s="233" t="s">
        <v>691</v>
      </c>
      <c r="G469" s="40"/>
      <c r="H469" s="40"/>
      <c r="I469" s="234"/>
      <c r="J469" s="40"/>
      <c r="K469" s="40"/>
      <c r="L469" s="44"/>
      <c r="M469" s="235"/>
      <c r="N469" s="236"/>
      <c r="O469" s="91"/>
      <c r="P469" s="91"/>
      <c r="Q469" s="91"/>
      <c r="R469" s="91"/>
      <c r="S469" s="91"/>
      <c r="T469" s="92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T469" s="17" t="s">
        <v>177</v>
      </c>
      <c r="AU469" s="17" t="s">
        <v>89</v>
      </c>
    </row>
    <row r="470" s="13" customFormat="1">
      <c r="A470" s="13"/>
      <c r="B470" s="237"/>
      <c r="C470" s="238"/>
      <c r="D470" s="232" t="s">
        <v>179</v>
      </c>
      <c r="E470" s="239" t="s">
        <v>1</v>
      </c>
      <c r="F470" s="240" t="s">
        <v>205</v>
      </c>
      <c r="G470" s="238"/>
      <c r="H470" s="239" t="s">
        <v>1</v>
      </c>
      <c r="I470" s="241"/>
      <c r="J470" s="238"/>
      <c r="K470" s="238"/>
      <c r="L470" s="242"/>
      <c r="M470" s="243"/>
      <c r="N470" s="244"/>
      <c r="O470" s="244"/>
      <c r="P470" s="244"/>
      <c r="Q470" s="244"/>
      <c r="R470" s="244"/>
      <c r="S470" s="244"/>
      <c r="T470" s="245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6" t="s">
        <v>179</v>
      </c>
      <c r="AU470" s="246" t="s">
        <v>89</v>
      </c>
      <c r="AV470" s="13" t="s">
        <v>87</v>
      </c>
      <c r="AW470" s="13" t="s">
        <v>35</v>
      </c>
      <c r="AX470" s="13" t="s">
        <v>79</v>
      </c>
      <c r="AY470" s="246" t="s">
        <v>168</v>
      </c>
    </row>
    <row r="471" s="14" customFormat="1">
      <c r="A471" s="14"/>
      <c r="B471" s="247"/>
      <c r="C471" s="248"/>
      <c r="D471" s="232" t="s">
        <v>179</v>
      </c>
      <c r="E471" s="249" t="s">
        <v>1</v>
      </c>
      <c r="F471" s="250" t="s">
        <v>692</v>
      </c>
      <c r="G471" s="248"/>
      <c r="H471" s="251">
        <v>11</v>
      </c>
      <c r="I471" s="252"/>
      <c r="J471" s="248"/>
      <c r="K471" s="248"/>
      <c r="L471" s="253"/>
      <c r="M471" s="254"/>
      <c r="N471" s="255"/>
      <c r="O471" s="255"/>
      <c r="P471" s="255"/>
      <c r="Q471" s="255"/>
      <c r="R471" s="255"/>
      <c r="S471" s="255"/>
      <c r="T471" s="256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7" t="s">
        <v>179</v>
      </c>
      <c r="AU471" s="257" t="s">
        <v>89</v>
      </c>
      <c r="AV471" s="14" t="s">
        <v>89</v>
      </c>
      <c r="AW471" s="14" t="s">
        <v>35</v>
      </c>
      <c r="AX471" s="14" t="s">
        <v>87</v>
      </c>
      <c r="AY471" s="257" t="s">
        <v>168</v>
      </c>
    </row>
    <row r="472" s="2" customFormat="1" ht="21.75" customHeight="1">
      <c r="A472" s="38"/>
      <c r="B472" s="39"/>
      <c r="C472" s="219" t="s">
        <v>693</v>
      </c>
      <c r="D472" s="219" t="s">
        <v>170</v>
      </c>
      <c r="E472" s="220" t="s">
        <v>694</v>
      </c>
      <c r="F472" s="221" t="s">
        <v>695</v>
      </c>
      <c r="G472" s="222" t="s">
        <v>360</v>
      </c>
      <c r="H472" s="223">
        <v>98</v>
      </c>
      <c r="I472" s="224"/>
      <c r="J472" s="225">
        <f>ROUND(I472*H472,1)</f>
        <v>0</v>
      </c>
      <c r="K472" s="221" t="s">
        <v>174</v>
      </c>
      <c r="L472" s="44"/>
      <c r="M472" s="226" t="s">
        <v>1</v>
      </c>
      <c r="N472" s="227" t="s">
        <v>44</v>
      </c>
      <c r="O472" s="91"/>
      <c r="P472" s="228">
        <f>O472*H472</f>
        <v>0</v>
      </c>
      <c r="Q472" s="228">
        <v>6.0000000000000002E-05</v>
      </c>
      <c r="R472" s="228">
        <f>Q472*H472</f>
        <v>0.0058799999999999998</v>
      </c>
      <c r="S472" s="228">
        <v>0</v>
      </c>
      <c r="T472" s="229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30" t="s">
        <v>567</v>
      </c>
      <c r="AT472" s="230" t="s">
        <v>170</v>
      </c>
      <c r="AU472" s="230" t="s">
        <v>89</v>
      </c>
      <c r="AY472" s="17" t="s">
        <v>168</v>
      </c>
      <c r="BE472" s="231">
        <f>IF(N472="základní",J472,0)</f>
        <v>0</v>
      </c>
      <c r="BF472" s="231">
        <f>IF(N472="snížená",J472,0)</f>
        <v>0</v>
      </c>
      <c r="BG472" s="231">
        <f>IF(N472="zákl. přenesená",J472,0)</f>
        <v>0</v>
      </c>
      <c r="BH472" s="231">
        <f>IF(N472="sníž. přenesená",J472,0)</f>
        <v>0</v>
      </c>
      <c r="BI472" s="231">
        <f>IF(N472="nulová",J472,0)</f>
        <v>0</v>
      </c>
      <c r="BJ472" s="17" t="s">
        <v>87</v>
      </c>
      <c r="BK472" s="231">
        <f>ROUND(I472*H472,1)</f>
        <v>0</v>
      </c>
      <c r="BL472" s="17" t="s">
        <v>567</v>
      </c>
      <c r="BM472" s="230" t="s">
        <v>696</v>
      </c>
    </row>
    <row r="473" s="2" customFormat="1">
      <c r="A473" s="38"/>
      <c r="B473" s="39"/>
      <c r="C473" s="40"/>
      <c r="D473" s="232" t="s">
        <v>177</v>
      </c>
      <c r="E473" s="40"/>
      <c r="F473" s="233" t="s">
        <v>697</v>
      </c>
      <c r="G473" s="40"/>
      <c r="H473" s="40"/>
      <c r="I473" s="234"/>
      <c r="J473" s="40"/>
      <c r="K473" s="40"/>
      <c r="L473" s="44"/>
      <c r="M473" s="235"/>
      <c r="N473" s="236"/>
      <c r="O473" s="91"/>
      <c r="P473" s="91"/>
      <c r="Q473" s="91"/>
      <c r="R473" s="91"/>
      <c r="S473" s="91"/>
      <c r="T473" s="92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T473" s="17" t="s">
        <v>177</v>
      </c>
      <c r="AU473" s="17" t="s">
        <v>89</v>
      </c>
    </row>
    <row r="474" s="2" customFormat="1" ht="24.15" customHeight="1">
      <c r="A474" s="38"/>
      <c r="B474" s="39"/>
      <c r="C474" s="219" t="s">
        <v>698</v>
      </c>
      <c r="D474" s="219" t="s">
        <v>170</v>
      </c>
      <c r="E474" s="220" t="s">
        <v>699</v>
      </c>
      <c r="F474" s="221" t="s">
        <v>700</v>
      </c>
      <c r="G474" s="222" t="s">
        <v>284</v>
      </c>
      <c r="H474" s="223">
        <v>2.206</v>
      </c>
      <c r="I474" s="224"/>
      <c r="J474" s="225">
        <f>ROUND(I474*H474,1)</f>
        <v>0</v>
      </c>
      <c r="K474" s="221" t="s">
        <v>174</v>
      </c>
      <c r="L474" s="44"/>
      <c r="M474" s="226" t="s">
        <v>1</v>
      </c>
      <c r="N474" s="227" t="s">
        <v>44</v>
      </c>
      <c r="O474" s="91"/>
      <c r="P474" s="228">
        <f>O474*H474</f>
        <v>0</v>
      </c>
      <c r="Q474" s="228">
        <v>0</v>
      </c>
      <c r="R474" s="228">
        <f>Q474*H474</f>
        <v>0</v>
      </c>
      <c r="S474" s="228">
        <v>0</v>
      </c>
      <c r="T474" s="229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30" t="s">
        <v>567</v>
      </c>
      <c r="AT474" s="230" t="s">
        <v>170</v>
      </c>
      <c r="AU474" s="230" t="s">
        <v>89</v>
      </c>
      <c r="AY474" s="17" t="s">
        <v>168</v>
      </c>
      <c r="BE474" s="231">
        <f>IF(N474="základní",J474,0)</f>
        <v>0</v>
      </c>
      <c r="BF474" s="231">
        <f>IF(N474="snížená",J474,0)</f>
        <v>0</v>
      </c>
      <c r="BG474" s="231">
        <f>IF(N474="zákl. přenesená",J474,0)</f>
        <v>0</v>
      </c>
      <c r="BH474" s="231">
        <f>IF(N474="sníž. přenesená",J474,0)</f>
        <v>0</v>
      </c>
      <c r="BI474" s="231">
        <f>IF(N474="nulová",J474,0)</f>
        <v>0</v>
      </c>
      <c r="BJ474" s="17" t="s">
        <v>87</v>
      </c>
      <c r="BK474" s="231">
        <f>ROUND(I474*H474,1)</f>
        <v>0</v>
      </c>
      <c r="BL474" s="17" t="s">
        <v>567</v>
      </c>
      <c r="BM474" s="230" t="s">
        <v>701</v>
      </c>
    </row>
    <row r="475" s="2" customFormat="1">
      <c r="A475" s="38"/>
      <c r="B475" s="39"/>
      <c r="C475" s="40"/>
      <c r="D475" s="232" t="s">
        <v>177</v>
      </c>
      <c r="E475" s="40"/>
      <c r="F475" s="233" t="s">
        <v>702</v>
      </c>
      <c r="G475" s="40"/>
      <c r="H475" s="40"/>
      <c r="I475" s="234"/>
      <c r="J475" s="40"/>
      <c r="K475" s="40"/>
      <c r="L475" s="44"/>
      <c r="M475" s="280"/>
      <c r="N475" s="281"/>
      <c r="O475" s="282"/>
      <c r="P475" s="282"/>
      <c r="Q475" s="282"/>
      <c r="R475" s="282"/>
      <c r="S475" s="282"/>
      <c r="T475" s="283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T475" s="17" t="s">
        <v>177</v>
      </c>
      <c r="AU475" s="17" t="s">
        <v>89</v>
      </c>
    </row>
    <row r="476" s="2" customFormat="1" ht="6.96" customHeight="1">
      <c r="A476" s="38"/>
      <c r="B476" s="66"/>
      <c r="C476" s="67"/>
      <c r="D476" s="67"/>
      <c r="E476" s="67"/>
      <c r="F476" s="67"/>
      <c r="G476" s="67"/>
      <c r="H476" s="67"/>
      <c r="I476" s="67"/>
      <c r="J476" s="67"/>
      <c r="K476" s="67"/>
      <c r="L476" s="44"/>
      <c r="M476" s="38"/>
      <c r="O476" s="38"/>
      <c r="P476" s="38"/>
      <c r="Q476" s="38"/>
      <c r="R476" s="38"/>
      <c r="S476" s="38"/>
      <c r="T476" s="38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</row>
  </sheetData>
  <sheetProtection sheet="1" autoFilter="0" formatColumns="0" formatRows="0" objects="1" scenarios="1" spinCount="100000" saltValue="rr+1SMZ8sDcFAVSSDPnAqX7FcA8RY4VzBISLREIIa/XrBX+m5dll0qAm9qOrN7E33Va/LIlqbZnKr3SgWmfu4Q==" hashValue="aIUg7lENkTv57Eo+jybkdRFlphzecPEtKvtYWOEQKGeU0W/Gz73WcJmUKrz8CnRkmz/dM2lk27hQTUxB8Trk4Q==" algorithmName="SHA-512" password="CC35"/>
  <autoFilter ref="C130:K475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89</v>
      </c>
    </row>
    <row r="4" s="1" customFormat="1" ht="24.96" customHeight="1">
      <c r="B4" s="20"/>
      <c r="D4" s="139" t="s">
        <v>109</v>
      </c>
      <c r="L4" s="20"/>
      <c r="M4" s="140" t="s">
        <v>11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17</v>
      </c>
      <c r="L6" s="20"/>
    </row>
    <row r="7" s="1" customFormat="1" ht="26.25" customHeight="1">
      <c r="B7" s="20"/>
      <c r="E7" s="142" t="str">
        <f>'Rekapitulace stavby'!K6</f>
        <v>Baťův kanál, PK Nedakonice, PK Vnorovy I. – komplexní oprava (PK Vnorovy)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124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703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19</v>
      </c>
      <c r="E11" s="38"/>
      <c r="F11" s="144" t="s">
        <v>1</v>
      </c>
      <c r="G11" s="38"/>
      <c r="H11" s="38"/>
      <c r="I11" s="141" t="s">
        <v>20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21</v>
      </c>
      <c r="E12" s="38"/>
      <c r="F12" s="144" t="s">
        <v>22</v>
      </c>
      <c r="G12" s="38"/>
      <c r="H12" s="38"/>
      <c r="I12" s="141" t="s">
        <v>23</v>
      </c>
      <c r="J12" s="145" t="str">
        <f>'Rekapitulace stavby'!AN8</f>
        <v>15. 3. 2024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25</v>
      </c>
      <c r="E14" s="38"/>
      <c r="F14" s="38"/>
      <c r="G14" s="38"/>
      <c r="H14" s="38"/>
      <c r="I14" s="141" t="s">
        <v>26</v>
      </c>
      <c r="J14" s="144" t="s">
        <v>27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28</v>
      </c>
      <c r="F15" s="38"/>
      <c r="G15" s="38"/>
      <c r="H15" s="38"/>
      <c r="I15" s="141" t="s">
        <v>29</v>
      </c>
      <c r="J15" s="144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30</v>
      </c>
      <c r="E17" s="38"/>
      <c r="F17" s="38"/>
      <c r="G17" s="38"/>
      <c r="H17" s="38"/>
      <c r="I17" s="141" t="s">
        <v>26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29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32</v>
      </c>
      <c r="E20" s="38"/>
      <c r="F20" s="38"/>
      <c r="G20" s="38"/>
      <c r="H20" s="38"/>
      <c r="I20" s="141" t="s">
        <v>26</v>
      </c>
      <c r="J20" s="144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34</v>
      </c>
      <c r="F21" s="38"/>
      <c r="G21" s="38"/>
      <c r="H21" s="38"/>
      <c r="I21" s="141" t="s">
        <v>29</v>
      </c>
      <c r="J21" s="144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36</v>
      </c>
      <c r="E23" s="38"/>
      <c r="F23" s="38"/>
      <c r="G23" s="38"/>
      <c r="H23" s="38"/>
      <c r="I23" s="141" t="s">
        <v>26</v>
      </c>
      <c r="J23" s="144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tr">
        <f>IF('Rekapitulace stavby'!E20="","",'Rekapitulace stavby'!E20)</f>
        <v xml:space="preserve"> </v>
      </c>
      <c r="F24" s="38"/>
      <c r="G24" s="38"/>
      <c r="H24" s="38"/>
      <c r="I24" s="141" t="s">
        <v>29</v>
      </c>
      <c r="J24" s="144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39</v>
      </c>
      <c r="E30" s="38"/>
      <c r="F30" s="38"/>
      <c r="G30" s="38"/>
      <c r="H30" s="38"/>
      <c r="I30" s="38"/>
      <c r="J30" s="152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41</v>
      </c>
      <c r="G32" s="38"/>
      <c r="H32" s="38"/>
      <c r="I32" s="153" t="s">
        <v>40</v>
      </c>
      <c r="J32" s="153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43</v>
      </c>
      <c r="E33" s="141" t="s">
        <v>44</v>
      </c>
      <c r="F33" s="155">
        <f>ROUND((SUM(BE117:BE148)),  2)</f>
        <v>0</v>
      </c>
      <c r="G33" s="38"/>
      <c r="H33" s="38"/>
      <c r="I33" s="156">
        <v>0.20999999999999999</v>
      </c>
      <c r="J33" s="155">
        <f>ROUND(((SUM(BE117:BE148))*I33),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45</v>
      </c>
      <c r="F34" s="155">
        <f>ROUND((SUM(BF117:BF148)),  2)</f>
        <v>0</v>
      </c>
      <c r="G34" s="38"/>
      <c r="H34" s="38"/>
      <c r="I34" s="156">
        <v>0.12</v>
      </c>
      <c r="J34" s="155">
        <f>ROUND(((SUM(BF117:BF148))*I34),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46</v>
      </c>
      <c r="F35" s="155">
        <f>ROUND((SUM(BG117:BG148)),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47</v>
      </c>
      <c r="F36" s="155">
        <f>ROUND((SUM(BH117:BH148)),  2)</f>
        <v>0</v>
      </c>
      <c r="G36" s="38"/>
      <c r="H36" s="38"/>
      <c r="I36" s="156">
        <v>0.12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48</v>
      </c>
      <c r="F37" s="155">
        <f>ROUND((SUM(BI117:BI148)),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52</v>
      </c>
      <c r="E50" s="165"/>
      <c r="F50" s="165"/>
      <c r="G50" s="164" t="s">
        <v>53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54</v>
      </c>
      <c r="E61" s="167"/>
      <c r="F61" s="168" t="s">
        <v>55</v>
      </c>
      <c r="G61" s="166" t="s">
        <v>54</v>
      </c>
      <c r="H61" s="167"/>
      <c r="I61" s="167"/>
      <c r="J61" s="169" t="s">
        <v>55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56</v>
      </c>
      <c r="E65" s="170"/>
      <c r="F65" s="170"/>
      <c r="G65" s="164" t="s">
        <v>57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54</v>
      </c>
      <c r="E76" s="167"/>
      <c r="F76" s="168" t="s">
        <v>55</v>
      </c>
      <c r="G76" s="166" t="s">
        <v>54</v>
      </c>
      <c r="H76" s="167"/>
      <c r="I76" s="167"/>
      <c r="J76" s="169" t="s">
        <v>55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17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5" t="str">
        <f>E7</f>
        <v>Baťův kanál, PK Nedakonice, PK Vnorovy I. – komplexní oprava (PK Vnorovy)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PS 02.01 - Horní vrata a provizorní hrazení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>Vnorovy</v>
      </c>
      <c r="G89" s="40"/>
      <c r="H89" s="40"/>
      <c r="I89" s="32" t="s">
        <v>23</v>
      </c>
      <c r="J89" s="79" t="str">
        <f>IF(J12="","",J12)</f>
        <v>15. 3. 2024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25</v>
      </c>
      <c r="D91" s="40"/>
      <c r="E91" s="40"/>
      <c r="F91" s="27" t="str">
        <f>E15</f>
        <v xml:space="preserve">Povodí Moravy, s.p. </v>
      </c>
      <c r="G91" s="40"/>
      <c r="H91" s="40"/>
      <c r="I91" s="32" t="s">
        <v>32</v>
      </c>
      <c r="J91" s="36" t="str">
        <f>E21</f>
        <v xml:space="preserve">Vodohospodářský rozvoj a výstavba, a.s.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36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134</v>
      </c>
      <c r="D94" s="177"/>
      <c r="E94" s="177"/>
      <c r="F94" s="177"/>
      <c r="G94" s="177"/>
      <c r="H94" s="177"/>
      <c r="I94" s="177"/>
      <c r="J94" s="178" t="s">
        <v>135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136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137</v>
      </c>
    </row>
    <row r="97" s="9" customFormat="1" ht="24.96" customHeight="1">
      <c r="A97" s="9"/>
      <c r="B97" s="180"/>
      <c r="C97" s="181"/>
      <c r="D97" s="182" t="s">
        <v>704</v>
      </c>
      <c r="E97" s="183"/>
      <c r="F97" s="183"/>
      <c r="G97" s="183"/>
      <c r="H97" s="183"/>
      <c r="I97" s="183"/>
      <c r="J97" s="184">
        <f>J118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153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17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6.25" customHeight="1">
      <c r="A107" s="38"/>
      <c r="B107" s="39"/>
      <c r="C107" s="40"/>
      <c r="D107" s="40"/>
      <c r="E107" s="175" t="str">
        <f>E7</f>
        <v>Baťův kanál, PK Nedakonice, PK Vnorovy I. – komplexní oprava (PK Vnorovy)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124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PS 02.01 - Horní vrata a provizorní hrazení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21</v>
      </c>
      <c r="D111" s="40"/>
      <c r="E111" s="40"/>
      <c r="F111" s="27" t="str">
        <f>F12</f>
        <v>Vnorovy</v>
      </c>
      <c r="G111" s="40"/>
      <c r="H111" s="40"/>
      <c r="I111" s="32" t="s">
        <v>23</v>
      </c>
      <c r="J111" s="79" t="str">
        <f>IF(J12="","",J12)</f>
        <v>15. 3. 2024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40.05" customHeight="1">
      <c r="A113" s="38"/>
      <c r="B113" s="39"/>
      <c r="C113" s="32" t="s">
        <v>25</v>
      </c>
      <c r="D113" s="40"/>
      <c r="E113" s="40"/>
      <c r="F113" s="27" t="str">
        <f>E15</f>
        <v xml:space="preserve">Povodí Moravy, s.p. </v>
      </c>
      <c r="G113" s="40"/>
      <c r="H113" s="40"/>
      <c r="I113" s="32" t="s">
        <v>32</v>
      </c>
      <c r="J113" s="36" t="str">
        <f>E21</f>
        <v xml:space="preserve">Vodohospodářský rozvoj a výstavba, a.s. 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30</v>
      </c>
      <c r="D114" s="40"/>
      <c r="E114" s="40"/>
      <c r="F114" s="27" t="str">
        <f>IF(E18="","",E18)</f>
        <v>Vyplň údaj</v>
      </c>
      <c r="G114" s="40"/>
      <c r="H114" s="40"/>
      <c r="I114" s="32" t="s">
        <v>36</v>
      </c>
      <c r="J114" s="36" t="str">
        <f>E24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192"/>
      <c r="B116" s="193"/>
      <c r="C116" s="194" t="s">
        <v>154</v>
      </c>
      <c r="D116" s="195" t="s">
        <v>64</v>
      </c>
      <c r="E116" s="195" t="s">
        <v>60</v>
      </c>
      <c r="F116" s="195" t="s">
        <v>61</v>
      </c>
      <c r="G116" s="195" t="s">
        <v>155</v>
      </c>
      <c r="H116" s="195" t="s">
        <v>156</v>
      </c>
      <c r="I116" s="195" t="s">
        <v>157</v>
      </c>
      <c r="J116" s="195" t="s">
        <v>135</v>
      </c>
      <c r="K116" s="196" t="s">
        <v>158</v>
      </c>
      <c r="L116" s="197"/>
      <c r="M116" s="100" t="s">
        <v>1</v>
      </c>
      <c r="N116" s="101" t="s">
        <v>43</v>
      </c>
      <c r="O116" s="101" t="s">
        <v>159</v>
      </c>
      <c r="P116" s="101" t="s">
        <v>160</v>
      </c>
      <c r="Q116" s="101" t="s">
        <v>161</v>
      </c>
      <c r="R116" s="101" t="s">
        <v>162</v>
      </c>
      <c r="S116" s="101" t="s">
        <v>163</v>
      </c>
      <c r="T116" s="102" t="s">
        <v>164</v>
      </c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</row>
    <row r="117" s="2" customFormat="1" ht="22.8" customHeight="1">
      <c r="A117" s="38"/>
      <c r="B117" s="39"/>
      <c r="C117" s="107" t="s">
        <v>165</v>
      </c>
      <c r="D117" s="40"/>
      <c r="E117" s="40"/>
      <c r="F117" s="40"/>
      <c r="G117" s="40"/>
      <c r="H117" s="40"/>
      <c r="I117" s="40"/>
      <c r="J117" s="198">
        <f>BK117</f>
        <v>0</v>
      </c>
      <c r="K117" s="40"/>
      <c r="L117" s="44"/>
      <c r="M117" s="103"/>
      <c r="N117" s="199"/>
      <c r="O117" s="104"/>
      <c r="P117" s="200">
        <f>P118</f>
        <v>0</v>
      </c>
      <c r="Q117" s="104"/>
      <c r="R117" s="200">
        <f>R118</f>
        <v>0</v>
      </c>
      <c r="S117" s="104"/>
      <c r="T117" s="201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78</v>
      </c>
      <c r="AU117" s="17" t="s">
        <v>137</v>
      </c>
      <c r="BK117" s="202">
        <f>BK118</f>
        <v>0</v>
      </c>
    </row>
    <row r="118" s="12" customFormat="1" ht="25.92" customHeight="1">
      <c r="A118" s="12"/>
      <c r="B118" s="203"/>
      <c r="C118" s="204"/>
      <c r="D118" s="205" t="s">
        <v>78</v>
      </c>
      <c r="E118" s="206" t="s">
        <v>90</v>
      </c>
      <c r="F118" s="206" t="s">
        <v>705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f>SUM(P119:P148)</f>
        <v>0</v>
      </c>
      <c r="Q118" s="211"/>
      <c r="R118" s="212">
        <f>SUM(R119:R148)</f>
        <v>0</v>
      </c>
      <c r="S118" s="211"/>
      <c r="T118" s="213">
        <f>SUM(T119:T148)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4" t="s">
        <v>87</v>
      </c>
      <c r="AT118" s="215" t="s">
        <v>78</v>
      </c>
      <c r="AU118" s="215" t="s">
        <v>79</v>
      </c>
      <c r="AY118" s="214" t="s">
        <v>168</v>
      </c>
      <c r="BK118" s="216">
        <f>SUM(BK119:BK148)</f>
        <v>0</v>
      </c>
    </row>
    <row r="119" s="2" customFormat="1" ht="24.15" customHeight="1">
      <c r="A119" s="38"/>
      <c r="B119" s="39"/>
      <c r="C119" s="219" t="s">
        <v>87</v>
      </c>
      <c r="D119" s="219" t="s">
        <v>170</v>
      </c>
      <c r="E119" s="220" t="s">
        <v>706</v>
      </c>
      <c r="F119" s="221" t="s">
        <v>707</v>
      </c>
      <c r="G119" s="222" t="s">
        <v>260</v>
      </c>
      <c r="H119" s="223">
        <v>1880</v>
      </c>
      <c r="I119" s="224"/>
      <c r="J119" s="225">
        <f>ROUND(I119*H119,1)</f>
        <v>0</v>
      </c>
      <c r="K119" s="221" t="s">
        <v>1</v>
      </c>
      <c r="L119" s="44"/>
      <c r="M119" s="226" t="s">
        <v>1</v>
      </c>
      <c r="N119" s="227" t="s">
        <v>44</v>
      </c>
      <c r="O119" s="91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30" t="s">
        <v>175</v>
      </c>
      <c r="AT119" s="230" t="s">
        <v>170</v>
      </c>
      <c r="AU119" s="230" t="s">
        <v>87</v>
      </c>
      <c r="AY119" s="17" t="s">
        <v>168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17" t="s">
        <v>87</v>
      </c>
      <c r="BK119" s="231">
        <f>ROUND(I119*H119,1)</f>
        <v>0</v>
      </c>
      <c r="BL119" s="17" t="s">
        <v>175</v>
      </c>
      <c r="BM119" s="230" t="s">
        <v>708</v>
      </c>
    </row>
    <row r="120" s="2" customFormat="1">
      <c r="A120" s="38"/>
      <c r="B120" s="39"/>
      <c r="C120" s="40"/>
      <c r="D120" s="232" t="s">
        <v>177</v>
      </c>
      <c r="E120" s="40"/>
      <c r="F120" s="233" t="s">
        <v>707</v>
      </c>
      <c r="G120" s="40"/>
      <c r="H120" s="40"/>
      <c r="I120" s="234"/>
      <c r="J120" s="40"/>
      <c r="K120" s="40"/>
      <c r="L120" s="44"/>
      <c r="M120" s="235"/>
      <c r="N120" s="236"/>
      <c r="O120" s="91"/>
      <c r="P120" s="91"/>
      <c r="Q120" s="91"/>
      <c r="R120" s="91"/>
      <c r="S120" s="91"/>
      <c r="T120" s="92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177</v>
      </c>
      <c r="AU120" s="17" t="s">
        <v>87</v>
      </c>
    </row>
    <row r="121" s="2" customFormat="1" ht="24.15" customHeight="1">
      <c r="A121" s="38"/>
      <c r="B121" s="39"/>
      <c r="C121" s="219" t="s">
        <v>89</v>
      </c>
      <c r="D121" s="219" t="s">
        <v>170</v>
      </c>
      <c r="E121" s="220" t="s">
        <v>709</v>
      </c>
      <c r="F121" s="221" t="s">
        <v>710</v>
      </c>
      <c r="G121" s="222" t="s">
        <v>260</v>
      </c>
      <c r="H121" s="223">
        <v>940</v>
      </c>
      <c r="I121" s="224"/>
      <c r="J121" s="225">
        <f>ROUND(I121*H121,1)</f>
        <v>0</v>
      </c>
      <c r="K121" s="221" t="s">
        <v>1</v>
      </c>
      <c r="L121" s="44"/>
      <c r="M121" s="226" t="s">
        <v>1</v>
      </c>
      <c r="N121" s="227" t="s">
        <v>44</v>
      </c>
      <c r="O121" s="91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0" t="s">
        <v>175</v>
      </c>
      <c r="AT121" s="230" t="s">
        <v>170</v>
      </c>
      <c r="AU121" s="230" t="s">
        <v>87</v>
      </c>
      <c r="AY121" s="17" t="s">
        <v>168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7" t="s">
        <v>87</v>
      </c>
      <c r="BK121" s="231">
        <f>ROUND(I121*H121,1)</f>
        <v>0</v>
      </c>
      <c r="BL121" s="17" t="s">
        <v>175</v>
      </c>
      <c r="BM121" s="230" t="s">
        <v>711</v>
      </c>
    </row>
    <row r="122" s="2" customFormat="1">
      <c r="A122" s="38"/>
      <c r="B122" s="39"/>
      <c r="C122" s="40"/>
      <c r="D122" s="232" t="s">
        <v>177</v>
      </c>
      <c r="E122" s="40"/>
      <c r="F122" s="233" t="s">
        <v>710</v>
      </c>
      <c r="G122" s="40"/>
      <c r="H122" s="40"/>
      <c r="I122" s="234"/>
      <c r="J122" s="40"/>
      <c r="K122" s="40"/>
      <c r="L122" s="44"/>
      <c r="M122" s="235"/>
      <c r="N122" s="236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177</v>
      </c>
      <c r="AU122" s="17" t="s">
        <v>87</v>
      </c>
    </row>
    <row r="123" s="2" customFormat="1" ht="16.5" customHeight="1">
      <c r="A123" s="38"/>
      <c r="B123" s="39"/>
      <c r="C123" s="219" t="s">
        <v>120</v>
      </c>
      <c r="D123" s="219" t="s">
        <v>170</v>
      </c>
      <c r="E123" s="220" t="s">
        <v>712</v>
      </c>
      <c r="F123" s="221" t="s">
        <v>713</v>
      </c>
      <c r="G123" s="222" t="s">
        <v>260</v>
      </c>
      <c r="H123" s="223">
        <v>260</v>
      </c>
      <c r="I123" s="224"/>
      <c r="J123" s="225">
        <f>ROUND(I123*H123,1)</f>
        <v>0</v>
      </c>
      <c r="K123" s="221" t="s">
        <v>1</v>
      </c>
      <c r="L123" s="44"/>
      <c r="M123" s="226" t="s">
        <v>1</v>
      </c>
      <c r="N123" s="227" t="s">
        <v>44</v>
      </c>
      <c r="O123" s="91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0" t="s">
        <v>175</v>
      </c>
      <c r="AT123" s="230" t="s">
        <v>170</v>
      </c>
      <c r="AU123" s="230" t="s">
        <v>87</v>
      </c>
      <c r="AY123" s="17" t="s">
        <v>168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7" t="s">
        <v>87</v>
      </c>
      <c r="BK123" s="231">
        <f>ROUND(I123*H123,1)</f>
        <v>0</v>
      </c>
      <c r="BL123" s="17" t="s">
        <v>175</v>
      </c>
      <c r="BM123" s="230" t="s">
        <v>714</v>
      </c>
    </row>
    <row r="124" s="2" customFormat="1">
      <c r="A124" s="38"/>
      <c r="B124" s="39"/>
      <c r="C124" s="40"/>
      <c r="D124" s="232" t="s">
        <v>177</v>
      </c>
      <c r="E124" s="40"/>
      <c r="F124" s="233" t="s">
        <v>713</v>
      </c>
      <c r="G124" s="40"/>
      <c r="H124" s="40"/>
      <c r="I124" s="234"/>
      <c r="J124" s="40"/>
      <c r="K124" s="40"/>
      <c r="L124" s="44"/>
      <c r="M124" s="235"/>
      <c r="N124" s="236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177</v>
      </c>
      <c r="AU124" s="17" t="s">
        <v>87</v>
      </c>
    </row>
    <row r="125" s="2" customFormat="1" ht="21.75" customHeight="1">
      <c r="A125" s="38"/>
      <c r="B125" s="39"/>
      <c r="C125" s="219" t="s">
        <v>175</v>
      </c>
      <c r="D125" s="219" t="s">
        <v>170</v>
      </c>
      <c r="E125" s="220" t="s">
        <v>715</v>
      </c>
      <c r="F125" s="221" t="s">
        <v>716</v>
      </c>
      <c r="G125" s="222" t="s">
        <v>260</v>
      </c>
      <c r="H125" s="223">
        <v>520</v>
      </c>
      <c r="I125" s="224"/>
      <c r="J125" s="225">
        <f>ROUND(I125*H125,1)</f>
        <v>0</v>
      </c>
      <c r="K125" s="221" t="s">
        <v>1</v>
      </c>
      <c r="L125" s="44"/>
      <c r="M125" s="226" t="s">
        <v>1</v>
      </c>
      <c r="N125" s="227" t="s">
        <v>44</v>
      </c>
      <c r="O125" s="91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0" t="s">
        <v>175</v>
      </c>
      <c r="AT125" s="230" t="s">
        <v>170</v>
      </c>
      <c r="AU125" s="230" t="s">
        <v>87</v>
      </c>
      <c r="AY125" s="17" t="s">
        <v>168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7" t="s">
        <v>87</v>
      </c>
      <c r="BK125" s="231">
        <f>ROUND(I125*H125,1)</f>
        <v>0</v>
      </c>
      <c r="BL125" s="17" t="s">
        <v>175</v>
      </c>
      <c r="BM125" s="230" t="s">
        <v>717</v>
      </c>
    </row>
    <row r="126" s="2" customFormat="1">
      <c r="A126" s="38"/>
      <c r="B126" s="39"/>
      <c r="C126" s="40"/>
      <c r="D126" s="232" t="s">
        <v>177</v>
      </c>
      <c r="E126" s="40"/>
      <c r="F126" s="233" t="s">
        <v>716</v>
      </c>
      <c r="G126" s="40"/>
      <c r="H126" s="40"/>
      <c r="I126" s="234"/>
      <c r="J126" s="40"/>
      <c r="K126" s="40"/>
      <c r="L126" s="44"/>
      <c r="M126" s="235"/>
      <c r="N126" s="236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177</v>
      </c>
      <c r="AU126" s="17" t="s">
        <v>87</v>
      </c>
    </row>
    <row r="127" s="2" customFormat="1" ht="16.5" customHeight="1">
      <c r="A127" s="38"/>
      <c r="B127" s="39"/>
      <c r="C127" s="219" t="s">
        <v>200</v>
      </c>
      <c r="D127" s="219" t="s">
        <v>170</v>
      </c>
      <c r="E127" s="220" t="s">
        <v>718</v>
      </c>
      <c r="F127" s="221" t="s">
        <v>719</v>
      </c>
      <c r="G127" s="222" t="s">
        <v>260</v>
      </c>
      <c r="H127" s="223">
        <v>800</v>
      </c>
      <c r="I127" s="224"/>
      <c r="J127" s="225">
        <f>ROUND(I127*H127,1)</f>
        <v>0</v>
      </c>
      <c r="K127" s="221" t="s">
        <v>1</v>
      </c>
      <c r="L127" s="44"/>
      <c r="M127" s="226" t="s">
        <v>1</v>
      </c>
      <c r="N127" s="227" t="s">
        <v>44</v>
      </c>
      <c r="O127" s="91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0" t="s">
        <v>175</v>
      </c>
      <c r="AT127" s="230" t="s">
        <v>170</v>
      </c>
      <c r="AU127" s="230" t="s">
        <v>87</v>
      </c>
      <c r="AY127" s="17" t="s">
        <v>168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7" t="s">
        <v>87</v>
      </c>
      <c r="BK127" s="231">
        <f>ROUND(I127*H127,1)</f>
        <v>0</v>
      </c>
      <c r="BL127" s="17" t="s">
        <v>175</v>
      </c>
      <c r="BM127" s="230" t="s">
        <v>720</v>
      </c>
    </row>
    <row r="128" s="2" customFormat="1">
      <c r="A128" s="38"/>
      <c r="B128" s="39"/>
      <c r="C128" s="40"/>
      <c r="D128" s="232" t="s">
        <v>177</v>
      </c>
      <c r="E128" s="40"/>
      <c r="F128" s="233" t="s">
        <v>719</v>
      </c>
      <c r="G128" s="40"/>
      <c r="H128" s="40"/>
      <c r="I128" s="234"/>
      <c r="J128" s="40"/>
      <c r="K128" s="40"/>
      <c r="L128" s="44"/>
      <c r="M128" s="235"/>
      <c r="N128" s="236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177</v>
      </c>
      <c r="AU128" s="17" t="s">
        <v>87</v>
      </c>
    </row>
    <row r="129" s="2" customFormat="1" ht="21.75" customHeight="1">
      <c r="A129" s="38"/>
      <c r="B129" s="39"/>
      <c r="C129" s="219" t="s">
        <v>206</v>
      </c>
      <c r="D129" s="219" t="s">
        <v>170</v>
      </c>
      <c r="E129" s="220" t="s">
        <v>721</v>
      </c>
      <c r="F129" s="221" t="s">
        <v>722</v>
      </c>
      <c r="G129" s="222" t="s">
        <v>260</v>
      </c>
      <c r="H129" s="223">
        <v>3350</v>
      </c>
      <c r="I129" s="224"/>
      <c r="J129" s="225">
        <f>ROUND(I129*H129,1)</f>
        <v>0</v>
      </c>
      <c r="K129" s="221" t="s">
        <v>1</v>
      </c>
      <c r="L129" s="44"/>
      <c r="M129" s="226" t="s">
        <v>1</v>
      </c>
      <c r="N129" s="227" t="s">
        <v>44</v>
      </c>
      <c r="O129" s="91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0" t="s">
        <v>175</v>
      </c>
      <c r="AT129" s="230" t="s">
        <v>170</v>
      </c>
      <c r="AU129" s="230" t="s">
        <v>87</v>
      </c>
      <c r="AY129" s="17" t="s">
        <v>168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7" t="s">
        <v>87</v>
      </c>
      <c r="BK129" s="231">
        <f>ROUND(I129*H129,1)</f>
        <v>0</v>
      </c>
      <c r="BL129" s="17" t="s">
        <v>175</v>
      </c>
      <c r="BM129" s="230" t="s">
        <v>723</v>
      </c>
    </row>
    <row r="130" s="2" customFormat="1">
      <c r="A130" s="38"/>
      <c r="B130" s="39"/>
      <c r="C130" s="40"/>
      <c r="D130" s="232" t="s">
        <v>177</v>
      </c>
      <c r="E130" s="40"/>
      <c r="F130" s="233" t="s">
        <v>722</v>
      </c>
      <c r="G130" s="40"/>
      <c r="H130" s="40"/>
      <c r="I130" s="234"/>
      <c r="J130" s="40"/>
      <c r="K130" s="40"/>
      <c r="L130" s="44"/>
      <c r="M130" s="235"/>
      <c r="N130" s="236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177</v>
      </c>
      <c r="AU130" s="17" t="s">
        <v>87</v>
      </c>
    </row>
    <row r="131" s="2" customFormat="1" ht="16.5" customHeight="1">
      <c r="A131" s="38"/>
      <c r="B131" s="39"/>
      <c r="C131" s="219" t="s">
        <v>213</v>
      </c>
      <c r="D131" s="219" t="s">
        <v>170</v>
      </c>
      <c r="E131" s="220" t="s">
        <v>724</v>
      </c>
      <c r="F131" s="221" t="s">
        <v>725</v>
      </c>
      <c r="G131" s="222" t="s">
        <v>260</v>
      </c>
      <c r="H131" s="223">
        <v>465</v>
      </c>
      <c r="I131" s="224"/>
      <c r="J131" s="225">
        <f>ROUND(I131*H131,1)</f>
        <v>0</v>
      </c>
      <c r="K131" s="221" t="s">
        <v>1</v>
      </c>
      <c r="L131" s="44"/>
      <c r="M131" s="226" t="s">
        <v>1</v>
      </c>
      <c r="N131" s="227" t="s">
        <v>44</v>
      </c>
      <c r="O131" s="91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0" t="s">
        <v>175</v>
      </c>
      <c r="AT131" s="230" t="s">
        <v>170</v>
      </c>
      <c r="AU131" s="230" t="s">
        <v>87</v>
      </c>
      <c r="AY131" s="17" t="s">
        <v>168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7" t="s">
        <v>87</v>
      </c>
      <c r="BK131" s="231">
        <f>ROUND(I131*H131,1)</f>
        <v>0</v>
      </c>
      <c r="BL131" s="17" t="s">
        <v>175</v>
      </c>
      <c r="BM131" s="230" t="s">
        <v>726</v>
      </c>
    </row>
    <row r="132" s="2" customFormat="1">
      <c r="A132" s="38"/>
      <c r="B132" s="39"/>
      <c r="C132" s="40"/>
      <c r="D132" s="232" t="s">
        <v>177</v>
      </c>
      <c r="E132" s="40"/>
      <c r="F132" s="233" t="s">
        <v>725</v>
      </c>
      <c r="G132" s="40"/>
      <c r="H132" s="40"/>
      <c r="I132" s="234"/>
      <c r="J132" s="40"/>
      <c r="K132" s="40"/>
      <c r="L132" s="44"/>
      <c r="M132" s="235"/>
      <c r="N132" s="236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177</v>
      </c>
      <c r="AU132" s="17" t="s">
        <v>87</v>
      </c>
    </row>
    <row r="133" s="2" customFormat="1" ht="24.15" customHeight="1">
      <c r="A133" s="38"/>
      <c r="B133" s="39"/>
      <c r="C133" s="219" t="s">
        <v>222</v>
      </c>
      <c r="D133" s="219" t="s">
        <v>170</v>
      </c>
      <c r="E133" s="220" t="s">
        <v>727</v>
      </c>
      <c r="F133" s="221" t="s">
        <v>728</v>
      </c>
      <c r="G133" s="222" t="s">
        <v>260</v>
      </c>
      <c r="H133" s="223">
        <v>600</v>
      </c>
      <c r="I133" s="224"/>
      <c r="J133" s="225">
        <f>ROUND(I133*H133,1)</f>
        <v>0</v>
      </c>
      <c r="K133" s="221" t="s">
        <v>1</v>
      </c>
      <c r="L133" s="44"/>
      <c r="M133" s="226" t="s">
        <v>1</v>
      </c>
      <c r="N133" s="227" t="s">
        <v>44</v>
      </c>
      <c r="O133" s="91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0" t="s">
        <v>175</v>
      </c>
      <c r="AT133" s="230" t="s">
        <v>170</v>
      </c>
      <c r="AU133" s="230" t="s">
        <v>87</v>
      </c>
      <c r="AY133" s="17" t="s">
        <v>168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7" t="s">
        <v>87</v>
      </c>
      <c r="BK133" s="231">
        <f>ROUND(I133*H133,1)</f>
        <v>0</v>
      </c>
      <c r="BL133" s="17" t="s">
        <v>175</v>
      </c>
      <c r="BM133" s="230" t="s">
        <v>729</v>
      </c>
    </row>
    <row r="134" s="2" customFormat="1">
      <c r="A134" s="38"/>
      <c r="B134" s="39"/>
      <c r="C134" s="40"/>
      <c r="D134" s="232" t="s">
        <v>177</v>
      </c>
      <c r="E134" s="40"/>
      <c r="F134" s="233" t="s">
        <v>728</v>
      </c>
      <c r="G134" s="40"/>
      <c r="H134" s="40"/>
      <c r="I134" s="234"/>
      <c r="J134" s="40"/>
      <c r="K134" s="40"/>
      <c r="L134" s="44"/>
      <c r="M134" s="235"/>
      <c r="N134" s="236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177</v>
      </c>
      <c r="AU134" s="17" t="s">
        <v>87</v>
      </c>
    </row>
    <row r="135" s="2" customFormat="1" ht="16.5" customHeight="1">
      <c r="A135" s="38"/>
      <c r="B135" s="39"/>
      <c r="C135" s="219" t="s">
        <v>227</v>
      </c>
      <c r="D135" s="219" t="s">
        <v>170</v>
      </c>
      <c r="E135" s="220" t="s">
        <v>730</v>
      </c>
      <c r="F135" s="221" t="s">
        <v>731</v>
      </c>
      <c r="G135" s="222" t="s">
        <v>260</v>
      </c>
      <c r="H135" s="223">
        <v>540</v>
      </c>
      <c r="I135" s="224"/>
      <c r="J135" s="225">
        <f>ROUND(I135*H135,1)</f>
        <v>0</v>
      </c>
      <c r="K135" s="221" t="s">
        <v>1</v>
      </c>
      <c r="L135" s="44"/>
      <c r="M135" s="226" t="s">
        <v>1</v>
      </c>
      <c r="N135" s="227" t="s">
        <v>44</v>
      </c>
      <c r="O135" s="91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0" t="s">
        <v>175</v>
      </c>
      <c r="AT135" s="230" t="s">
        <v>170</v>
      </c>
      <c r="AU135" s="230" t="s">
        <v>87</v>
      </c>
      <c r="AY135" s="17" t="s">
        <v>168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7" t="s">
        <v>87</v>
      </c>
      <c r="BK135" s="231">
        <f>ROUND(I135*H135,1)</f>
        <v>0</v>
      </c>
      <c r="BL135" s="17" t="s">
        <v>175</v>
      </c>
      <c r="BM135" s="230" t="s">
        <v>732</v>
      </c>
    </row>
    <row r="136" s="2" customFormat="1">
      <c r="A136" s="38"/>
      <c r="B136" s="39"/>
      <c r="C136" s="40"/>
      <c r="D136" s="232" t="s">
        <v>177</v>
      </c>
      <c r="E136" s="40"/>
      <c r="F136" s="233" t="s">
        <v>731</v>
      </c>
      <c r="G136" s="40"/>
      <c r="H136" s="40"/>
      <c r="I136" s="234"/>
      <c r="J136" s="40"/>
      <c r="K136" s="40"/>
      <c r="L136" s="44"/>
      <c r="M136" s="235"/>
      <c r="N136" s="236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177</v>
      </c>
      <c r="AU136" s="17" t="s">
        <v>87</v>
      </c>
    </row>
    <row r="137" s="2" customFormat="1" ht="21.75" customHeight="1">
      <c r="A137" s="38"/>
      <c r="B137" s="39"/>
      <c r="C137" s="219" t="s">
        <v>233</v>
      </c>
      <c r="D137" s="219" t="s">
        <v>170</v>
      </c>
      <c r="E137" s="220" t="s">
        <v>733</v>
      </c>
      <c r="F137" s="221" t="s">
        <v>734</v>
      </c>
      <c r="G137" s="222" t="s">
        <v>112</v>
      </c>
      <c r="H137" s="223">
        <v>6.4000000000000004</v>
      </c>
      <c r="I137" s="224"/>
      <c r="J137" s="225">
        <f>ROUND(I137*H137,1)</f>
        <v>0</v>
      </c>
      <c r="K137" s="221" t="s">
        <v>1</v>
      </c>
      <c r="L137" s="44"/>
      <c r="M137" s="226" t="s">
        <v>1</v>
      </c>
      <c r="N137" s="227" t="s">
        <v>44</v>
      </c>
      <c r="O137" s="91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0" t="s">
        <v>175</v>
      </c>
      <c r="AT137" s="230" t="s">
        <v>170</v>
      </c>
      <c r="AU137" s="230" t="s">
        <v>87</v>
      </c>
      <c r="AY137" s="17" t="s">
        <v>168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7" t="s">
        <v>87</v>
      </c>
      <c r="BK137" s="231">
        <f>ROUND(I137*H137,1)</f>
        <v>0</v>
      </c>
      <c r="BL137" s="17" t="s">
        <v>175</v>
      </c>
      <c r="BM137" s="230" t="s">
        <v>735</v>
      </c>
    </row>
    <row r="138" s="2" customFormat="1">
      <c r="A138" s="38"/>
      <c r="B138" s="39"/>
      <c r="C138" s="40"/>
      <c r="D138" s="232" t="s">
        <v>177</v>
      </c>
      <c r="E138" s="40"/>
      <c r="F138" s="233" t="s">
        <v>736</v>
      </c>
      <c r="G138" s="40"/>
      <c r="H138" s="40"/>
      <c r="I138" s="234"/>
      <c r="J138" s="40"/>
      <c r="K138" s="40"/>
      <c r="L138" s="44"/>
      <c r="M138" s="235"/>
      <c r="N138" s="236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177</v>
      </c>
      <c r="AU138" s="17" t="s">
        <v>87</v>
      </c>
    </row>
    <row r="139" s="2" customFormat="1" ht="21.75" customHeight="1">
      <c r="A139" s="38"/>
      <c r="B139" s="39"/>
      <c r="C139" s="219" t="s">
        <v>238</v>
      </c>
      <c r="D139" s="219" t="s">
        <v>170</v>
      </c>
      <c r="E139" s="220" t="s">
        <v>737</v>
      </c>
      <c r="F139" s="221" t="s">
        <v>738</v>
      </c>
      <c r="G139" s="222" t="s">
        <v>104</v>
      </c>
      <c r="H139" s="223">
        <v>1.6000000000000001</v>
      </c>
      <c r="I139" s="224"/>
      <c r="J139" s="225">
        <f>ROUND(I139*H139,1)</f>
        <v>0</v>
      </c>
      <c r="K139" s="221" t="s">
        <v>1</v>
      </c>
      <c r="L139" s="44"/>
      <c r="M139" s="226" t="s">
        <v>1</v>
      </c>
      <c r="N139" s="227" t="s">
        <v>44</v>
      </c>
      <c r="O139" s="91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0" t="s">
        <v>175</v>
      </c>
      <c r="AT139" s="230" t="s">
        <v>170</v>
      </c>
      <c r="AU139" s="230" t="s">
        <v>87</v>
      </c>
      <c r="AY139" s="17" t="s">
        <v>168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7" t="s">
        <v>87</v>
      </c>
      <c r="BK139" s="231">
        <f>ROUND(I139*H139,1)</f>
        <v>0</v>
      </c>
      <c r="BL139" s="17" t="s">
        <v>175</v>
      </c>
      <c r="BM139" s="230" t="s">
        <v>739</v>
      </c>
    </row>
    <row r="140" s="2" customFormat="1">
      <c r="A140" s="38"/>
      <c r="B140" s="39"/>
      <c r="C140" s="40"/>
      <c r="D140" s="232" t="s">
        <v>177</v>
      </c>
      <c r="E140" s="40"/>
      <c r="F140" s="233" t="s">
        <v>738</v>
      </c>
      <c r="G140" s="40"/>
      <c r="H140" s="40"/>
      <c r="I140" s="234"/>
      <c r="J140" s="40"/>
      <c r="K140" s="40"/>
      <c r="L140" s="44"/>
      <c r="M140" s="235"/>
      <c r="N140" s="236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177</v>
      </c>
      <c r="AU140" s="17" t="s">
        <v>87</v>
      </c>
    </row>
    <row r="141" s="2" customFormat="1" ht="24.15" customHeight="1">
      <c r="A141" s="38"/>
      <c r="B141" s="39"/>
      <c r="C141" s="219" t="s">
        <v>9</v>
      </c>
      <c r="D141" s="219" t="s">
        <v>170</v>
      </c>
      <c r="E141" s="220" t="s">
        <v>740</v>
      </c>
      <c r="F141" s="221" t="s">
        <v>741</v>
      </c>
      <c r="G141" s="222" t="s">
        <v>292</v>
      </c>
      <c r="H141" s="223">
        <v>2</v>
      </c>
      <c r="I141" s="224"/>
      <c r="J141" s="225">
        <f>ROUND(I141*H141,1)</f>
        <v>0</v>
      </c>
      <c r="K141" s="221" t="s">
        <v>1</v>
      </c>
      <c r="L141" s="44"/>
      <c r="M141" s="226" t="s">
        <v>1</v>
      </c>
      <c r="N141" s="227" t="s">
        <v>44</v>
      </c>
      <c r="O141" s="91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0" t="s">
        <v>175</v>
      </c>
      <c r="AT141" s="230" t="s">
        <v>170</v>
      </c>
      <c r="AU141" s="230" t="s">
        <v>87</v>
      </c>
      <c r="AY141" s="17" t="s">
        <v>168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7" t="s">
        <v>87</v>
      </c>
      <c r="BK141" s="231">
        <f>ROUND(I141*H141,1)</f>
        <v>0</v>
      </c>
      <c r="BL141" s="17" t="s">
        <v>175</v>
      </c>
      <c r="BM141" s="230" t="s">
        <v>742</v>
      </c>
    </row>
    <row r="142" s="2" customFormat="1">
      <c r="A142" s="38"/>
      <c r="B142" s="39"/>
      <c r="C142" s="40"/>
      <c r="D142" s="232" t="s">
        <v>177</v>
      </c>
      <c r="E142" s="40"/>
      <c r="F142" s="233" t="s">
        <v>741</v>
      </c>
      <c r="G142" s="40"/>
      <c r="H142" s="40"/>
      <c r="I142" s="234"/>
      <c r="J142" s="40"/>
      <c r="K142" s="40"/>
      <c r="L142" s="44"/>
      <c r="M142" s="235"/>
      <c r="N142" s="236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177</v>
      </c>
      <c r="AU142" s="17" t="s">
        <v>87</v>
      </c>
    </row>
    <row r="143" s="2" customFormat="1" ht="16.5" customHeight="1">
      <c r="A143" s="38"/>
      <c r="B143" s="39"/>
      <c r="C143" s="219" t="s">
        <v>251</v>
      </c>
      <c r="D143" s="219" t="s">
        <v>170</v>
      </c>
      <c r="E143" s="220" t="s">
        <v>743</v>
      </c>
      <c r="F143" s="221" t="s">
        <v>744</v>
      </c>
      <c r="G143" s="222" t="s">
        <v>292</v>
      </c>
      <c r="H143" s="223">
        <v>1</v>
      </c>
      <c r="I143" s="224"/>
      <c r="J143" s="225">
        <f>ROUND(I143*H143,1)</f>
        <v>0</v>
      </c>
      <c r="K143" s="221" t="s">
        <v>1</v>
      </c>
      <c r="L143" s="44"/>
      <c r="M143" s="226" t="s">
        <v>1</v>
      </c>
      <c r="N143" s="227" t="s">
        <v>44</v>
      </c>
      <c r="O143" s="91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0" t="s">
        <v>175</v>
      </c>
      <c r="AT143" s="230" t="s">
        <v>170</v>
      </c>
      <c r="AU143" s="230" t="s">
        <v>87</v>
      </c>
      <c r="AY143" s="17" t="s">
        <v>168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7" t="s">
        <v>87</v>
      </c>
      <c r="BK143" s="231">
        <f>ROUND(I143*H143,1)</f>
        <v>0</v>
      </c>
      <c r="BL143" s="17" t="s">
        <v>175</v>
      </c>
      <c r="BM143" s="230" t="s">
        <v>745</v>
      </c>
    </row>
    <row r="144" s="2" customFormat="1">
      <c r="A144" s="38"/>
      <c r="B144" s="39"/>
      <c r="C144" s="40"/>
      <c r="D144" s="232" t="s">
        <v>177</v>
      </c>
      <c r="E144" s="40"/>
      <c r="F144" s="233" t="s">
        <v>744</v>
      </c>
      <c r="G144" s="40"/>
      <c r="H144" s="40"/>
      <c r="I144" s="234"/>
      <c r="J144" s="40"/>
      <c r="K144" s="40"/>
      <c r="L144" s="44"/>
      <c r="M144" s="235"/>
      <c r="N144" s="236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177</v>
      </c>
      <c r="AU144" s="17" t="s">
        <v>87</v>
      </c>
    </row>
    <row r="145" s="2" customFormat="1" ht="24.15" customHeight="1">
      <c r="A145" s="38"/>
      <c r="B145" s="39"/>
      <c r="C145" s="219" t="s">
        <v>256</v>
      </c>
      <c r="D145" s="219" t="s">
        <v>170</v>
      </c>
      <c r="E145" s="220" t="s">
        <v>746</v>
      </c>
      <c r="F145" s="221" t="s">
        <v>747</v>
      </c>
      <c r="G145" s="222" t="s">
        <v>260</v>
      </c>
      <c r="H145" s="223">
        <v>23.350000000000001</v>
      </c>
      <c r="I145" s="224"/>
      <c r="J145" s="225">
        <f>ROUND(I145*H145,1)</f>
        <v>0</v>
      </c>
      <c r="K145" s="221" t="s">
        <v>1</v>
      </c>
      <c r="L145" s="44"/>
      <c r="M145" s="226" t="s">
        <v>1</v>
      </c>
      <c r="N145" s="227" t="s">
        <v>44</v>
      </c>
      <c r="O145" s="91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0" t="s">
        <v>175</v>
      </c>
      <c r="AT145" s="230" t="s">
        <v>170</v>
      </c>
      <c r="AU145" s="230" t="s">
        <v>87</v>
      </c>
      <c r="AY145" s="17" t="s">
        <v>168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7" t="s">
        <v>87</v>
      </c>
      <c r="BK145" s="231">
        <f>ROUND(I145*H145,1)</f>
        <v>0</v>
      </c>
      <c r="BL145" s="17" t="s">
        <v>175</v>
      </c>
      <c r="BM145" s="230" t="s">
        <v>748</v>
      </c>
    </row>
    <row r="146" s="13" customFormat="1">
      <c r="A146" s="13"/>
      <c r="B146" s="237"/>
      <c r="C146" s="238"/>
      <c r="D146" s="232" t="s">
        <v>179</v>
      </c>
      <c r="E146" s="239" t="s">
        <v>1</v>
      </c>
      <c r="F146" s="240" t="s">
        <v>749</v>
      </c>
      <c r="G146" s="238"/>
      <c r="H146" s="239" t="s">
        <v>1</v>
      </c>
      <c r="I146" s="241"/>
      <c r="J146" s="238"/>
      <c r="K146" s="238"/>
      <c r="L146" s="242"/>
      <c r="M146" s="243"/>
      <c r="N146" s="244"/>
      <c r="O146" s="244"/>
      <c r="P146" s="244"/>
      <c r="Q146" s="244"/>
      <c r="R146" s="244"/>
      <c r="S146" s="244"/>
      <c r="T146" s="24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6" t="s">
        <v>179</v>
      </c>
      <c r="AU146" s="246" t="s">
        <v>87</v>
      </c>
      <c r="AV146" s="13" t="s">
        <v>87</v>
      </c>
      <c r="AW146" s="13" t="s">
        <v>35</v>
      </c>
      <c r="AX146" s="13" t="s">
        <v>79</v>
      </c>
      <c r="AY146" s="246" t="s">
        <v>168</v>
      </c>
    </row>
    <row r="147" s="14" customFormat="1">
      <c r="A147" s="14"/>
      <c r="B147" s="247"/>
      <c r="C147" s="248"/>
      <c r="D147" s="232" t="s">
        <v>179</v>
      </c>
      <c r="E147" s="249" t="s">
        <v>1</v>
      </c>
      <c r="F147" s="250" t="s">
        <v>750</v>
      </c>
      <c r="G147" s="248"/>
      <c r="H147" s="251">
        <v>23.350000000000001</v>
      </c>
      <c r="I147" s="252"/>
      <c r="J147" s="248"/>
      <c r="K147" s="248"/>
      <c r="L147" s="253"/>
      <c r="M147" s="254"/>
      <c r="N147" s="255"/>
      <c r="O147" s="255"/>
      <c r="P147" s="255"/>
      <c r="Q147" s="255"/>
      <c r="R147" s="255"/>
      <c r="S147" s="255"/>
      <c r="T147" s="25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7" t="s">
        <v>179</v>
      </c>
      <c r="AU147" s="257" t="s">
        <v>87</v>
      </c>
      <c r="AV147" s="14" t="s">
        <v>89</v>
      </c>
      <c r="AW147" s="14" t="s">
        <v>35</v>
      </c>
      <c r="AX147" s="14" t="s">
        <v>87</v>
      </c>
      <c r="AY147" s="257" t="s">
        <v>168</v>
      </c>
    </row>
    <row r="148" s="2" customFormat="1" ht="24.15" customHeight="1">
      <c r="A148" s="38"/>
      <c r="B148" s="39"/>
      <c r="C148" s="219" t="s">
        <v>263</v>
      </c>
      <c r="D148" s="219" t="s">
        <v>170</v>
      </c>
      <c r="E148" s="220" t="s">
        <v>751</v>
      </c>
      <c r="F148" s="221" t="s">
        <v>752</v>
      </c>
      <c r="G148" s="222" t="s">
        <v>292</v>
      </c>
      <c r="H148" s="223">
        <v>1</v>
      </c>
      <c r="I148" s="224"/>
      <c r="J148" s="225">
        <f>ROUND(I148*H148,1)</f>
        <v>0</v>
      </c>
      <c r="K148" s="221" t="s">
        <v>1</v>
      </c>
      <c r="L148" s="44"/>
      <c r="M148" s="284" t="s">
        <v>1</v>
      </c>
      <c r="N148" s="285" t="s">
        <v>44</v>
      </c>
      <c r="O148" s="282"/>
      <c r="P148" s="286">
        <f>O148*H148</f>
        <v>0</v>
      </c>
      <c r="Q148" s="286">
        <v>0</v>
      </c>
      <c r="R148" s="286">
        <f>Q148*H148</f>
        <v>0</v>
      </c>
      <c r="S148" s="286">
        <v>0</v>
      </c>
      <c r="T148" s="28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0" t="s">
        <v>175</v>
      </c>
      <c r="AT148" s="230" t="s">
        <v>170</v>
      </c>
      <c r="AU148" s="230" t="s">
        <v>87</v>
      </c>
      <c r="AY148" s="17" t="s">
        <v>168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7" t="s">
        <v>87</v>
      </c>
      <c r="BK148" s="231">
        <f>ROUND(I148*H148,1)</f>
        <v>0</v>
      </c>
      <c r="BL148" s="17" t="s">
        <v>175</v>
      </c>
      <c r="BM148" s="230" t="s">
        <v>753</v>
      </c>
    </row>
    <row r="149" s="2" customFormat="1" ht="6.96" customHeight="1">
      <c r="A149" s="38"/>
      <c r="B149" s="66"/>
      <c r="C149" s="67"/>
      <c r="D149" s="67"/>
      <c r="E149" s="67"/>
      <c r="F149" s="67"/>
      <c r="G149" s="67"/>
      <c r="H149" s="67"/>
      <c r="I149" s="67"/>
      <c r="J149" s="67"/>
      <c r="K149" s="67"/>
      <c r="L149" s="44"/>
      <c r="M149" s="38"/>
      <c r="O149" s="38"/>
      <c r="P149" s="38"/>
      <c r="Q149" s="38"/>
      <c r="R149" s="38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</row>
  </sheetData>
  <sheetProtection sheet="1" autoFilter="0" formatColumns="0" formatRows="0" objects="1" scenarios="1" spinCount="100000" saltValue="BF7fb/g6oWYuDyrhvGui32lRiCSKWH5oZ+nQMwldceioz68lxoy7WRdseaVoGtiGA+am95bWp3FNrq/l/K9CFw==" hashValue="u0GOPAQK6/+fytdhubPKZDPrANglhO96dYn7gNXyFcpY89vYOIsmI1k9Y/JjHjLVwmDx4MSYnqKjE2ZTpTnUXA==" algorithmName="SHA-512" password="CC35"/>
  <autoFilter ref="C116:K148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89</v>
      </c>
    </row>
    <row r="4" s="1" customFormat="1" ht="24.96" customHeight="1">
      <c r="B4" s="20"/>
      <c r="D4" s="139" t="s">
        <v>109</v>
      </c>
      <c r="L4" s="20"/>
      <c r="M4" s="140" t="s">
        <v>11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17</v>
      </c>
      <c r="L6" s="20"/>
    </row>
    <row r="7" s="1" customFormat="1" ht="26.25" customHeight="1">
      <c r="B7" s="20"/>
      <c r="E7" s="142" t="str">
        <f>'Rekapitulace stavby'!K6</f>
        <v>Baťův kanál, PK Nedakonice, PK Vnorovy I. – komplexní oprava (PK Vnorovy)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124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754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19</v>
      </c>
      <c r="E11" s="38"/>
      <c r="F11" s="144" t="s">
        <v>1</v>
      </c>
      <c r="G11" s="38"/>
      <c r="H11" s="38"/>
      <c r="I11" s="141" t="s">
        <v>20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21</v>
      </c>
      <c r="E12" s="38"/>
      <c r="F12" s="144" t="s">
        <v>22</v>
      </c>
      <c r="G12" s="38"/>
      <c r="H12" s="38"/>
      <c r="I12" s="141" t="s">
        <v>23</v>
      </c>
      <c r="J12" s="145" t="str">
        <f>'Rekapitulace stavby'!AN8</f>
        <v>15. 3. 2024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25</v>
      </c>
      <c r="E14" s="38"/>
      <c r="F14" s="38"/>
      <c r="G14" s="38"/>
      <c r="H14" s="38"/>
      <c r="I14" s="141" t="s">
        <v>26</v>
      </c>
      <c r="J14" s="144" t="s">
        <v>27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28</v>
      </c>
      <c r="F15" s="38"/>
      <c r="G15" s="38"/>
      <c r="H15" s="38"/>
      <c r="I15" s="141" t="s">
        <v>29</v>
      </c>
      <c r="J15" s="144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30</v>
      </c>
      <c r="E17" s="38"/>
      <c r="F17" s="38"/>
      <c r="G17" s="38"/>
      <c r="H17" s="38"/>
      <c r="I17" s="141" t="s">
        <v>26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29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32</v>
      </c>
      <c r="E20" s="38"/>
      <c r="F20" s="38"/>
      <c r="G20" s="38"/>
      <c r="H20" s="38"/>
      <c r="I20" s="141" t="s">
        <v>26</v>
      </c>
      <c r="J20" s="144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34</v>
      </c>
      <c r="F21" s="38"/>
      <c r="G21" s="38"/>
      <c r="H21" s="38"/>
      <c r="I21" s="141" t="s">
        <v>29</v>
      </c>
      <c r="J21" s="144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36</v>
      </c>
      <c r="E23" s="38"/>
      <c r="F23" s="38"/>
      <c r="G23" s="38"/>
      <c r="H23" s="38"/>
      <c r="I23" s="141" t="s">
        <v>26</v>
      </c>
      <c r="J23" s="144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tr">
        <f>IF('Rekapitulace stavby'!E20="","",'Rekapitulace stavby'!E20)</f>
        <v xml:space="preserve"> </v>
      </c>
      <c r="F24" s="38"/>
      <c r="G24" s="38"/>
      <c r="H24" s="38"/>
      <c r="I24" s="141" t="s">
        <v>29</v>
      </c>
      <c r="J24" s="144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39</v>
      </c>
      <c r="E30" s="38"/>
      <c r="F30" s="38"/>
      <c r="G30" s="38"/>
      <c r="H30" s="38"/>
      <c r="I30" s="38"/>
      <c r="J30" s="152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41</v>
      </c>
      <c r="G32" s="38"/>
      <c r="H32" s="38"/>
      <c r="I32" s="153" t="s">
        <v>40</v>
      </c>
      <c r="J32" s="153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43</v>
      </c>
      <c r="E33" s="141" t="s">
        <v>44</v>
      </c>
      <c r="F33" s="155">
        <f>ROUND((SUM(BE117:BE153)),  2)</f>
        <v>0</v>
      </c>
      <c r="G33" s="38"/>
      <c r="H33" s="38"/>
      <c r="I33" s="156">
        <v>0.20999999999999999</v>
      </c>
      <c r="J33" s="155">
        <f>ROUND(((SUM(BE117:BE153))*I33),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45</v>
      </c>
      <c r="F34" s="155">
        <f>ROUND((SUM(BF117:BF153)),  2)</f>
        <v>0</v>
      </c>
      <c r="G34" s="38"/>
      <c r="H34" s="38"/>
      <c r="I34" s="156">
        <v>0.12</v>
      </c>
      <c r="J34" s="155">
        <f>ROUND(((SUM(BF117:BF153))*I34),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46</v>
      </c>
      <c r="F35" s="155">
        <f>ROUND((SUM(BG117:BG153)),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47</v>
      </c>
      <c r="F36" s="155">
        <f>ROUND((SUM(BH117:BH153)),  2)</f>
        <v>0</v>
      </c>
      <c r="G36" s="38"/>
      <c r="H36" s="38"/>
      <c r="I36" s="156">
        <v>0.12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48</v>
      </c>
      <c r="F37" s="155">
        <f>ROUND((SUM(BI117:BI153)),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52</v>
      </c>
      <c r="E50" s="165"/>
      <c r="F50" s="165"/>
      <c r="G50" s="164" t="s">
        <v>53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54</v>
      </c>
      <c r="E61" s="167"/>
      <c r="F61" s="168" t="s">
        <v>55</v>
      </c>
      <c r="G61" s="166" t="s">
        <v>54</v>
      </c>
      <c r="H61" s="167"/>
      <c r="I61" s="167"/>
      <c r="J61" s="169" t="s">
        <v>55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56</v>
      </c>
      <c r="E65" s="170"/>
      <c r="F65" s="170"/>
      <c r="G65" s="164" t="s">
        <v>57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54</v>
      </c>
      <c r="E76" s="167"/>
      <c r="F76" s="168" t="s">
        <v>55</v>
      </c>
      <c r="G76" s="166" t="s">
        <v>54</v>
      </c>
      <c r="H76" s="167"/>
      <c r="I76" s="167"/>
      <c r="J76" s="169" t="s">
        <v>55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17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5" t="str">
        <f>E7</f>
        <v>Baťův kanál, PK Nedakonice, PK Vnorovy I. – komplexní oprava (PK Vnorovy)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PS 02.02 - Dolní vrata a provizorní hrazení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>Vnorovy</v>
      </c>
      <c r="G89" s="40"/>
      <c r="H89" s="40"/>
      <c r="I89" s="32" t="s">
        <v>23</v>
      </c>
      <c r="J89" s="79" t="str">
        <f>IF(J12="","",J12)</f>
        <v>15. 3. 2024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25</v>
      </c>
      <c r="D91" s="40"/>
      <c r="E91" s="40"/>
      <c r="F91" s="27" t="str">
        <f>E15</f>
        <v xml:space="preserve">Povodí Moravy, s.p. </v>
      </c>
      <c r="G91" s="40"/>
      <c r="H91" s="40"/>
      <c r="I91" s="32" t="s">
        <v>32</v>
      </c>
      <c r="J91" s="36" t="str">
        <f>E21</f>
        <v xml:space="preserve">Vodohospodářský rozvoj a výstavba, a.s.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36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134</v>
      </c>
      <c r="D94" s="177"/>
      <c r="E94" s="177"/>
      <c r="F94" s="177"/>
      <c r="G94" s="177"/>
      <c r="H94" s="177"/>
      <c r="I94" s="177"/>
      <c r="J94" s="178" t="s">
        <v>135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136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137</v>
      </c>
    </row>
    <row r="97" s="9" customFormat="1" ht="24.96" customHeight="1">
      <c r="A97" s="9"/>
      <c r="B97" s="180"/>
      <c r="C97" s="181"/>
      <c r="D97" s="182" t="s">
        <v>755</v>
      </c>
      <c r="E97" s="183"/>
      <c r="F97" s="183"/>
      <c r="G97" s="183"/>
      <c r="H97" s="183"/>
      <c r="I97" s="183"/>
      <c r="J97" s="184">
        <f>J118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153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17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6.25" customHeight="1">
      <c r="A107" s="38"/>
      <c r="B107" s="39"/>
      <c r="C107" s="40"/>
      <c r="D107" s="40"/>
      <c r="E107" s="175" t="str">
        <f>E7</f>
        <v>Baťův kanál, PK Nedakonice, PK Vnorovy I. – komplexní oprava (PK Vnorovy)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124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PS 02.02 - Dolní vrata a provizorní hrazení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21</v>
      </c>
      <c r="D111" s="40"/>
      <c r="E111" s="40"/>
      <c r="F111" s="27" t="str">
        <f>F12</f>
        <v>Vnorovy</v>
      </c>
      <c r="G111" s="40"/>
      <c r="H111" s="40"/>
      <c r="I111" s="32" t="s">
        <v>23</v>
      </c>
      <c r="J111" s="79" t="str">
        <f>IF(J12="","",J12)</f>
        <v>15. 3. 2024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40.05" customHeight="1">
      <c r="A113" s="38"/>
      <c r="B113" s="39"/>
      <c r="C113" s="32" t="s">
        <v>25</v>
      </c>
      <c r="D113" s="40"/>
      <c r="E113" s="40"/>
      <c r="F113" s="27" t="str">
        <f>E15</f>
        <v xml:space="preserve">Povodí Moravy, s.p. </v>
      </c>
      <c r="G113" s="40"/>
      <c r="H113" s="40"/>
      <c r="I113" s="32" t="s">
        <v>32</v>
      </c>
      <c r="J113" s="36" t="str">
        <f>E21</f>
        <v xml:space="preserve">Vodohospodářský rozvoj a výstavba, a.s. 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30</v>
      </c>
      <c r="D114" s="40"/>
      <c r="E114" s="40"/>
      <c r="F114" s="27" t="str">
        <f>IF(E18="","",E18)</f>
        <v>Vyplň údaj</v>
      </c>
      <c r="G114" s="40"/>
      <c r="H114" s="40"/>
      <c r="I114" s="32" t="s">
        <v>36</v>
      </c>
      <c r="J114" s="36" t="str">
        <f>E24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192"/>
      <c r="B116" s="193"/>
      <c r="C116" s="194" t="s">
        <v>154</v>
      </c>
      <c r="D116" s="195" t="s">
        <v>64</v>
      </c>
      <c r="E116" s="195" t="s">
        <v>60</v>
      </c>
      <c r="F116" s="195" t="s">
        <v>61</v>
      </c>
      <c r="G116" s="195" t="s">
        <v>155</v>
      </c>
      <c r="H116" s="195" t="s">
        <v>156</v>
      </c>
      <c r="I116" s="195" t="s">
        <v>157</v>
      </c>
      <c r="J116" s="195" t="s">
        <v>135</v>
      </c>
      <c r="K116" s="196" t="s">
        <v>158</v>
      </c>
      <c r="L116" s="197"/>
      <c r="M116" s="100" t="s">
        <v>1</v>
      </c>
      <c r="N116" s="101" t="s">
        <v>43</v>
      </c>
      <c r="O116" s="101" t="s">
        <v>159</v>
      </c>
      <c r="P116" s="101" t="s">
        <v>160</v>
      </c>
      <c r="Q116" s="101" t="s">
        <v>161</v>
      </c>
      <c r="R116" s="101" t="s">
        <v>162</v>
      </c>
      <c r="S116" s="101" t="s">
        <v>163</v>
      </c>
      <c r="T116" s="102" t="s">
        <v>164</v>
      </c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</row>
    <row r="117" s="2" customFormat="1" ht="22.8" customHeight="1">
      <c r="A117" s="38"/>
      <c r="B117" s="39"/>
      <c r="C117" s="107" t="s">
        <v>165</v>
      </c>
      <c r="D117" s="40"/>
      <c r="E117" s="40"/>
      <c r="F117" s="40"/>
      <c r="G117" s="40"/>
      <c r="H117" s="40"/>
      <c r="I117" s="40"/>
      <c r="J117" s="198">
        <f>BK117</f>
        <v>0</v>
      </c>
      <c r="K117" s="40"/>
      <c r="L117" s="44"/>
      <c r="M117" s="103"/>
      <c r="N117" s="199"/>
      <c r="O117" s="104"/>
      <c r="P117" s="200">
        <f>P118</f>
        <v>0</v>
      </c>
      <c r="Q117" s="104"/>
      <c r="R117" s="200">
        <f>R118</f>
        <v>0</v>
      </c>
      <c r="S117" s="104"/>
      <c r="T117" s="201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78</v>
      </c>
      <c r="AU117" s="17" t="s">
        <v>137</v>
      </c>
      <c r="BK117" s="202">
        <f>BK118</f>
        <v>0</v>
      </c>
    </row>
    <row r="118" s="12" customFormat="1" ht="25.92" customHeight="1">
      <c r="A118" s="12"/>
      <c r="B118" s="203"/>
      <c r="C118" s="204"/>
      <c r="D118" s="205" t="s">
        <v>78</v>
      </c>
      <c r="E118" s="206" t="s">
        <v>756</v>
      </c>
      <c r="F118" s="206" t="s">
        <v>757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f>SUM(P119:P153)</f>
        <v>0</v>
      </c>
      <c r="Q118" s="211"/>
      <c r="R118" s="212">
        <f>SUM(R119:R153)</f>
        <v>0</v>
      </c>
      <c r="S118" s="211"/>
      <c r="T118" s="213">
        <f>SUM(T119:T153)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4" t="s">
        <v>87</v>
      </c>
      <c r="AT118" s="215" t="s">
        <v>78</v>
      </c>
      <c r="AU118" s="215" t="s">
        <v>79</v>
      </c>
      <c r="AY118" s="214" t="s">
        <v>168</v>
      </c>
      <c r="BK118" s="216">
        <f>SUM(BK119:BK153)</f>
        <v>0</v>
      </c>
    </row>
    <row r="119" s="2" customFormat="1" ht="24.15" customHeight="1">
      <c r="A119" s="38"/>
      <c r="B119" s="39"/>
      <c r="C119" s="219" t="s">
        <v>87</v>
      </c>
      <c r="D119" s="219" t="s">
        <v>170</v>
      </c>
      <c r="E119" s="220" t="s">
        <v>706</v>
      </c>
      <c r="F119" s="221" t="s">
        <v>707</v>
      </c>
      <c r="G119" s="222" t="s">
        <v>260</v>
      </c>
      <c r="H119" s="223">
        <v>2725</v>
      </c>
      <c r="I119" s="224"/>
      <c r="J119" s="225">
        <f>ROUND(I119*H119,1)</f>
        <v>0</v>
      </c>
      <c r="K119" s="221" t="s">
        <v>1</v>
      </c>
      <c r="L119" s="44"/>
      <c r="M119" s="226" t="s">
        <v>1</v>
      </c>
      <c r="N119" s="227" t="s">
        <v>44</v>
      </c>
      <c r="O119" s="91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30" t="s">
        <v>175</v>
      </c>
      <c r="AT119" s="230" t="s">
        <v>170</v>
      </c>
      <c r="AU119" s="230" t="s">
        <v>87</v>
      </c>
      <c r="AY119" s="17" t="s">
        <v>168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17" t="s">
        <v>87</v>
      </c>
      <c r="BK119" s="231">
        <f>ROUND(I119*H119,1)</f>
        <v>0</v>
      </c>
      <c r="BL119" s="17" t="s">
        <v>175</v>
      </c>
      <c r="BM119" s="230" t="s">
        <v>758</v>
      </c>
    </row>
    <row r="120" s="2" customFormat="1">
      <c r="A120" s="38"/>
      <c r="B120" s="39"/>
      <c r="C120" s="40"/>
      <c r="D120" s="232" t="s">
        <v>177</v>
      </c>
      <c r="E120" s="40"/>
      <c r="F120" s="233" t="s">
        <v>707</v>
      </c>
      <c r="G120" s="40"/>
      <c r="H120" s="40"/>
      <c r="I120" s="234"/>
      <c r="J120" s="40"/>
      <c r="K120" s="40"/>
      <c r="L120" s="44"/>
      <c r="M120" s="235"/>
      <c r="N120" s="236"/>
      <c r="O120" s="91"/>
      <c r="P120" s="91"/>
      <c r="Q120" s="91"/>
      <c r="R120" s="91"/>
      <c r="S120" s="91"/>
      <c r="T120" s="92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177</v>
      </c>
      <c r="AU120" s="17" t="s">
        <v>87</v>
      </c>
    </row>
    <row r="121" s="2" customFormat="1" ht="24.15" customHeight="1">
      <c r="A121" s="38"/>
      <c r="B121" s="39"/>
      <c r="C121" s="219" t="s">
        <v>89</v>
      </c>
      <c r="D121" s="219" t="s">
        <v>170</v>
      </c>
      <c r="E121" s="220" t="s">
        <v>709</v>
      </c>
      <c r="F121" s="221" t="s">
        <v>710</v>
      </c>
      <c r="G121" s="222" t="s">
        <v>260</v>
      </c>
      <c r="H121" s="223">
        <v>940</v>
      </c>
      <c r="I121" s="224"/>
      <c r="J121" s="225">
        <f>ROUND(I121*H121,1)</f>
        <v>0</v>
      </c>
      <c r="K121" s="221" t="s">
        <v>1</v>
      </c>
      <c r="L121" s="44"/>
      <c r="M121" s="226" t="s">
        <v>1</v>
      </c>
      <c r="N121" s="227" t="s">
        <v>44</v>
      </c>
      <c r="O121" s="91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0" t="s">
        <v>175</v>
      </c>
      <c r="AT121" s="230" t="s">
        <v>170</v>
      </c>
      <c r="AU121" s="230" t="s">
        <v>87</v>
      </c>
      <c r="AY121" s="17" t="s">
        <v>168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7" t="s">
        <v>87</v>
      </c>
      <c r="BK121" s="231">
        <f>ROUND(I121*H121,1)</f>
        <v>0</v>
      </c>
      <c r="BL121" s="17" t="s">
        <v>175</v>
      </c>
      <c r="BM121" s="230" t="s">
        <v>759</v>
      </c>
    </row>
    <row r="122" s="2" customFormat="1">
      <c r="A122" s="38"/>
      <c r="B122" s="39"/>
      <c r="C122" s="40"/>
      <c r="D122" s="232" t="s">
        <v>177</v>
      </c>
      <c r="E122" s="40"/>
      <c r="F122" s="233" t="s">
        <v>710</v>
      </c>
      <c r="G122" s="40"/>
      <c r="H122" s="40"/>
      <c r="I122" s="234"/>
      <c r="J122" s="40"/>
      <c r="K122" s="40"/>
      <c r="L122" s="44"/>
      <c r="M122" s="235"/>
      <c r="N122" s="236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177</v>
      </c>
      <c r="AU122" s="17" t="s">
        <v>87</v>
      </c>
    </row>
    <row r="123" s="2" customFormat="1" ht="16.5" customHeight="1">
      <c r="A123" s="38"/>
      <c r="B123" s="39"/>
      <c r="C123" s="219" t="s">
        <v>120</v>
      </c>
      <c r="D123" s="219" t="s">
        <v>170</v>
      </c>
      <c r="E123" s="220" t="s">
        <v>712</v>
      </c>
      <c r="F123" s="221" t="s">
        <v>713</v>
      </c>
      <c r="G123" s="222" t="s">
        <v>260</v>
      </c>
      <c r="H123" s="223">
        <v>260</v>
      </c>
      <c r="I123" s="224"/>
      <c r="J123" s="225">
        <f>ROUND(I123*H123,1)</f>
        <v>0</v>
      </c>
      <c r="K123" s="221" t="s">
        <v>1</v>
      </c>
      <c r="L123" s="44"/>
      <c r="M123" s="226" t="s">
        <v>1</v>
      </c>
      <c r="N123" s="227" t="s">
        <v>44</v>
      </c>
      <c r="O123" s="91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0" t="s">
        <v>175</v>
      </c>
      <c r="AT123" s="230" t="s">
        <v>170</v>
      </c>
      <c r="AU123" s="230" t="s">
        <v>87</v>
      </c>
      <c r="AY123" s="17" t="s">
        <v>168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7" t="s">
        <v>87</v>
      </c>
      <c r="BK123" s="231">
        <f>ROUND(I123*H123,1)</f>
        <v>0</v>
      </c>
      <c r="BL123" s="17" t="s">
        <v>175</v>
      </c>
      <c r="BM123" s="230" t="s">
        <v>760</v>
      </c>
    </row>
    <row r="124" s="2" customFormat="1">
      <c r="A124" s="38"/>
      <c r="B124" s="39"/>
      <c r="C124" s="40"/>
      <c r="D124" s="232" t="s">
        <v>177</v>
      </c>
      <c r="E124" s="40"/>
      <c r="F124" s="233" t="s">
        <v>713</v>
      </c>
      <c r="G124" s="40"/>
      <c r="H124" s="40"/>
      <c r="I124" s="234"/>
      <c r="J124" s="40"/>
      <c r="K124" s="40"/>
      <c r="L124" s="44"/>
      <c r="M124" s="235"/>
      <c r="N124" s="236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177</v>
      </c>
      <c r="AU124" s="17" t="s">
        <v>87</v>
      </c>
    </row>
    <row r="125" s="2" customFormat="1" ht="21.75" customHeight="1">
      <c r="A125" s="38"/>
      <c r="B125" s="39"/>
      <c r="C125" s="219" t="s">
        <v>175</v>
      </c>
      <c r="D125" s="219" t="s">
        <v>170</v>
      </c>
      <c r="E125" s="220" t="s">
        <v>715</v>
      </c>
      <c r="F125" s="221" t="s">
        <v>716</v>
      </c>
      <c r="G125" s="222" t="s">
        <v>260</v>
      </c>
      <c r="H125" s="223">
        <v>520</v>
      </c>
      <c r="I125" s="224"/>
      <c r="J125" s="225">
        <f>ROUND(I125*H125,1)</f>
        <v>0</v>
      </c>
      <c r="K125" s="221" t="s">
        <v>1</v>
      </c>
      <c r="L125" s="44"/>
      <c r="M125" s="226" t="s">
        <v>1</v>
      </c>
      <c r="N125" s="227" t="s">
        <v>44</v>
      </c>
      <c r="O125" s="91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0" t="s">
        <v>175</v>
      </c>
      <c r="AT125" s="230" t="s">
        <v>170</v>
      </c>
      <c r="AU125" s="230" t="s">
        <v>87</v>
      </c>
      <c r="AY125" s="17" t="s">
        <v>168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7" t="s">
        <v>87</v>
      </c>
      <c r="BK125" s="231">
        <f>ROUND(I125*H125,1)</f>
        <v>0</v>
      </c>
      <c r="BL125" s="17" t="s">
        <v>175</v>
      </c>
      <c r="BM125" s="230" t="s">
        <v>761</v>
      </c>
    </row>
    <row r="126" s="2" customFormat="1">
      <c r="A126" s="38"/>
      <c r="B126" s="39"/>
      <c r="C126" s="40"/>
      <c r="D126" s="232" t="s">
        <v>177</v>
      </c>
      <c r="E126" s="40"/>
      <c r="F126" s="233" t="s">
        <v>716</v>
      </c>
      <c r="G126" s="40"/>
      <c r="H126" s="40"/>
      <c r="I126" s="234"/>
      <c r="J126" s="40"/>
      <c r="K126" s="40"/>
      <c r="L126" s="44"/>
      <c r="M126" s="235"/>
      <c r="N126" s="236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177</v>
      </c>
      <c r="AU126" s="17" t="s">
        <v>87</v>
      </c>
    </row>
    <row r="127" s="2" customFormat="1" ht="16.5" customHeight="1">
      <c r="A127" s="38"/>
      <c r="B127" s="39"/>
      <c r="C127" s="219" t="s">
        <v>200</v>
      </c>
      <c r="D127" s="219" t="s">
        <v>170</v>
      </c>
      <c r="E127" s="220" t="s">
        <v>718</v>
      </c>
      <c r="F127" s="221" t="s">
        <v>719</v>
      </c>
      <c r="G127" s="222" t="s">
        <v>260</v>
      </c>
      <c r="H127" s="223">
        <v>1080</v>
      </c>
      <c r="I127" s="224"/>
      <c r="J127" s="225">
        <f>ROUND(I127*H127,1)</f>
        <v>0</v>
      </c>
      <c r="K127" s="221" t="s">
        <v>1</v>
      </c>
      <c r="L127" s="44"/>
      <c r="M127" s="226" t="s">
        <v>1</v>
      </c>
      <c r="N127" s="227" t="s">
        <v>44</v>
      </c>
      <c r="O127" s="91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0" t="s">
        <v>175</v>
      </c>
      <c r="AT127" s="230" t="s">
        <v>170</v>
      </c>
      <c r="AU127" s="230" t="s">
        <v>87</v>
      </c>
      <c r="AY127" s="17" t="s">
        <v>168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7" t="s">
        <v>87</v>
      </c>
      <c r="BK127" s="231">
        <f>ROUND(I127*H127,1)</f>
        <v>0</v>
      </c>
      <c r="BL127" s="17" t="s">
        <v>175</v>
      </c>
      <c r="BM127" s="230" t="s">
        <v>762</v>
      </c>
    </row>
    <row r="128" s="2" customFormat="1">
      <c r="A128" s="38"/>
      <c r="B128" s="39"/>
      <c r="C128" s="40"/>
      <c r="D128" s="232" t="s">
        <v>177</v>
      </c>
      <c r="E128" s="40"/>
      <c r="F128" s="233" t="s">
        <v>719</v>
      </c>
      <c r="G128" s="40"/>
      <c r="H128" s="40"/>
      <c r="I128" s="234"/>
      <c r="J128" s="40"/>
      <c r="K128" s="40"/>
      <c r="L128" s="44"/>
      <c r="M128" s="235"/>
      <c r="N128" s="236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177</v>
      </c>
      <c r="AU128" s="17" t="s">
        <v>87</v>
      </c>
    </row>
    <row r="129" s="2" customFormat="1" ht="21.75" customHeight="1">
      <c r="A129" s="38"/>
      <c r="B129" s="39"/>
      <c r="C129" s="219" t="s">
        <v>206</v>
      </c>
      <c r="D129" s="219" t="s">
        <v>170</v>
      </c>
      <c r="E129" s="220" t="s">
        <v>721</v>
      </c>
      <c r="F129" s="221" t="s">
        <v>722</v>
      </c>
      <c r="G129" s="222" t="s">
        <v>260</v>
      </c>
      <c r="H129" s="223">
        <v>6150</v>
      </c>
      <c r="I129" s="224"/>
      <c r="J129" s="225">
        <f>ROUND(I129*H129,1)</f>
        <v>0</v>
      </c>
      <c r="K129" s="221" t="s">
        <v>1</v>
      </c>
      <c r="L129" s="44"/>
      <c r="M129" s="226" t="s">
        <v>1</v>
      </c>
      <c r="N129" s="227" t="s">
        <v>44</v>
      </c>
      <c r="O129" s="91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0" t="s">
        <v>175</v>
      </c>
      <c r="AT129" s="230" t="s">
        <v>170</v>
      </c>
      <c r="AU129" s="230" t="s">
        <v>87</v>
      </c>
      <c r="AY129" s="17" t="s">
        <v>168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7" t="s">
        <v>87</v>
      </c>
      <c r="BK129" s="231">
        <f>ROUND(I129*H129,1)</f>
        <v>0</v>
      </c>
      <c r="BL129" s="17" t="s">
        <v>175</v>
      </c>
      <c r="BM129" s="230" t="s">
        <v>763</v>
      </c>
    </row>
    <row r="130" s="2" customFormat="1">
      <c r="A130" s="38"/>
      <c r="B130" s="39"/>
      <c r="C130" s="40"/>
      <c r="D130" s="232" t="s">
        <v>177</v>
      </c>
      <c r="E130" s="40"/>
      <c r="F130" s="233" t="s">
        <v>722</v>
      </c>
      <c r="G130" s="40"/>
      <c r="H130" s="40"/>
      <c r="I130" s="234"/>
      <c r="J130" s="40"/>
      <c r="K130" s="40"/>
      <c r="L130" s="44"/>
      <c r="M130" s="235"/>
      <c r="N130" s="236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177</v>
      </c>
      <c r="AU130" s="17" t="s">
        <v>87</v>
      </c>
    </row>
    <row r="131" s="2" customFormat="1" ht="16.5" customHeight="1">
      <c r="A131" s="38"/>
      <c r="B131" s="39"/>
      <c r="C131" s="219" t="s">
        <v>213</v>
      </c>
      <c r="D131" s="219" t="s">
        <v>170</v>
      </c>
      <c r="E131" s="220" t="s">
        <v>724</v>
      </c>
      <c r="F131" s="221" t="s">
        <v>725</v>
      </c>
      <c r="G131" s="222" t="s">
        <v>260</v>
      </c>
      <c r="H131" s="223">
        <v>465</v>
      </c>
      <c r="I131" s="224"/>
      <c r="J131" s="225">
        <f>ROUND(I131*H131,1)</f>
        <v>0</v>
      </c>
      <c r="K131" s="221" t="s">
        <v>1</v>
      </c>
      <c r="L131" s="44"/>
      <c r="M131" s="226" t="s">
        <v>1</v>
      </c>
      <c r="N131" s="227" t="s">
        <v>44</v>
      </c>
      <c r="O131" s="91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0" t="s">
        <v>175</v>
      </c>
      <c r="AT131" s="230" t="s">
        <v>170</v>
      </c>
      <c r="AU131" s="230" t="s">
        <v>87</v>
      </c>
      <c r="AY131" s="17" t="s">
        <v>168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7" t="s">
        <v>87</v>
      </c>
      <c r="BK131" s="231">
        <f>ROUND(I131*H131,1)</f>
        <v>0</v>
      </c>
      <c r="BL131" s="17" t="s">
        <v>175</v>
      </c>
      <c r="BM131" s="230" t="s">
        <v>764</v>
      </c>
    </row>
    <row r="132" s="2" customFormat="1">
      <c r="A132" s="38"/>
      <c r="B132" s="39"/>
      <c r="C132" s="40"/>
      <c r="D132" s="232" t="s">
        <v>177</v>
      </c>
      <c r="E132" s="40"/>
      <c r="F132" s="233" t="s">
        <v>725</v>
      </c>
      <c r="G132" s="40"/>
      <c r="H132" s="40"/>
      <c r="I132" s="234"/>
      <c r="J132" s="40"/>
      <c r="K132" s="40"/>
      <c r="L132" s="44"/>
      <c r="M132" s="235"/>
      <c r="N132" s="236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177</v>
      </c>
      <c r="AU132" s="17" t="s">
        <v>87</v>
      </c>
    </row>
    <row r="133" s="2" customFormat="1" ht="24.15" customHeight="1">
      <c r="A133" s="38"/>
      <c r="B133" s="39"/>
      <c r="C133" s="219" t="s">
        <v>222</v>
      </c>
      <c r="D133" s="219" t="s">
        <v>170</v>
      </c>
      <c r="E133" s="220" t="s">
        <v>727</v>
      </c>
      <c r="F133" s="221" t="s">
        <v>728</v>
      </c>
      <c r="G133" s="222" t="s">
        <v>260</v>
      </c>
      <c r="H133" s="223">
        <v>600</v>
      </c>
      <c r="I133" s="224"/>
      <c r="J133" s="225">
        <f>ROUND(I133*H133,1)</f>
        <v>0</v>
      </c>
      <c r="K133" s="221" t="s">
        <v>1</v>
      </c>
      <c r="L133" s="44"/>
      <c r="M133" s="226" t="s">
        <v>1</v>
      </c>
      <c r="N133" s="227" t="s">
        <v>44</v>
      </c>
      <c r="O133" s="91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0" t="s">
        <v>175</v>
      </c>
      <c r="AT133" s="230" t="s">
        <v>170</v>
      </c>
      <c r="AU133" s="230" t="s">
        <v>87</v>
      </c>
      <c r="AY133" s="17" t="s">
        <v>168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7" t="s">
        <v>87</v>
      </c>
      <c r="BK133" s="231">
        <f>ROUND(I133*H133,1)</f>
        <v>0</v>
      </c>
      <c r="BL133" s="17" t="s">
        <v>175</v>
      </c>
      <c r="BM133" s="230" t="s">
        <v>765</v>
      </c>
    </row>
    <row r="134" s="2" customFormat="1">
      <c r="A134" s="38"/>
      <c r="B134" s="39"/>
      <c r="C134" s="40"/>
      <c r="D134" s="232" t="s">
        <v>177</v>
      </c>
      <c r="E134" s="40"/>
      <c r="F134" s="233" t="s">
        <v>728</v>
      </c>
      <c r="G134" s="40"/>
      <c r="H134" s="40"/>
      <c r="I134" s="234"/>
      <c r="J134" s="40"/>
      <c r="K134" s="40"/>
      <c r="L134" s="44"/>
      <c r="M134" s="235"/>
      <c r="N134" s="236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177</v>
      </c>
      <c r="AU134" s="17" t="s">
        <v>87</v>
      </c>
    </row>
    <row r="135" s="2" customFormat="1" ht="16.5" customHeight="1">
      <c r="A135" s="38"/>
      <c r="B135" s="39"/>
      <c r="C135" s="219" t="s">
        <v>227</v>
      </c>
      <c r="D135" s="219" t="s">
        <v>170</v>
      </c>
      <c r="E135" s="220" t="s">
        <v>730</v>
      </c>
      <c r="F135" s="221" t="s">
        <v>731</v>
      </c>
      <c r="G135" s="222" t="s">
        <v>260</v>
      </c>
      <c r="H135" s="223">
        <v>540</v>
      </c>
      <c r="I135" s="224"/>
      <c r="J135" s="225">
        <f>ROUND(I135*H135,1)</f>
        <v>0</v>
      </c>
      <c r="K135" s="221" t="s">
        <v>1</v>
      </c>
      <c r="L135" s="44"/>
      <c r="M135" s="226" t="s">
        <v>1</v>
      </c>
      <c r="N135" s="227" t="s">
        <v>44</v>
      </c>
      <c r="O135" s="91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0" t="s">
        <v>175</v>
      </c>
      <c r="AT135" s="230" t="s">
        <v>170</v>
      </c>
      <c r="AU135" s="230" t="s">
        <v>87</v>
      </c>
      <c r="AY135" s="17" t="s">
        <v>168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7" t="s">
        <v>87</v>
      </c>
      <c r="BK135" s="231">
        <f>ROUND(I135*H135,1)</f>
        <v>0</v>
      </c>
      <c r="BL135" s="17" t="s">
        <v>175</v>
      </c>
      <c r="BM135" s="230" t="s">
        <v>766</v>
      </c>
    </row>
    <row r="136" s="2" customFormat="1">
      <c r="A136" s="38"/>
      <c r="B136" s="39"/>
      <c r="C136" s="40"/>
      <c r="D136" s="232" t="s">
        <v>177</v>
      </c>
      <c r="E136" s="40"/>
      <c r="F136" s="233" t="s">
        <v>731</v>
      </c>
      <c r="G136" s="40"/>
      <c r="H136" s="40"/>
      <c r="I136" s="234"/>
      <c r="J136" s="40"/>
      <c r="K136" s="40"/>
      <c r="L136" s="44"/>
      <c r="M136" s="235"/>
      <c r="N136" s="236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177</v>
      </c>
      <c r="AU136" s="17" t="s">
        <v>87</v>
      </c>
    </row>
    <row r="137" s="2" customFormat="1" ht="21.75" customHeight="1">
      <c r="A137" s="38"/>
      <c r="B137" s="39"/>
      <c r="C137" s="219" t="s">
        <v>233</v>
      </c>
      <c r="D137" s="219" t="s">
        <v>170</v>
      </c>
      <c r="E137" s="220" t="s">
        <v>733</v>
      </c>
      <c r="F137" s="221" t="s">
        <v>736</v>
      </c>
      <c r="G137" s="222" t="s">
        <v>112</v>
      </c>
      <c r="H137" s="223">
        <v>6.4000000000000004</v>
      </c>
      <c r="I137" s="224"/>
      <c r="J137" s="225">
        <f>ROUND(I137*H137,1)</f>
        <v>0</v>
      </c>
      <c r="K137" s="221" t="s">
        <v>1</v>
      </c>
      <c r="L137" s="44"/>
      <c r="M137" s="226" t="s">
        <v>1</v>
      </c>
      <c r="N137" s="227" t="s">
        <v>44</v>
      </c>
      <c r="O137" s="91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0" t="s">
        <v>175</v>
      </c>
      <c r="AT137" s="230" t="s">
        <v>170</v>
      </c>
      <c r="AU137" s="230" t="s">
        <v>87</v>
      </c>
      <c r="AY137" s="17" t="s">
        <v>168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7" t="s">
        <v>87</v>
      </c>
      <c r="BK137" s="231">
        <f>ROUND(I137*H137,1)</f>
        <v>0</v>
      </c>
      <c r="BL137" s="17" t="s">
        <v>175</v>
      </c>
      <c r="BM137" s="230" t="s">
        <v>767</v>
      </c>
    </row>
    <row r="138" s="2" customFormat="1">
      <c r="A138" s="38"/>
      <c r="B138" s="39"/>
      <c r="C138" s="40"/>
      <c r="D138" s="232" t="s">
        <v>177</v>
      </c>
      <c r="E138" s="40"/>
      <c r="F138" s="233" t="s">
        <v>736</v>
      </c>
      <c r="G138" s="40"/>
      <c r="H138" s="40"/>
      <c r="I138" s="234"/>
      <c r="J138" s="40"/>
      <c r="K138" s="40"/>
      <c r="L138" s="44"/>
      <c r="M138" s="235"/>
      <c r="N138" s="236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177</v>
      </c>
      <c r="AU138" s="17" t="s">
        <v>87</v>
      </c>
    </row>
    <row r="139" s="2" customFormat="1" ht="21.75" customHeight="1">
      <c r="A139" s="38"/>
      <c r="B139" s="39"/>
      <c r="C139" s="219" t="s">
        <v>238</v>
      </c>
      <c r="D139" s="219" t="s">
        <v>170</v>
      </c>
      <c r="E139" s="220" t="s">
        <v>737</v>
      </c>
      <c r="F139" s="221" t="s">
        <v>738</v>
      </c>
      <c r="G139" s="222" t="s">
        <v>104</v>
      </c>
      <c r="H139" s="223">
        <v>0.75</v>
      </c>
      <c r="I139" s="224"/>
      <c r="J139" s="225">
        <f>ROUND(I139*H139,1)</f>
        <v>0</v>
      </c>
      <c r="K139" s="221" t="s">
        <v>1</v>
      </c>
      <c r="L139" s="44"/>
      <c r="M139" s="226" t="s">
        <v>1</v>
      </c>
      <c r="N139" s="227" t="s">
        <v>44</v>
      </c>
      <c r="O139" s="91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0" t="s">
        <v>175</v>
      </c>
      <c r="AT139" s="230" t="s">
        <v>170</v>
      </c>
      <c r="AU139" s="230" t="s">
        <v>87</v>
      </c>
      <c r="AY139" s="17" t="s">
        <v>168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7" t="s">
        <v>87</v>
      </c>
      <c r="BK139" s="231">
        <f>ROUND(I139*H139,1)</f>
        <v>0</v>
      </c>
      <c r="BL139" s="17" t="s">
        <v>175</v>
      </c>
      <c r="BM139" s="230" t="s">
        <v>768</v>
      </c>
    </row>
    <row r="140" s="2" customFormat="1">
      <c r="A140" s="38"/>
      <c r="B140" s="39"/>
      <c r="C140" s="40"/>
      <c r="D140" s="232" t="s">
        <v>177</v>
      </c>
      <c r="E140" s="40"/>
      <c r="F140" s="233" t="s">
        <v>738</v>
      </c>
      <c r="G140" s="40"/>
      <c r="H140" s="40"/>
      <c r="I140" s="234"/>
      <c r="J140" s="40"/>
      <c r="K140" s="40"/>
      <c r="L140" s="44"/>
      <c r="M140" s="235"/>
      <c r="N140" s="236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177</v>
      </c>
      <c r="AU140" s="17" t="s">
        <v>87</v>
      </c>
    </row>
    <row r="141" s="2" customFormat="1" ht="24.15" customHeight="1">
      <c r="A141" s="38"/>
      <c r="B141" s="39"/>
      <c r="C141" s="219" t="s">
        <v>9</v>
      </c>
      <c r="D141" s="219" t="s">
        <v>170</v>
      </c>
      <c r="E141" s="220" t="s">
        <v>740</v>
      </c>
      <c r="F141" s="221" t="s">
        <v>741</v>
      </c>
      <c r="G141" s="222" t="s">
        <v>292</v>
      </c>
      <c r="H141" s="223">
        <v>2</v>
      </c>
      <c r="I141" s="224"/>
      <c r="J141" s="225">
        <f>ROUND(I141*H141,1)</f>
        <v>0</v>
      </c>
      <c r="K141" s="221" t="s">
        <v>1</v>
      </c>
      <c r="L141" s="44"/>
      <c r="M141" s="226" t="s">
        <v>1</v>
      </c>
      <c r="N141" s="227" t="s">
        <v>44</v>
      </c>
      <c r="O141" s="91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0" t="s">
        <v>175</v>
      </c>
      <c r="AT141" s="230" t="s">
        <v>170</v>
      </c>
      <c r="AU141" s="230" t="s">
        <v>87</v>
      </c>
      <c r="AY141" s="17" t="s">
        <v>168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7" t="s">
        <v>87</v>
      </c>
      <c r="BK141" s="231">
        <f>ROUND(I141*H141,1)</f>
        <v>0</v>
      </c>
      <c r="BL141" s="17" t="s">
        <v>175</v>
      </c>
      <c r="BM141" s="230" t="s">
        <v>769</v>
      </c>
    </row>
    <row r="142" s="2" customFormat="1">
      <c r="A142" s="38"/>
      <c r="B142" s="39"/>
      <c r="C142" s="40"/>
      <c r="D142" s="232" t="s">
        <v>177</v>
      </c>
      <c r="E142" s="40"/>
      <c r="F142" s="233" t="s">
        <v>741</v>
      </c>
      <c r="G142" s="40"/>
      <c r="H142" s="40"/>
      <c r="I142" s="234"/>
      <c r="J142" s="40"/>
      <c r="K142" s="40"/>
      <c r="L142" s="44"/>
      <c r="M142" s="235"/>
      <c r="N142" s="236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177</v>
      </c>
      <c r="AU142" s="17" t="s">
        <v>87</v>
      </c>
    </row>
    <row r="143" s="2" customFormat="1" ht="16.5" customHeight="1">
      <c r="A143" s="38"/>
      <c r="B143" s="39"/>
      <c r="C143" s="219" t="s">
        <v>251</v>
      </c>
      <c r="D143" s="219" t="s">
        <v>170</v>
      </c>
      <c r="E143" s="220" t="s">
        <v>743</v>
      </c>
      <c r="F143" s="221" t="s">
        <v>744</v>
      </c>
      <c r="G143" s="222" t="s">
        <v>292</v>
      </c>
      <c r="H143" s="223">
        <v>1</v>
      </c>
      <c r="I143" s="224"/>
      <c r="J143" s="225">
        <f>ROUND(I143*H143,1)</f>
        <v>0</v>
      </c>
      <c r="K143" s="221" t="s">
        <v>1</v>
      </c>
      <c r="L143" s="44"/>
      <c r="M143" s="226" t="s">
        <v>1</v>
      </c>
      <c r="N143" s="227" t="s">
        <v>44</v>
      </c>
      <c r="O143" s="91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0" t="s">
        <v>175</v>
      </c>
      <c r="AT143" s="230" t="s">
        <v>170</v>
      </c>
      <c r="AU143" s="230" t="s">
        <v>87</v>
      </c>
      <c r="AY143" s="17" t="s">
        <v>168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7" t="s">
        <v>87</v>
      </c>
      <c r="BK143" s="231">
        <f>ROUND(I143*H143,1)</f>
        <v>0</v>
      </c>
      <c r="BL143" s="17" t="s">
        <v>175</v>
      </c>
      <c r="BM143" s="230" t="s">
        <v>770</v>
      </c>
    </row>
    <row r="144" s="2" customFormat="1">
      <c r="A144" s="38"/>
      <c r="B144" s="39"/>
      <c r="C144" s="40"/>
      <c r="D144" s="232" t="s">
        <v>177</v>
      </c>
      <c r="E144" s="40"/>
      <c r="F144" s="233" t="s">
        <v>744</v>
      </c>
      <c r="G144" s="40"/>
      <c r="H144" s="40"/>
      <c r="I144" s="234"/>
      <c r="J144" s="40"/>
      <c r="K144" s="40"/>
      <c r="L144" s="44"/>
      <c r="M144" s="235"/>
      <c r="N144" s="236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177</v>
      </c>
      <c r="AU144" s="17" t="s">
        <v>87</v>
      </c>
    </row>
    <row r="145" s="2" customFormat="1" ht="21.75" customHeight="1">
      <c r="A145" s="38"/>
      <c r="B145" s="39"/>
      <c r="C145" s="219" t="s">
        <v>256</v>
      </c>
      <c r="D145" s="219" t="s">
        <v>170</v>
      </c>
      <c r="E145" s="220" t="s">
        <v>746</v>
      </c>
      <c r="F145" s="221" t="s">
        <v>771</v>
      </c>
      <c r="G145" s="222" t="s">
        <v>260</v>
      </c>
      <c r="H145" s="223">
        <v>390</v>
      </c>
      <c r="I145" s="224"/>
      <c r="J145" s="225">
        <f>ROUND(I145*H145,1)</f>
        <v>0</v>
      </c>
      <c r="K145" s="221" t="s">
        <v>1</v>
      </c>
      <c r="L145" s="44"/>
      <c r="M145" s="226" t="s">
        <v>1</v>
      </c>
      <c r="N145" s="227" t="s">
        <v>44</v>
      </c>
      <c r="O145" s="91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0" t="s">
        <v>175</v>
      </c>
      <c r="AT145" s="230" t="s">
        <v>170</v>
      </c>
      <c r="AU145" s="230" t="s">
        <v>87</v>
      </c>
      <c r="AY145" s="17" t="s">
        <v>168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7" t="s">
        <v>87</v>
      </c>
      <c r="BK145" s="231">
        <f>ROUND(I145*H145,1)</f>
        <v>0</v>
      </c>
      <c r="BL145" s="17" t="s">
        <v>175</v>
      </c>
      <c r="BM145" s="230" t="s">
        <v>772</v>
      </c>
    </row>
    <row r="146" s="2" customFormat="1">
      <c r="A146" s="38"/>
      <c r="B146" s="39"/>
      <c r="C146" s="40"/>
      <c r="D146" s="232" t="s">
        <v>177</v>
      </c>
      <c r="E146" s="40"/>
      <c r="F146" s="233" t="s">
        <v>771</v>
      </c>
      <c r="G146" s="40"/>
      <c r="H146" s="40"/>
      <c r="I146" s="234"/>
      <c r="J146" s="40"/>
      <c r="K146" s="40"/>
      <c r="L146" s="44"/>
      <c r="M146" s="235"/>
      <c r="N146" s="236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177</v>
      </c>
      <c r="AU146" s="17" t="s">
        <v>87</v>
      </c>
    </row>
    <row r="147" s="2" customFormat="1" ht="16.5" customHeight="1">
      <c r="A147" s="38"/>
      <c r="B147" s="39"/>
      <c r="C147" s="219" t="s">
        <v>263</v>
      </c>
      <c r="D147" s="219" t="s">
        <v>170</v>
      </c>
      <c r="E147" s="220" t="s">
        <v>751</v>
      </c>
      <c r="F147" s="221" t="s">
        <v>773</v>
      </c>
      <c r="G147" s="222" t="s">
        <v>260</v>
      </c>
      <c r="H147" s="223">
        <v>200</v>
      </c>
      <c r="I147" s="224"/>
      <c r="J147" s="225">
        <f>ROUND(I147*H147,1)</f>
        <v>0</v>
      </c>
      <c r="K147" s="221" t="s">
        <v>1</v>
      </c>
      <c r="L147" s="44"/>
      <c r="M147" s="226" t="s">
        <v>1</v>
      </c>
      <c r="N147" s="227" t="s">
        <v>44</v>
      </c>
      <c r="O147" s="91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0" t="s">
        <v>175</v>
      </c>
      <c r="AT147" s="230" t="s">
        <v>170</v>
      </c>
      <c r="AU147" s="230" t="s">
        <v>87</v>
      </c>
      <c r="AY147" s="17" t="s">
        <v>168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7" t="s">
        <v>87</v>
      </c>
      <c r="BK147" s="231">
        <f>ROUND(I147*H147,1)</f>
        <v>0</v>
      </c>
      <c r="BL147" s="17" t="s">
        <v>175</v>
      </c>
      <c r="BM147" s="230" t="s">
        <v>774</v>
      </c>
    </row>
    <row r="148" s="2" customFormat="1">
      <c r="A148" s="38"/>
      <c r="B148" s="39"/>
      <c r="C148" s="40"/>
      <c r="D148" s="232" t="s">
        <v>177</v>
      </c>
      <c r="E148" s="40"/>
      <c r="F148" s="233" t="s">
        <v>773</v>
      </c>
      <c r="G148" s="40"/>
      <c r="H148" s="40"/>
      <c r="I148" s="234"/>
      <c r="J148" s="40"/>
      <c r="K148" s="40"/>
      <c r="L148" s="44"/>
      <c r="M148" s="235"/>
      <c r="N148" s="236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177</v>
      </c>
      <c r="AU148" s="17" t="s">
        <v>87</v>
      </c>
    </row>
    <row r="149" s="2" customFormat="1" ht="16.5" customHeight="1">
      <c r="A149" s="38"/>
      <c r="B149" s="39"/>
      <c r="C149" s="219" t="s">
        <v>270</v>
      </c>
      <c r="D149" s="219" t="s">
        <v>170</v>
      </c>
      <c r="E149" s="220" t="s">
        <v>775</v>
      </c>
      <c r="F149" s="221" t="s">
        <v>776</v>
      </c>
      <c r="G149" s="222" t="s">
        <v>292</v>
      </c>
      <c r="H149" s="223">
        <v>2</v>
      </c>
      <c r="I149" s="224"/>
      <c r="J149" s="225">
        <f>ROUND(I149*H149,1)</f>
        <v>0</v>
      </c>
      <c r="K149" s="221" t="s">
        <v>1</v>
      </c>
      <c r="L149" s="44"/>
      <c r="M149" s="226" t="s">
        <v>1</v>
      </c>
      <c r="N149" s="227" t="s">
        <v>44</v>
      </c>
      <c r="O149" s="91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0" t="s">
        <v>175</v>
      </c>
      <c r="AT149" s="230" t="s">
        <v>170</v>
      </c>
      <c r="AU149" s="230" t="s">
        <v>87</v>
      </c>
      <c r="AY149" s="17" t="s">
        <v>168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7" t="s">
        <v>87</v>
      </c>
      <c r="BK149" s="231">
        <f>ROUND(I149*H149,1)</f>
        <v>0</v>
      </c>
      <c r="BL149" s="17" t="s">
        <v>175</v>
      </c>
      <c r="BM149" s="230" t="s">
        <v>777</v>
      </c>
    </row>
    <row r="150" s="2" customFormat="1">
      <c r="A150" s="38"/>
      <c r="B150" s="39"/>
      <c r="C150" s="40"/>
      <c r="D150" s="232" t="s">
        <v>177</v>
      </c>
      <c r="E150" s="40"/>
      <c r="F150" s="233" t="s">
        <v>776</v>
      </c>
      <c r="G150" s="40"/>
      <c r="H150" s="40"/>
      <c r="I150" s="234"/>
      <c r="J150" s="40"/>
      <c r="K150" s="40"/>
      <c r="L150" s="44"/>
      <c r="M150" s="235"/>
      <c r="N150" s="236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177</v>
      </c>
      <c r="AU150" s="17" t="s">
        <v>87</v>
      </c>
    </row>
    <row r="151" s="2" customFormat="1" ht="24.15" customHeight="1">
      <c r="A151" s="38"/>
      <c r="B151" s="39"/>
      <c r="C151" s="219" t="s">
        <v>276</v>
      </c>
      <c r="D151" s="219" t="s">
        <v>170</v>
      </c>
      <c r="E151" s="220" t="s">
        <v>778</v>
      </c>
      <c r="F151" s="221" t="s">
        <v>747</v>
      </c>
      <c r="G151" s="222" t="s">
        <v>260</v>
      </c>
      <c r="H151" s="223">
        <v>40</v>
      </c>
      <c r="I151" s="224"/>
      <c r="J151" s="225">
        <f>ROUND(I151*H151,1)</f>
        <v>0</v>
      </c>
      <c r="K151" s="221" t="s">
        <v>1</v>
      </c>
      <c r="L151" s="44"/>
      <c r="M151" s="226" t="s">
        <v>1</v>
      </c>
      <c r="N151" s="227" t="s">
        <v>44</v>
      </c>
      <c r="O151" s="91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0" t="s">
        <v>175</v>
      </c>
      <c r="AT151" s="230" t="s">
        <v>170</v>
      </c>
      <c r="AU151" s="230" t="s">
        <v>87</v>
      </c>
      <c r="AY151" s="17" t="s">
        <v>168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7" t="s">
        <v>87</v>
      </c>
      <c r="BK151" s="231">
        <f>ROUND(I151*H151,1)</f>
        <v>0</v>
      </c>
      <c r="BL151" s="17" t="s">
        <v>175</v>
      </c>
      <c r="BM151" s="230" t="s">
        <v>779</v>
      </c>
    </row>
    <row r="152" s="13" customFormat="1">
      <c r="A152" s="13"/>
      <c r="B152" s="237"/>
      <c r="C152" s="238"/>
      <c r="D152" s="232" t="s">
        <v>179</v>
      </c>
      <c r="E152" s="239" t="s">
        <v>1</v>
      </c>
      <c r="F152" s="240" t="s">
        <v>749</v>
      </c>
      <c r="G152" s="238"/>
      <c r="H152" s="239" t="s">
        <v>1</v>
      </c>
      <c r="I152" s="241"/>
      <c r="J152" s="238"/>
      <c r="K152" s="238"/>
      <c r="L152" s="242"/>
      <c r="M152" s="243"/>
      <c r="N152" s="244"/>
      <c r="O152" s="244"/>
      <c r="P152" s="244"/>
      <c r="Q152" s="244"/>
      <c r="R152" s="244"/>
      <c r="S152" s="244"/>
      <c r="T152" s="24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6" t="s">
        <v>179</v>
      </c>
      <c r="AU152" s="246" t="s">
        <v>87</v>
      </c>
      <c r="AV152" s="13" t="s">
        <v>87</v>
      </c>
      <c r="AW152" s="13" t="s">
        <v>35</v>
      </c>
      <c r="AX152" s="13" t="s">
        <v>79</v>
      </c>
      <c r="AY152" s="246" t="s">
        <v>168</v>
      </c>
    </row>
    <row r="153" s="14" customFormat="1">
      <c r="A153" s="14"/>
      <c r="B153" s="247"/>
      <c r="C153" s="248"/>
      <c r="D153" s="232" t="s">
        <v>179</v>
      </c>
      <c r="E153" s="249" t="s">
        <v>1</v>
      </c>
      <c r="F153" s="250" t="s">
        <v>780</v>
      </c>
      <c r="G153" s="248"/>
      <c r="H153" s="251">
        <v>40</v>
      </c>
      <c r="I153" s="252"/>
      <c r="J153" s="248"/>
      <c r="K153" s="248"/>
      <c r="L153" s="253"/>
      <c r="M153" s="288"/>
      <c r="N153" s="289"/>
      <c r="O153" s="289"/>
      <c r="P153" s="289"/>
      <c r="Q153" s="289"/>
      <c r="R153" s="289"/>
      <c r="S153" s="289"/>
      <c r="T153" s="29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7" t="s">
        <v>179</v>
      </c>
      <c r="AU153" s="257" t="s">
        <v>87</v>
      </c>
      <c r="AV153" s="14" t="s">
        <v>89</v>
      </c>
      <c r="AW153" s="14" t="s">
        <v>35</v>
      </c>
      <c r="AX153" s="14" t="s">
        <v>87</v>
      </c>
      <c r="AY153" s="257" t="s">
        <v>168</v>
      </c>
    </row>
    <row r="154" s="2" customFormat="1" ht="6.96" customHeight="1">
      <c r="A154" s="38"/>
      <c r="B154" s="66"/>
      <c r="C154" s="67"/>
      <c r="D154" s="67"/>
      <c r="E154" s="67"/>
      <c r="F154" s="67"/>
      <c r="G154" s="67"/>
      <c r="H154" s="67"/>
      <c r="I154" s="67"/>
      <c r="J154" s="67"/>
      <c r="K154" s="67"/>
      <c r="L154" s="44"/>
      <c r="M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</row>
  </sheetData>
  <sheetProtection sheet="1" autoFilter="0" formatColumns="0" formatRows="0" objects="1" scenarios="1" spinCount="100000" saltValue="chtHPy0Jlcz+YBW4qKWwuEXwixYS/heMPV8djRb9lXRcjR4Kp4f58yZrt+IplINQ9y/bD/f4uI+4u28ZFHG7MA==" hashValue="xfF7MU2epApjeS4a6hhNpk4G5ipT4RxTQ/w3cZkQateVFaSaS1QdahsWDZtwPxYPLtnmVUh+lzUk7n2TqdVEvQ==" algorithmName="SHA-512" password="CC35"/>
  <autoFilter ref="C116:K153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89</v>
      </c>
    </row>
    <row r="4" s="1" customFormat="1" ht="24.96" customHeight="1">
      <c r="B4" s="20"/>
      <c r="D4" s="139" t="s">
        <v>109</v>
      </c>
      <c r="L4" s="20"/>
      <c r="M4" s="140" t="s">
        <v>11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17</v>
      </c>
      <c r="L6" s="20"/>
    </row>
    <row r="7" s="1" customFormat="1" ht="26.25" customHeight="1">
      <c r="B7" s="20"/>
      <c r="E7" s="142" t="str">
        <f>'Rekapitulace stavby'!K6</f>
        <v>Baťův kanál, PK Nedakonice, PK Vnorovy I. – komplexní oprava (PK Vnorovy)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124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781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19</v>
      </c>
      <c r="E11" s="38"/>
      <c r="F11" s="144" t="s">
        <v>1</v>
      </c>
      <c r="G11" s="38"/>
      <c r="H11" s="38"/>
      <c r="I11" s="141" t="s">
        <v>20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21</v>
      </c>
      <c r="E12" s="38"/>
      <c r="F12" s="144" t="s">
        <v>22</v>
      </c>
      <c r="G12" s="38"/>
      <c r="H12" s="38"/>
      <c r="I12" s="141" t="s">
        <v>23</v>
      </c>
      <c r="J12" s="145" t="str">
        <f>'Rekapitulace stavby'!AN8</f>
        <v>15. 3. 2024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25</v>
      </c>
      <c r="E14" s="38"/>
      <c r="F14" s="38"/>
      <c r="G14" s="38"/>
      <c r="H14" s="38"/>
      <c r="I14" s="141" t="s">
        <v>26</v>
      </c>
      <c r="J14" s="144" t="s">
        <v>27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28</v>
      </c>
      <c r="F15" s="38"/>
      <c r="G15" s="38"/>
      <c r="H15" s="38"/>
      <c r="I15" s="141" t="s">
        <v>29</v>
      </c>
      <c r="J15" s="144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30</v>
      </c>
      <c r="E17" s="38"/>
      <c r="F17" s="38"/>
      <c r="G17" s="38"/>
      <c r="H17" s="38"/>
      <c r="I17" s="141" t="s">
        <v>26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29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32</v>
      </c>
      <c r="E20" s="38"/>
      <c r="F20" s="38"/>
      <c r="G20" s="38"/>
      <c r="H20" s="38"/>
      <c r="I20" s="141" t="s">
        <v>26</v>
      </c>
      <c r="J20" s="144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34</v>
      </c>
      <c r="F21" s="38"/>
      <c r="G21" s="38"/>
      <c r="H21" s="38"/>
      <c r="I21" s="141" t="s">
        <v>29</v>
      </c>
      <c r="J21" s="144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36</v>
      </c>
      <c r="E23" s="38"/>
      <c r="F23" s="38"/>
      <c r="G23" s="38"/>
      <c r="H23" s="38"/>
      <c r="I23" s="141" t="s">
        <v>26</v>
      </c>
      <c r="J23" s="144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tr">
        <f>IF('Rekapitulace stavby'!E20="","",'Rekapitulace stavby'!E20)</f>
        <v xml:space="preserve"> </v>
      </c>
      <c r="F24" s="38"/>
      <c r="G24" s="38"/>
      <c r="H24" s="38"/>
      <c r="I24" s="141" t="s">
        <v>29</v>
      </c>
      <c r="J24" s="144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39</v>
      </c>
      <c r="E30" s="38"/>
      <c r="F30" s="38"/>
      <c r="G30" s="38"/>
      <c r="H30" s="38"/>
      <c r="I30" s="38"/>
      <c r="J30" s="152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41</v>
      </c>
      <c r="G32" s="38"/>
      <c r="H32" s="38"/>
      <c r="I32" s="153" t="s">
        <v>40</v>
      </c>
      <c r="J32" s="153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43</v>
      </c>
      <c r="E33" s="141" t="s">
        <v>44</v>
      </c>
      <c r="F33" s="155">
        <f>ROUND((SUM(BE117:BE140)),  2)</f>
        <v>0</v>
      </c>
      <c r="G33" s="38"/>
      <c r="H33" s="38"/>
      <c r="I33" s="156">
        <v>0.20999999999999999</v>
      </c>
      <c r="J33" s="155">
        <f>ROUND(((SUM(BE117:BE140))*I33),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45</v>
      </c>
      <c r="F34" s="155">
        <f>ROUND((SUM(BF117:BF140)),  2)</f>
        <v>0</v>
      </c>
      <c r="G34" s="38"/>
      <c r="H34" s="38"/>
      <c r="I34" s="156">
        <v>0.12</v>
      </c>
      <c r="J34" s="155">
        <f>ROUND(((SUM(BF117:BF140))*I34),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46</v>
      </c>
      <c r="F35" s="155">
        <f>ROUND((SUM(BG117:BG140)),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47</v>
      </c>
      <c r="F36" s="155">
        <f>ROUND((SUM(BH117:BH140)),  2)</f>
        <v>0</v>
      </c>
      <c r="G36" s="38"/>
      <c r="H36" s="38"/>
      <c r="I36" s="156">
        <v>0.12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48</v>
      </c>
      <c r="F37" s="155">
        <f>ROUND((SUM(BI117:BI140)),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52</v>
      </c>
      <c r="E50" s="165"/>
      <c r="F50" s="165"/>
      <c r="G50" s="164" t="s">
        <v>53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54</v>
      </c>
      <c r="E61" s="167"/>
      <c r="F61" s="168" t="s">
        <v>55</v>
      </c>
      <c r="G61" s="166" t="s">
        <v>54</v>
      </c>
      <c r="H61" s="167"/>
      <c r="I61" s="167"/>
      <c r="J61" s="169" t="s">
        <v>55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56</v>
      </c>
      <c r="E65" s="170"/>
      <c r="F65" s="170"/>
      <c r="G65" s="164" t="s">
        <v>57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54</v>
      </c>
      <c r="E76" s="167"/>
      <c r="F76" s="168" t="s">
        <v>55</v>
      </c>
      <c r="G76" s="166" t="s">
        <v>54</v>
      </c>
      <c r="H76" s="167"/>
      <c r="I76" s="167"/>
      <c r="J76" s="169" t="s">
        <v>55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17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5" t="str">
        <f>E7</f>
        <v>Baťův kanál, PK Nedakonice, PK Vnorovy I. – komplexní oprava (PK Vnorovy)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PS 02.03 - Protipovodňová vrata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>Vnorovy</v>
      </c>
      <c r="G89" s="40"/>
      <c r="H89" s="40"/>
      <c r="I89" s="32" t="s">
        <v>23</v>
      </c>
      <c r="J89" s="79" t="str">
        <f>IF(J12="","",J12)</f>
        <v>15. 3. 2024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25</v>
      </c>
      <c r="D91" s="40"/>
      <c r="E91" s="40"/>
      <c r="F91" s="27" t="str">
        <f>E15</f>
        <v xml:space="preserve">Povodí Moravy, s.p. </v>
      </c>
      <c r="G91" s="40"/>
      <c r="H91" s="40"/>
      <c r="I91" s="32" t="s">
        <v>32</v>
      </c>
      <c r="J91" s="36" t="str">
        <f>E21</f>
        <v xml:space="preserve">Vodohospodářský rozvoj a výstavba, a.s.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36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134</v>
      </c>
      <c r="D94" s="177"/>
      <c r="E94" s="177"/>
      <c r="F94" s="177"/>
      <c r="G94" s="177"/>
      <c r="H94" s="177"/>
      <c r="I94" s="177"/>
      <c r="J94" s="178" t="s">
        <v>135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136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137</v>
      </c>
    </row>
    <row r="97" s="9" customFormat="1" ht="24.96" customHeight="1">
      <c r="A97" s="9"/>
      <c r="B97" s="180"/>
      <c r="C97" s="181"/>
      <c r="D97" s="182" t="s">
        <v>782</v>
      </c>
      <c r="E97" s="183"/>
      <c r="F97" s="183"/>
      <c r="G97" s="183"/>
      <c r="H97" s="183"/>
      <c r="I97" s="183"/>
      <c r="J97" s="184">
        <f>J118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153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17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6.25" customHeight="1">
      <c r="A107" s="38"/>
      <c r="B107" s="39"/>
      <c r="C107" s="40"/>
      <c r="D107" s="40"/>
      <c r="E107" s="175" t="str">
        <f>E7</f>
        <v>Baťův kanál, PK Nedakonice, PK Vnorovy I. – komplexní oprava (PK Vnorovy)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124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 xml:space="preserve">PS 02.03 - Protipovodňová vrata 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21</v>
      </c>
      <c r="D111" s="40"/>
      <c r="E111" s="40"/>
      <c r="F111" s="27" t="str">
        <f>F12</f>
        <v>Vnorovy</v>
      </c>
      <c r="G111" s="40"/>
      <c r="H111" s="40"/>
      <c r="I111" s="32" t="s">
        <v>23</v>
      </c>
      <c r="J111" s="79" t="str">
        <f>IF(J12="","",J12)</f>
        <v>15. 3. 2024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40.05" customHeight="1">
      <c r="A113" s="38"/>
      <c r="B113" s="39"/>
      <c r="C113" s="32" t="s">
        <v>25</v>
      </c>
      <c r="D113" s="40"/>
      <c r="E113" s="40"/>
      <c r="F113" s="27" t="str">
        <f>E15</f>
        <v xml:space="preserve">Povodí Moravy, s.p. </v>
      </c>
      <c r="G113" s="40"/>
      <c r="H113" s="40"/>
      <c r="I113" s="32" t="s">
        <v>32</v>
      </c>
      <c r="J113" s="36" t="str">
        <f>E21</f>
        <v xml:space="preserve">Vodohospodářský rozvoj a výstavba, a.s. 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30</v>
      </c>
      <c r="D114" s="40"/>
      <c r="E114" s="40"/>
      <c r="F114" s="27" t="str">
        <f>IF(E18="","",E18)</f>
        <v>Vyplň údaj</v>
      </c>
      <c r="G114" s="40"/>
      <c r="H114" s="40"/>
      <c r="I114" s="32" t="s">
        <v>36</v>
      </c>
      <c r="J114" s="36" t="str">
        <f>E24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192"/>
      <c r="B116" s="193"/>
      <c r="C116" s="194" t="s">
        <v>154</v>
      </c>
      <c r="D116" s="195" t="s">
        <v>64</v>
      </c>
      <c r="E116" s="195" t="s">
        <v>60</v>
      </c>
      <c r="F116" s="195" t="s">
        <v>61</v>
      </c>
      <c r="G116" s="195" t="s">
        <v>155</v>
      </c>
      <c r="H116" s="195" t="s">
        <v>156</v>
      </c>
      <c r="I116" s="195" t="s">
        <v>157</v>
      </c>
      <c r="J116" s="195" t="s">
        <v>135</v>
      </c>
      <c r="K116" s="196" t="s">
        <v>158</v>
      </c>
      <c r="L116" s="197"/>
      <c r="M116" s="100" t="s">
        <v>1</v>
      </c>
      <c r="N116" s="101" t="s">
        <v>43</v>
      </c>
      <c r="O116" s="101" t="s">
        <v>159</v>
      </c>
      <c r="P116" s="101" t="s">
        <v>160</v>
      </c>
      <c r="Q116" s="101" t="s">
        <v>161</v>
      </c>
      <c r="R116" s="101" t="s">
        <v>162</v>
      </c>
      <c r="S116" s="101" t="s">
        <v>163</v>
      </c>
      <c r="T116" s="102" t="s">
        <v>164</v>
      </c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</row>
    <row r="117" s="2" customFormat="1" ht="22.8" customHeight="1">
      <c r="A117" s="38"/>
      <c r="B117" s="39"/>
      <c r="C117" s="107" t="s">
        <v>165</v>
      </c>
      <c r="D117" s="40"/>
      <c r="E117" s="40"/>
      <c r="F117" s="40"/>
      <c r="G117" s="40"/>
      <c r="H117" s="40"/>
      <c r="I117" s="40"/>
      <c r="J117" s="198">
        <f>BK117</f>
        <v>0</v>
      </c>
      <c r="K117" s="40"/>
      <c r="L117" s="44"/>
      <c r="M117" s="103"/>
      <c r="N117" s="199"/>
      <c r="O117" s="104"/>
      <c r="P117" s="200">
        <f>P118</f>
        <v>0</v>
      </c>
      <c r="Q117" s="104"/>
      <c r="R117" s="200">
        <f>R118</f>
        <v>0</v>
      </c>
      <c r="S117" s="104"/>
      <c r="T117" s="201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78</v>
      </c>
      <c r="AU117" s="17" t="s">
        <v>137</v>
      </c>
      <c r="BK117" s="202">
        <f>BK118</f>
        <v>0</v>
      </c>
    </row>
    <row r="118" s="12" customFormat="1" ht="25.92" customHeight="1">
      <c r="A118" s="12"/>
      <c r="B118" s="203"/>
      <c r="C118" s="204"/>
      <c r="D118" s="205" t="s">
        <v>78</v>
      </c>
      <c r="E118" s="206" t="s">
        <v>783</v>
      </c>
      <c r="F118" s="206" t="s">
        <v>784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f>SUM(P119:P140)</f>
        <v>0</v>
      </c>
      <c r="Q118" s="211"/>
      <c r="R118" s="212">
        <f>SUM(R119:R140)</f>
        <v>0</v>
      </c>
      <c r="S118" s="211"/>
      <c r="T118" s="213">
        <f>SUM(T119:T140)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4" t="s">
        <v>87</v>
      </c>
      <c r="AT118" s="215" t="s">
        <v>78</v>
      </c>
      <c r="AU118" s="215" t="s">
        <v>79</v>
      </c>
      <c r="AY118" s="214" t="s">
        <v>168</v>
      </c>
      <c r="BK118" s="216">
        <f>SUM(BK119:BK140)</f>
        <v>0</v>
      </c>
    </row>
    <row r="119" s="2" customFormat="1" ht="16.5" customHeight="1">
      <c r="A119" s="38"/>
      <c r="B119" s="39"/>
      <c r="C119" s="219" t="s">
        <v>87</v>
      </c>
      <c r="D119" s="219" t="s">
        <v>170</v>
      </c>
      <c r="E119" s="220" t="s">
        <v>706</v>
      </c>
      <c r="F119" s="221" t="s">
        <v>713</v>
      </c>
      <c r="G119" s="222" t="s">
        <v>260</v>
      </c>
      <c r="H119" s="223">
        <v>260</v>
      </c>
      <c r="I119" s="224"/>
      <c r="J119" s="225">
        <f>ROUND(I119*H119,1)</f>
        <v>0</v>
      </c>
      <c r="K119" s="221" t="s">
        <v>1</v>
      </c>
      <c r="L119" s="44"/>
      <c r="M119" s="226" t="s">
        <v>1</v>
      </c>
      <c r="N119" s="227" t="s">
        <v>44</v>
      </c>
      <c r="O119" s="91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30" t="s">
        <v>175</v>
      </c>
      <c r="AT119" s="230" t="s">
        <v>170</v>
      </c>
      <c r="AU119" s="230" t="s">
        <v>87</v>
      </c>
      <c r="AY119" s="17" t="s">
        <v>168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17" t="s">
        <v>87</v>
      </c>
      <c r="BK119" s="231">
        <f>ROUND(I119*H119,1)</f>
        <v>0</v>
      </c>
      <c r="BL119" s="17" t="s">
        <v>175</v>
      </c>
      <c r="BM119" s="230" t="s">
        <v>785</v>
      </c>
    </row>
    <row r="120" s="2" customFormat="1">
      <c r="A120" s="38"/>
      <c r="B120" s="39"/>
      <c r="C120" s="40"/>
      <c r="D120" s="232" t="s">
        <v>177</v>
      </c>
      <c r="E120" s="40"/>
      <c r="F120" s="233" t="s">
        <v>713</v>
      </c>
      <c r="G120" s="40"/>
      <c r="H120" s="40"/>
      <c r="I120" s="234"/>
      <c r="J120" s="40"/>
      <c r="K120" s="40"/>
      <c r="L120" s="44"/>
      <c r="M120" s="235"/>
      <c r="N120" s="236"/>
      <c r="O120" s="91"/>
      <c r="P120" s="91"/>
      <c r="Q120" s="91"/>
      <c r="R120" s="91"/>
      <c r="S120" s="91"/>
      <c r="T120" s="92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177</v>
      </c>
      <c r="AU120" s="17" t="s">
        <v>87</v>
      </c>
    </row>
    <row r="121" s="2" customFormat="1" ht="21.75" customHeight="1">
      <c r="A121" s="38"/>
      <c r="B121" s="39"/>
      <c r="C121" s="219" t="s">
        <v>89</v>
      </c>
      <c r="D121" s="219" t="s">
        <v>170</v>
      </c>
      <c r="E121" s="220" t="s">
        <v>715</v>
      </c>
      <c r="F121" s="221" t="s">
        <v>716</v>
      </c>
      <c r="G121" s="222" t="s">
        <v>260</v>
      </c>
      <c r="H121" s="223">
        <v>520</v>
      </c>
      <c r="I121" s="224"/>
      <c r="J121" s="225">
        <f>ROUND(I121*H121,1)</f>
        <v>0</v>
      </c>
      <c r="K121" s="221" t="s">
        <v>1</v>
      </c>
      <c r="L121" s="44"/>
      <c r="M121" s="226" t="s">
        <v>1</v>
      </c>
      <c r="N121" s="227" t="s">
        <v>44</v>
      </c>
      <c r="O121" s="91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0" t="s">
        <v>175</v>
      </c>
      <c r="AT121" s="230" t="s">
        <v>170</v>
      </c>
      <c r="AU121" s="230" t="s">
        <v>87</v>
      </c>
      <c r="AY121" s="17" t="s">
        <v>168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7" t="s">
        <v>87</v>
      </c>
      <c r="BK121" s="231">
        <f>ROUND(I121*H121,1)</f>
        <v>0</v>
      </c>
      <c r="BL121" s="17" t="s">
        <v>175</v>
      </c>
      <c r="BM121" s="230" t="s">
        <v>786</v>
      </c>
    </row>
    <row r="122" s="2" customFormat="1">
      <c r="A122" s="38"/>
      <c r="B122" s="39"/>
      <c r="C122" s="40"/>
      <c r="D122" s="232" t="s">
        <v>177</v>
      </c>
      <c r="E122" s="40"/>
      <c r="F122" s="233" t="s">
        <v>716</v>
      </c>
      <c r="G122" s="40"/>
      <c r="H122" s="40"/>
      <c r="I122" s="234"/>
      <c r="J122" s="40"/>
      <c r="K122" s="40"/>
      <c r="L122" s="44"/>
      <c r="M122" s="235"/>
      <c r="N122" s="236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177</v>
      </c>
      <c r="AU122" s="17" t="s">
        <v>87</v>
      </c>
    </row>
    <row r="123" s="2" customFormat="1" ht="16.5" customHeight="1">
      <c r="A123" s="38"/>
      <c r="B123" s="39"/>
      <c r="C123" s="219" t="s">
        <v>120</v>
      </c>
      <c r="D123" s="219" t="s">
        <v>170</v>
      </c>
      <c r="E123" s="220" t="s">
        <v>718</v>
      </c>
      <c r="F123" s="221" t="s">
        <v>719</v>
      </c>
      <c r="G123" s="222" t="s">
        <v>260</v>
      </c>
      <c r="H123" s="223">
        <v>1080</v>
      </c>
      <c r="I123" s="224"/>
      <c r="J123" s="225">
        <f>ROUND(I123*H123,1)</f>
        <v>0</v>
      </c>
      <c r="K123" s="221" t="s">
        <v>1</v>
      </c>
      <c r="L123" s="44"/>
      <c r="M123" s="226" t="s">
        <v>1</v>
      </c>
      <c r="N123" s="227" t="s">
        <v>44</v>
      </c>
      <c r="O123" s="91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0" t="s">
        <v>175</v>
      </c>
      <c r="AT123" s="230" t="s">
        <v>170</v>
      </c>
      <c r="AU123" s="230" t="s">
        <v>87</v>
      </c>
      <c r="AY123" s="17" t="s">
        <v>168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7" t="s">
        <v>87</v>
      </c>
      <c r="BK123" s="231">
        <f>ROUND(I123*H123,1)</f>
        <v>0</v>
      </c>
      <c r="BL123" s="17" t="s">
        <v>175</v>
      </c>
      <c r="BM123" s="230" t="s">
        <v>787</v>
      </c>
    </row>
    <row r="124" s="2" customFormat="1">
      <c r="A124" s="38"/>
      <c r="B124" s="39"/>
      <c r="C124" s="40"/>
      <c r="D124" s="232" t="s">
        <v>177</v>
      </c>
      <c r="E124" s="40"/>
      <c r="F124" s="233" t="s">
        <v>719</v>
      </c>
      <c r="G124" s="40"/>
      <c r="H124" s="40"/>
      <c r="I124" s="234"/>
      <c r="J124" s="40"/>
      <c r="K124" s="40"/>
      <c r="L124" s="44"/>
      <c r="M124" s="235"/>
      <c r="N124" s="236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177</v>
      </c>
      <c r="AU124" s="17" t="s">
        <v>87</v>
      </c>
    </row>
    <row r="125" s="2" customFormat="1" ht="21.75" customHeight="1">
      <c r="A125" s="38"/>
      <c r="B125" s="39"/>
      <c r="C125" s="219" t="s">
        <v>175</v>
      </c>
      <c r="D125" s="219" t="s">
        <v>170</v>
      </c>
      <c r="E125" s="220" t="s">
        <v>721</v>
      </c>
      <c r="F125" s="221" t="s">
        <v>722</v>
      </c>
      <c r="G125" s="222" t="s">
        <v>260</v>
      </c>
      <c r="H125" s="223">
        <v>6150</v>
      </c>
      <c r="I125" s="224"/>
      <c r="J125" s="225">
        <f>ROUND(I125*H125,1)</f>
        <v>0</v>
      </c>
      <c r="K125" s="221" t="s">
        <v>1</v>
      </c>
      <c r="L125" s="44"/>
      <c r="M125" s="226" t="s">
        <v>1</v>
      </c>
      <c r="N125" s="227" t="s">
        <v>44</v>
      </c>
      <c r="O125" s="91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0" t="s">
        <v>175</v>
      </c>
      <c r="AT125" s="230" t="s">
        <v>170</v>
      </c>
      <c r="AU125" s="230" t="s">
        <v>87</v>
      </c>
      <c r="AY125" s="17" t="s">
        <v>168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7" t="s">
        <v>87</v>
      </c>
      <c r="BK125" s="231">
        <f>ROUND(I125*H125,1)</f>
        <v>0</v>
      </c>
      <c r="BL125" s="17" t="s">
        <v>175</v>
      </c>
      <c r="BM125" s="230" t="s">
        <v>788</v>
      </c>
    </row>
    <row r="126" s="2" customFormat="1">
      <c r="A126" s="38"/>
      <c r="B126" s="39"/>
      <c r="C126" s="40"/>
      <c r="D126" s="232" t="s">
        <v>177</v>
      </c>
      <c r="E126" s="40"/>
      <c r="F126" s="233" t="s">
        <v>722</v>
      </c>
      <c r="G126" s="40"/>
      <c r="H126" s="40"/>
      <c r="I126" s="234"/>
      <c r="J126" s="40"/>
      <c r="K126" s="40"/>
      <c r="L126" s="44"/>
      <c r="M126" s="235"/>
      <c r="N126" s="236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177</v>
      </c>
      <c r="AU126" s="17" t="s">
        <v>87</v>
      </c>
    </row>
    <row r="127" s="2" customFormat="1" ht="16.5" customHeight="1">
      <c r="A127" s="38"/>
      <c r="B127" s="39"/>
      <c r="C127" s="219" t="s">
        <v>200</v>
      </c>
      <c r="D127" s="219" t="s">
        <v>170</v>
      </c>
      <c r="E127" s="220" t="s">
        <v>724</v>
      </c>
      <c r="F127" s="221" t="s">
        <v>725</v>
      </c>
      <c r="G127" s="222" t="s">
        <v>260</v>
      </c>
      <c r="H127" s="223">
        <v>465</v>
      </c>
      <c r="I127" s="224"/>
      <c r="J127" s="225">
        <f>ROUND(I127*H127,1)</f>
        <v>0</v>
      </c>
      <c r="K127" s="221" t="s">
        <v>1</v>
      </c>
      <c r="L127" s="44"/>
      <c r="M127" s="226" t="s">
        <v>1</v>
      </c>
      <c r="N127" s="227" t="s">
        <v>44</v>
      </c>
      <c r="O127" s="91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0" t="s">
        <v>175</v>
      </c>
      <c r="AT127" s="230" t="s">
        <v>170</v>
      </c>
      <c r="AU127" s="230" t="s">
        <v>87</v>
      </c>
      <c r="AY127" s="17" t="s">
        <v>168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7" t="s">
        <v>87</v>
      </c>
      <c r="BK127" s="231">
        <f>ROUND(I127*H127,1)</f>
        <v>0</v>
      </c>
      <c r="BL127" s="17" t="s">
        <v>175</v>
      </c>
      <c r="BM127" s="230" t="s">
        <v>789</v>
      </c>
    </row>
    <row r="128" s="2" customFormat="1">
      <c r="A128" s="38"/>
      <c r="B128" s="39"/>
      <c r="C128" s="40"/>
      <c r="D128" s="232" t="s">
        <v>177</v>
      </c>
      <c r="E128" s="40"/>
      <c r="F128" s="233" t="s">
        <v>725</v>
      </c>
      <c r="G128" s="40"/>
      <c r="H128" s="40"/>
      <c r="I128" s="234"/>
      <c r="J128" s="40"/>
      <c r="K128" s="40"/>
      <c r="L128" s="44"/>
      <c r="M128" s="235"/>
      <c r="N128" s="236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177</v>
      </c>
      <c r="AU128" s="17" t="s">
        <v>87</v>
      </c>
    </row>
    <row r="129" s="2" customFormat="1" ht="24.15" customHeight="1">
      <c r="A129" s="38"/>
      <c r="B129" s="39"/>
      <c r="C129" s="219" t="s">
        <v>206</v>
      </c>
      <c r="D129" s="219" t="s">
        <v>170</v>
      </c>
      <c r="E129" s="220" t="s">
        <v>727</v>
      </c>
      <c r="F129" s="221" t="s">
        <v>728</v>
      </c>
      <c r="G129" s="222" t="s">
        <v>260</v>
      </c>
      <c r="H129" s="223">
        <v>600</v>
      </c>
      <c r="I129" s="224"/>
      <c r="J129" s="225">
        <f>ROUND(I129*H129,1)</f>
        <v>0</v>
      </c>
      <c r="K129" s="221" t="s">
        <v>1</v>
      </c>
      <c r="L129" s="44"/>
      <c r="M129" s="226" t="s">
        <v>1</v>
      </c>
      <c r="N129" s="227" t="s">
        <v>44</v>
      </c>
      <c r="O129" s="91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0" t="s">
        <v>175</v>
      </c>
      <c r="AT129" s="230" t="s">
        <v>170</v>
      </c>
      <c r="AU129" s="230" t="s">
        <v>87</v>
      </c>
      <c r="AY129" s="17" t="s">
        <v>168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7" t="s">
        <v>87</v>
      </c>
      <c r="BK129" s="231">
        <f>ROUND(I129*H129,1)</f>
        <v>0</v>
      </c>
      <c r="BL129" s="17" t="s">
        <v>175</v>
      </c>
      <c r="BM129" s="230" t="s">
        <v>790</v>
      </c>
    </row>
    <row r="130" s="2" customFormat="1">
      <c r="A130" s="38"/>
      <c r="B130" s="39"/>
      <c r="C130" s="40"/>
      <c r="D130" s="232" t="s">
        <v>177</v>
      </c>
      <c r="E130" s="40"/>
      <c r="F130" s="233" t="s">
        <v>728</v>
      </c>
      <c r="G130" s="40"/>
      <c r="H130" s="40"/>
      <c r="I130" s="234"/>
      <c r="J130" s="40"/>
      <c r="K130" s="40"/>
      <c r="L130" s="44"/>
      <c r="M130" s="235"/>
      <c r="N130" s="236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177</v>
      </c>
      <c r="AU130" s="17" t="s">
        <v>87</v>
      </c>
    </row>
    <row r="131" s="2" customFormat="1" ht="16.5" customHeight="1">
      <c r="A131" s="38"/>
      <c r="B131" s="39"/>
      <c r="C131" s="219" t="s">
        <v>213</v>
      </c>
      <c r="D131" s="219" t="s">
        <v>170</v>
      </c>
      <c r="E131" s="220" t="s">
        <v>730</v>
      </c>
      <c r="F131" s="221" t="s">
        <v>731</v>
      </c>
      <c r="G131" s="222" t="s">
        <v>260</v>
      </c>
      <c r="H131" s="223">
        <v>540</v>
      </c>
      <c r="I131" s="224"/>
      <c r="J131" s="225">
        <f>ROUND(I131*H131,1)</f>
        <v>0</v>
      </c>
      <c r="K131" s="221" t="s">
        <v>1</v>
      </c>
      <c r="L131" s="44"/>
      <c r="M131" s="226" t="s">
        <v>1</v>
      </c>
      <c r="N131" s="227" t="s">
        <v>44</v>
      </c>
      <c r="O131" s="91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0" t="s">
        <v>175</v>
      </c>
      <c r="AT131" s="230" t="s">
        <v>170</v>
      </c>
      <c r="AU131" s="230" t="s">
        <v>87</v>
      </c>
      <c r="AY131" s="17" t="s">
        <v>168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7" t="s">
        <v>87</v>
      </c>
      <c r="BK131" s="231">
        <f>ROUND(I131*H131,1)</f>
        <v>0</v>
      </c>
      <c r="BL131" s="17" t="s">
        <v>175</v>
      </c>
      <c r="BM131" s="230" t="s">
        <v>791</v>
      </c>
    </row>
    <row r="132" s="2" customFormat="1">
      <c r="A132" s="38"/>
      <c r="B132" s="39"/>
      <c r="C132" s="40"/>
      <c r="D132" s="232" t="s">
        <v>177</v>
      </c>
      <c r="E132" s="40"/>
      <c r="F132" s="233" t="s">
        <v>731</v>
      </c>
      <c r="G132" s="40"/>
      <c r="H132" s="40"/>
      <c r="I132" s="234"/>
      <c r="J132" s="40"/>
      <c r="K132" s="40"/>
      <c r="L132" s="44"/>
      <c r="M132" s="235"/>
      <c r="N132" s="236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177</v>
      </c>
      <c r="AU132" s="17" t="s">
        <v>87</v>
      </c>
    </row>
    <row r="133" s="2" customFormat="1" ht="21.75" customHeight="1">
      <c r="A133" s="38"/>
      <c r="B133" s="39"/>
      <c r="C133" s="219" t="s">
        <v>222</v>
      </c>
      <c r="D133" s="219" t="s">
        <v>170</v>
      </c>
      <c r="E133" s="220" t="s">
        <v>733</v>
      </c>
      <c r="F133" s="221" t="s">
        <v>736</v>
      </c>
      <c r="G133" s="222" t="s">
        <v>112</v>
      </c>
      <c r="H133" s="223">
        <v>6.4000000000000004</v>
      </c>
      <c r="I133" s="224"/>
      <c r="J133" s="225">
        <f>ROUND(I133*H133,1)</f>
        <v>0</v>
      </c>
      <c r="K133" s="221" t="s">
        <v>1</v>
      </c>
      <c r="L133" s="44"/>
      <c r="M133" s="226" t="s">
        <v>1</v>
      </c>
      <c r="N133" s="227" t="s">
        <v>44</v>
      </c>
      <c r="O133" s="91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0" t="s">
        <v>175</v>
      </c>
      <c r="AT133" s="230" t="s">
        <v>170</v>
      </c>
      <c r="AU133" s="230" t="s">
        <v>87</v>
      </c>
      <c r="AY133" s="17" t="s">
        <v>168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7" t="s">
        <v>87</v>
      </c>
      <c r="BK133" s="231">
        <f>ROUND(I133*H133,1)</f>
        <v>0</v>
      </c>
      <c r="BL133" s="17" t="s">
        <v>175</v>
      </c>
      <c r="BM133" s="230" t="s">
        <v>792</v>
      </c>
    </row>
    <row r="134" s="2" customFormat="1">
      <c r="A134" s="38"/>
      <c r="B134" s="39"/>
      <c r="C134" s="40"/>
      <c r="D134" s="232" t="s">
        <v>177</v>
      </c>
      <c r="E134" s="40"/>
      <c r="F134" s="233" t="s">
        <v>736</v>
      </c>
      <c r="G134" s="40"/>
      <c r="H134" s="40"/>
      <c r="I134" s="234"/>
      <c r="J134" s="40"/>
      <c r="K134" s="40"/>
      <c r="L134" s="44"/>
      <c r="M134" s="235"/>
      <c r="N134" s="236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177</v>
      </c>
      <c r="AU134" s="17" t="s">
        <v>87</v>
      </c>
    </row>
    <row r="135" s="2" customFormat="1" ht="21.75" customHeight="1">
      <c r="A135" s="38"/>
      <c r="B135" s="39"/>
      <c r="C135" s="219" t="s">
        <v>227</v>
      </c>
      <c r="D135" s="219" t="s">
        <v>170</v>
      </c>
      <c r="E135" s="220" t="s">
        <v>737</v>
      </c>
      <c r="F135" s="221" t="s">
        <v>738</v>
      </c>
      <c r="G135" s="222" t="s">
        <v>104</v>
      </c>
      <c r="H135" s="223">
        <v>0.75</v>
      </c>
      <c r="I135" s="224"/>
      <c r="J135" s="225">
        <f>ROUND(I135*H135,1)</f>
        <v>0</v>
      </c>
      <c r="K135" s="221" t="s">
        <v>1</v>
      </c>
      <c r="L135" s="44"/>
      <c r="M135" s="226" t="s">
        <v>1</v>
      </c>
      <c r="N135" s="227" t="s">
        <v>44</v>
      </c>
      <c r="O135" s="91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0" t="s">
        <v>175</v>
      </c>
      <c r="AT135" s="230" t="s">
        <v>170</v>
      </c>
      <c r="AU135" s="230" t="s">
        <v>87</v>
      </c>
      <c r="AY135" s="17" t="s">
        <v>168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7" t="s">
        <v>87</v>
      </c>
      <c r="BK135" s="231">
        <f>ROUND(I135*H135,1)</f>
        <v>0</v>
      </c>
      <c r="BL135" s="17" t="s">
        <v>175</v>
      </c>
      <c r="BM135" s="230" t="s">
        <v>793</v>
      </c>
    </row>
    <row r="136" s="2" customFormat="1">
      <c r="A136" s="38"/>
      <c r="B136" s="39"/>
      <c r="C136" s="40"/>
      <c r="D136" s="232" t="s">
        <v>177</v>
      </c>
      <c r="E136" s="40"/>
      <c r="F136" s="233" t="s">
        <v>738</v>
      </c>
      <c r="G136" s="40"/>
      <c r="H136" s="40"/>
      <c r="I136" s="234"/>
      <c r="J136" s="40"/>
      <c r="K136" s="40"/>
      <c r="L136" s="44"/>
      <c r="M136" s="235"/>
      <c r="N136" s="236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177</v>
      </c>
      <c r="AU136" s="17" t="s">
        <v>87</v>
      </c>
    </row>
    <row r="137" s="2" customFormat="1" ht="24.15" customHeight="1">
      <c r="A137" s="38"/>
      <c r="B137" s="39"/>
      <c r="C137" s="219" t="s">
        <v>233</v>
      </c>
      <c r="D137" s="219" t="s">
        <v>170</v>
      </c>
      <c r="E137" s="220" t="s">
        <v>740</v>
      </c>
      <c r="F137" s="221" t="s">
        <v>741</v>
      </c>
      <c r="G137" s="222" t="s">
        <v>292</v>
      </c>
      <c r="H137" s="223">
        <v>2</v>
      </c>
      <c r="I137" s="224"/>
      <c r="J137" s="225">
        <f>ROUND(I137*H137,1)</f>
        <v>0</v>
      </c>
      <c r="K137" s="221" t="s">
        <v>1</v>
      </c>
      <c r="L137" s="44"/>
      <c r="M137" s="226" t="s">
        <v>1</v>
      </c>
      <c r="N137" s="227" t="s">
        <v>44</v>
      </c>
      <c r="O137" s="91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0" t="s">
        <v>175</v>
      </c>
      <c r="AT137" s="230" t="s">
        <v>170</v>
      </c>
      <c r="AU137" s="230" t="s">
        <v>87</v>
      </c>
      <c r="AY137" s="17" t="s">
        <v>168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7" t="s">
        <v>87</v>
      </c>
      <c r="BK137" s="231">
        <f>ROUND(I137*H137,1)</f>
        <v>0</v>
      </c>
      <c r="BL137" s="17" t="s">
        <v>175</v>
      </c>
      <c r="BM137" s="230" t="s">
        <v>794</v>
      </c>
    </row>
    <row r="138" s="2" customFormat="1">
      <c r="A138" s="38"/>
      <c r="B138" s="39"/>
      <c r="C138" s="40"/>
      <c r="D138" s="232" t="s">
        <v>177</v>
      </c>
      <c r="E138" s="40"/>
      <c r="F138" s="233" t="s">
        <v>741</v>
      </c>
      <c r="G138" s="40"/>
      <c r="H138" s="40"/>
      <c r="I138" s="234"/>
      <c r="J138" s="40"/>
      <c r="K138" s="40"/>
      <c r="L138" s="44"/>
      <c r="M138" s="235"/>
      <c r="N138" s="236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177</v>
      </c>
      <c r="AU138" s="17" t="s">
        <v>87</v>
      </c>
    </row>
    <row r="139" s="2" customFormat="1" ht="16.5" customHeight="1">
      <c r="A139" s="38"/>
      <c r="B139" s="39"/>
      <c r="C139" s="219" t="s">
        <v>238</v>
      </c>
      <c r="D139" s="219" t="s">
        <v>170</v>
      </c>
      <c r="E139" s="220" t="s">
        <v>743</v>
      </c>
      <c r="F139" s="221" t="s">
        <v>744</v>
      </c>
      <c r="G139" s="222" t="s">
        <v>292</v>
      </c>
      <c r="H139" s="223">
        <v>1</v>
      </c>
      <c r="I139" s="224"/>
      <c r="J139" s="225">
        <f>ROUND(I139*H139,1)</f>
        <v>0</v>
      </c>
      <c r="K139" s="221" t="s">
        <v>1</v>
      </c>
      <c r="L139" s="44"/>
      <c r="M139" s="226" t="s">
        <v>1</v>
      </c>
      <c r="N139" s="227" t="s">
        <v>44</v>
      </c>
      <c r="O139" s="91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0" t="s">
        <v>175</v>
      </c>
      <c r="AT139" s="230" t="s">
        <v>170</v>
      </c>
      <c r="AU139" s="230" t="s">
        <v>87</v>
      </c>
      <c r="AY139" s="17" t="s">
        <v>168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7" t="s">
        <v>87</v>
      </c>
      <c r="BK139" s="231">
        <f>ROUND(I139*H139,1)</f>
        <v>0</v>
      </c>
      <c r="BL139" s="17" t="s">
        <v>175</v>
      </c>
      <c r="BM139" s="230" t="s">
        <v>795</v>
      </c>
    </row>
    <row r="140" s="2" customFormat="1">
      <c r="A140" s="38"/>
      <c r="B140" s="39"/>
      <c r="C140" s="40"/>
      <c r="D140" s="232" t="s">
        <v>177</v>
      </c>
      <c r="E140" s="40"/>
      <c r="F140" s="233" t="s">
        <v>744</v>
      </c>
      <c r="G140" s="40"/>
      <c r="H140" s="40"/>
      <c r="I140" s="234"/>
      <c r="J140" s="40"/>
      <c r="K140" s="40"/>
      <c r="L140" s="44"/>
      <c r="M140" s="280"/>
      <c r="N140" s="281"/>
      <c r="O140" s="282"/>
      <c r="P140" s="282"/>
      <c r="Q140" s="282"/>
      <c r="R140" s="282"/>
      <c r="S140" s="282"/>
      <c r="T140" s="283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177</v>
      </c>
      <c r="AU140" s="17" t="s">
        <v>87</v>
      </c>
    </row>
    <row r="141" s="2" customFormat="1" ht="6.96" customHeight="1">
      <c r="A141" s="38"/>
      <c r="B141" s="66"/>
      <c r="C141" s="67"/>
      <c r="D141" s="67"/>
      <c r="E141" s="67"/>
      <c r="F141" s="67"/>
      <c r="G141" s="67"/>
      <c r="H141" s="67"/>
      <c r="I141" s="67"/>
      <c r="J141" s="67"/>
      <c r="K141" s="67"/>
      <c r="L141" s="44"/>
      <c r="M141" s="38"/>
      <c r="O141" s="38"/>
      <c r="P141" s="38"/>
      <c r="Q141" s="38"/>
      <c r="R141" s="38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</sheetData>
  <sheetProtection sheet="1" autoFilter="0" formatColumns="0" formatRows="0" objects="1" scenarios="1" spinCount="100000" saltValue="PWv8wNgMzzPAERpM1wGa2gVPhQyeVy5zh6Z7rmQrWjYFC8phVH4UOU3BosydWTCnOmO6MXcx4yqX22JBCzmaXg==" hashValue="veuXWjjkP6v58do44KeVETnHBE0ZURpyuEqr/cCwLhfO7fLx1/Z9ROfs048Lpep44AirZVHsizIlBCbJBIMEGw==" algorithmName="SHA-512" password="CC35"/>
  <autoFilter ref="C116:K14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89</v>
      </c>
    </row>
    <row r="4" s="1" customFormat="1" ht="24.96" customHeight="1">
      <c r="B4" s="20"/>
      <c r="D4" s="139" t="s">
        <v>109</v>
      </c>
      <c r="L4" s="20"/>
      <c r="M4" s="140" t="s">
        <v>11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17</v>
      </c>
      <c r="L6" s="20"/>
    </row>
    <row r="7" s="1" customFormat="1" ht="26.25" customHeight="1">
      <c r="B7" s="20"/>
      <c r="E7" s="142" t="str">
        <f>'Rekapitulace stavby'!K6</f>
        <v>Baťův kanál, PK Nedakonice, PK Vnorovy I. – komplexní oprava (PK Vnorovy)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124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796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19</v>
      </c>
      <c r="E11" s="38"/>
      <c r="F11" s="144" t="s">
        <v>1</v>
      </c>
      <c r="G11" s="38"/>
      <c r="H11" s="38"/>
      <c r="I11" s="141" t="s">
        <v>20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21</v>
      </c>
      <c r="E12" s="38"/>
      <c r="F12" s="144" t="s">
        <v>22</v>
      </c>
      <c r="G12" s="38"/>
      <c r="H12" s="38"/>
      <c r="I12" s="141" t="s">
        <v>23</v>
      </c>
      <c r="J12" s="145" t="str">
        <f>'Rekapitulace stavby'!AN8</f>
        <v>15. 3. 2024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25</v>
      </c>
      <c r="E14" s="38"/>
      <c r="F14" s="38"/>
      <c r="G14" s="38"/>
      <c r="H14" s="38"/>
      <c r="I14" s="141" t="s">
        <v>26</v>
      </c>
      <c r="J14" s="144" t="s">
        <v>27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28</v>
      </c>
      <c r="F15" s="38"/>
      <c r="G15" s="38"/>
      <c r="H15" s="38"/>
      <c r="I15" s="141" t="s">
        <v>29</v>
      </c>
      <c r="J15" s="144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30</v>
      </c>
      <c r="E17" s="38"/>
      <c r="F17" s="38"/>
      <c r="G17" s="38"/>
      <c r="H17" s="38"/>
      <c r="I17" s="141" t="s">
        <v>26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29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32</v>
      </c>
      <c r="E20" s="38"/>
      <c r="F20" s="38"/>
      <c r="G20" s="38"/>
      <c r="H20" s="38"/>
      <c r="I20" s="141" t="s">
        <v>26</v>
      </c>
      <c r="J20" s="144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34</v>
      </c>
      <c r="F21" s="38"/>
      <c r="G21" s="38"/>
      <c r="H21" s="38"/>
      <c r="I21" s="141" t="s">
        <v>29</v>
      </c>
      <c r="J21" s="144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36</v>
      </c>
      <c r="E23" s="38"/>
      <c r="F23" s="38"/>
      <c r="G23" s="38"/>
      <c r="H23" s="38"/>
      <c r="I23" s="141" t="s">
        <v>26</v>
      </c>
      <c r="J23" s="144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tr">
        <f>IF('Rekapitulace stavby'!E20="","",'Rekapitulace stavby'!E20)</f>
        <v xml:space="preserve"> </v>
      </c>
      <c r="F24" s="38"/>
      <c r="G24" s="38"/>
      <c r="H24" s="38"/>
      <c r="I24" s="141" t="s">
        <v>29</v>
      </c>
      <c r="J24" s="144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39</v>
      </c>
      <c r="E30" s="38"/>
      <c r="F30" s="38"/>
      <c r="G30" s="38"/>
      <c r="H30" s="38"/>
      <c r="I30" s="38"/>
      <c r="J30" s="152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41</v>
      </c>
      <c r="G32" s="38"/>
      <c r="H32" s="38"/>
      <c r="I32" s="153" t="s">
        <v>40</v>
      </c>
      <c r="J32" s="153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43</v>
      </c>
      <c r="E33" s="141" t="s">
        <v>44</v>
      </c>
      <c r="F33" s="155">
        <f>ROUND((SUM(BE122:BE170)),  2)</f>
        <v>0</v>
      </c>
      <c r="G33" s="38"/>
      <c r="H33" s="38"/>
      <c r="I33" s="156">
        <v>0.20999999999999999</v>
      </c>
      <c r="J33" s="155">
        <f>ROUND(((SUM(BE122:BE170))*I33),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45</v>
      </c>
      <c r="F34" s="155">
        <f>ROUND((SUM(BF122:BF170)),  2)</f>
        <v>0</v>
      </c>
      <c r="G34" s="38"/>
      <c r="H34" s="38"/>
      <c r="I34" s="156">
        <v>0.12</v>
      </c>
      <c r="J34" s="155">
        <f>ROUND(((SUM(BF122:BF170))*I34),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46</v>
      </c>
      <c r="F35" s="155">
        <f>ROUND((SUM(BG122:BG170)),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47</v>
      </c>
      <c r="F36" s="155">
        <f>ROUND((SUM(BH122:BH170)),  2)</f>
        <v>0</v>
      </c>
      <c r="G36" s="38"/>
      <c r="H36" s="38"/>
      <c r="I36" s="156">
        <v>0.12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48</v>
      </c>
      <c r="F37" s="155">
        <f>ROUND((SUM(BI122:BI170)),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52</v>
      </c>
      <c r="E50" s="165"/>
      <c r="F50" s="165"/>
      <c r="G50" s="164" t="s">
        <v>53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54</v>
      </c>
      <c r="E61" s="167"/>
      <c r="F61" s="168" t="s">
        <v>55</v>
      </c>
      <c r="G61" s="166" t="s">
        <v>54</v>
      </c>
      <c r="H61" s="167"/>
      <c r="I61" s="167"/>
      <c r="J61" s="169" t="s">
        <v>55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56</v>
      </c>
      <c r="E65" s="170"/>
      <c r="F65" s="170"/>
      <c r="G65" s="164" t="s">
        <v>57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54</v>
      </c>
      <c r="E76" s="167"/>
      <c r="F76" s="168" t="s">
        <v>55</v>
      </c>
      <c r="G76" s="166" t="s">
        <v>54</v>
      </c>
      <c r="H76" s="167"/>
      <c r="I76" s="167"/>
      <c r="J76" s="169" t="s">
        <v>55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17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5" t="str">
        <f>E7</f>
        <v>Baťův kanál, PK Nedakonice, PK Vnorovy I. – komplexní oprava (PK Vnorovy)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VRN - Vedlejší rozpočtové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>Vnorovy</v>
      </c>
      <c r="G89" s="40"/>
      <c r="H89" s="40"/>
      <c r="I89" s="32" t="s">
        <v>23</v>
      </c>
      <c r="J89" s="79" t="str">
        <f>IF(J12="","",J12)</f>
        <v>15. 3. 2024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25</v>
      </c>
      <c r="D91" s="40"/>
      <c r="E91" s="40"/>
      <c r="F91" s="27" t="str">
        <f>E15</f>
        <v xml:space="preserve">Povodí Moravy, s.p. </v>
      </c>
      <c r="G91" s="40"/>
      <c r="H91" s="40"/>
      <c r="I91" s="32" t="s">
        <v>32</v>
      </c>
      <c r="J91" s="36" t="str">
        <f>E21</f>
        <v xml:space="preserve">Vodohospodářský rozvoj a výstavba, a.s.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36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134</v>
      </c>
      <c r="D94" s="177"/>
      <c r="E94" s="177"/>
      <c r="F94" s="177"/>
      <c r="G94" s="177"/>
      <c r="H94" s="177"/>
      <c r="I94" s="177"/>
      <c r="J94" s="178" t="s">
        <v>135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136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137</v>
      </c>
    </row>
    <row r="97" s="9" customFormat="1" ht="24.96" customHeight="1">
      <c r="A97" s="9"/>
      <c r="B97" s="180"/>
      <c r="C97" s="181"/>
      <c r="D97" s="182" t="s">
        <v>796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797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798</v>
      </c>
      <c r="E99" s="189"/>
      <c r="F99" s="189"/>
      <c r="G99" s="189"/>
      <c r="H99" s="189"/>
      <c r="I99" s="189"/>
      <c r="J99" s="190">
        <f>J143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799</v>
      </c>
      <c r="E100" s="189"/>
      <c r="F100" s="189"/>
      <c r="G100" s="189"/>
      <c r="H100" s="189"/>
      <c r="I100" s="189"/>
      <c r="J100" s="190">
        <f>J154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800</v>
      </c>
      <c r="E101" s="189"/>
      <c r="F101" s="189"/>
      <c r="G101" s="189"/>
      <c r="H101" s="189"/>
      <c r="I101" s="189"/>
      <c r="J101" s="190">
        <f>J157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801</v>
      </c>
      <c r="E102" s="189"/>
      <c r="F102" s="189"/>
      <c r="G102" s="189"/>
      <c r="H102" s="189"/>
      <c r="I102" s="189"/>
      <c r="J102" s="190">
        <f>J164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153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17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6.25" customHeight="1">
      <c r="A112" s="38"/>
      <c r="B112" s="39"/>
      <c r="C112" s="40"/>
      <c r="D112" s="40"/>
      <c r="E112" s="175" t="str">
        <f>E7</f>
        <v>Baťův kanál, PK Nedakonice, PK Vnorovy I. – komplexní oprava (PK Vnorovy)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124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VRN - Vedlejší rozpočtové náklady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21</v>
      </c>
      <c r="D116" s="40"/>
      <c r="E116" s="40"/>
      <c r="F116" s="27" t="str">
        <f>F12</f>
        <v>Vnorovy</v>
      </c>
      <c r="G116" s="40"/>
      <c r="H116" s="40"/>
      <c r="I116" s="32" t="s">
        <v>23</v>
      </c>
      <c r="J116" s="79" t="str">
        <f>IF(J12="","",J12)</f>
        <v>15. 3. 2024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40.05" customHeight="1">
      <c r="A118" s="38"/>
      <c r="B118" s="39"/>
      <c r="C118" s="32" t="s">
        <v>25</v>
      </c>
      <c r="D118" s="40"/>
      <c r="E118" s="40"/>
      <c r="F118" s="27" t="str">
        <f>E15</f>
        <v xml:space="preserve">Povodí Moravy, s.p. </v>
      </c>
      <c r="G118" s="40"/>
      <c r="H118" s="40"/>
      <c r="I118" s="32" t="s">
        <v>32</v>
      </c>
      <c r="J118" s="36" t="str">
        <f>E21</f>
        <v xml:space="preserve">Vodohospodářský rozvoj a výstavba, a.s.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30</v>
      </c>
      <c r="D119" s="40"/>
      <c r="E119" s="40"/>
      <c r="F119" s="27" t="str">
        <f>IF(E18="","",E18)</f>
        <v>Vyplň údaj</v>
      </c>
      <c r="G119" s="40"/>
      <c r="H119" s="40"/>
      <c r="I119" s="32" t="s">
        <v>36</v>
      </c>
      <c r="J119" s="36" t="str">
        <f>E24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2"/>
      <c r="B121" s="193"/>
      <c r="C121" s="194" t="s">
        <v>154</v>
      </c>
      <c r="D121" s="195" t="s">
        <v>64</v>
      </c>
      <c r="E121" s="195" t="s">
        <v>60</v>
      </c>
      <c r="F121" s="195" t="s">
        <v>61</v>
      </c>
      <c r="G121" s="195" t="s">
        <v>155</v>
      </c>
      <c r="H121" s="195" t="s">
        <v>156</v>
      </c>
      <c r="I121" s="195" t="s">
        <v>157</v>
      </c>
      <c r="J121" s="195" t="s">
        <v>135</v>
      </c>
      <c r="K121" s="196" t="s">
        <v>158</v>
      </c>
      <c r="L121" s="197"/>
      <c r="M121" s="100" t="s">
        <v>1</v>
      </c>
      <c r="N121" s="101" t="s">
        <v>43</v>
      </c>
      <c r="O121" s="101" t="s">
        <v>159</v>
      </c>
      <c r="P121" s="101" t="s">
        <v>160</v>
      </c>
      <c r="Q121" s="101" t="s">
        <v>161</v>
      </c>
      <c r="R121" s="101" t="s">
        <v>162</v>
      </c>
      <c r="S121" s="101" t="s">
        <v>163</v>
      </c>
      <c r="T121" s="102" t="s">
        <v>164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8"/>
      <c r="B122" s="39"/>
      <c r="C122" s="107" t="s">
        <v>165</v>
      </c>
      <c r="D122" s="40"/>
      <c r="E122" s="40"/>
      <c r="F122" s="40"/>
      <c r="G122" s="40"/>
      <c r="H122" s="40"/>
      <c r="I122" s="40"/>
      <c r="J122" s="198">
        <f>BK122</f>
        <v>0</v>
      </c>
      <c r="K122" s="40"/>
      <c r="L122" s="44"/>
      <c r="M122" s="103"/>
      <c r="N122" s="199"/>
      <c r="O122" s="104"/>
      <c r="P122" s="200">
        <f>P123</f>
        <v>0</v>
      </c>
      <c r="Q122" s="104"/>
      <c r="R122" s="200">
        <f>R123</f>
        <v>0</v>
      </c>
      <c r="S122" s="104"/>
      <c r="T122" s="201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78</v>
      </c>
      <c r="AU122" s="17" t="s">
        <v>137</v>
      </c>
      <c r="BK122" s="202">
        <f>BK123</f>
        <v>0</v>
      </c>
    </row>
    <row r="123" s="12" customFormat="1" ht="25.92" customHeight="1">
      <c r="A123" s="12"/>
      <c r="B123" s="203"/>
      <c r="C123" s="204"/>
      <c r="D123" s="205" t="s">
        <v>78</v>
      </c>
      <c r="E123" s="206" t="s">
        <v>99</v>
      </c>
      <c r="F123" s="206" t="s">
        <v>100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P124+P143+P154+P157+P164</f>
        <v>0</v>
      </c>
      <c r="Q123" s="211"/>
      <c r="R123" s="212">
        <f>R124+R143+R154+R157+R164</f>
        <v>0</v>
      </c>
      <c r="S123" s="211"/>
      <c r="T123" s="213">
        <f>T124+T143+T154+T157+T164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200</v>
      </c>
      <c r="AT123" s="215" t="s">
        <v>78</v>
      </c>
      <c r="AU123" s="215" t="s">
        <v>79</v>
      </c>
      <c r="AY123" s="214" t="s">
        <v>168</v>
      </c>
      <c r="BK123" s="216">
        <f>BK124+BK143+BK154+BK157+BK164</f>
        <v>0</v>
      </c>
    </row>
    <row r="124" s="12" customFormat="1" ht="22.8" customHeight="1">
      <c r="A124" s="12"/>
      <c r="B124" s="203"/>
      <c r="C124" s="204"/>
      <c r="D124" s="205" t="s">
        <v>78</v>
      </c>
      <c r="E124" s="217" t="s">
        <v>802</v>
      </c>
      <c r="F124" s="217" t="s">
        <v>803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SUM(P125:P142)</f>
        <v>0</v>
      </c>
      <c r="Q124" s="211"/>
      <c r="R124" s="212">
        <f>SUM(R125:R142)</f>
        <v>0</v>
      </c>
      <c r="S124" s="211"/>
      <c r="T124" s="213">
        <f>SUM(T125:T142)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200</v>
      </c>
      <c r="AT124" s="215" t="s">
        <v>78</v>
      </c>
      <c r="AU124" s="215" t="s">
        <v>87</v>
      </c>
      <c r="AY124" s="214" t="s">
        <v>168</v>
      </c>
      <c r="BK124" s="216">
        <f>SUM(BK125:BK142)</f>
        <v>0</v>
      </c>
    </row>
    <row r="125" s="2" customFormat="1" ht="16.5" customHeight="1">
      <c r="A125" s="38"/>
      <c r="B125" s="39"/>
      <c r="C125" s="219" t="s">
        <v>87</v>
      </c>
      <c r="D125" s="219" t="s">
        <v>170</v>
      </c>
      <c r="E125" s="220" t="s">
        <v>804</v>
      </c>
      <c r="F125" s="221" t="s">
        <v>805</v>
      </c>
      <c r="G125" s="222" t="s">
        <v>292</v>
      </c>
      <c r="H125" s="223">
        <v>1</v>
      </c>
      <c r="I125" s="224"/>
      <c r="J125" s="225">
        <f>ROUND(I125*H125,1)</f>
        <v>0</v>
      </c>
      <c r="K125" s="221" t="s">
        <v>174</v>
      </c>
      <c r="L125" s="44"/>
      <c r="M125" s="226" t="s">
        <v>1</v>
      </c>
      <c r="N125" s="227" t="s">
        <v>44</v>
      </c>
      <c r="O125" s="91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0" t="s">
        <v>806</v>
      </c>
      <c r="AT125" s="230" t="s">
        <v>170</v>
      </c>
      <c r="AU125" s="230" t="s">
        <v>89</v>
      </c>
      <c r="AY125" s="17" t="s">
        <v>168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7" t="s">
        <v>87</v>
      </c>
      <c r="BK125" s="231">
        <f>ROUND(I125*H125,1)</f>
        <v>0</v>
      </c>
      <c r="BL125" s="17" t="s">
        <v>806</v>
      </c>
      <c r="BM125" s="230" t="s">
        <v>807</v>
      </c>
    </row>
    <row r="126" s="2" customFormat="1">
      <c r="A126" s="38"/>
      <c r="B126" s="39"/>
      <c r="C126" s="40"/>
      <c r="D126" s="232" t="s">
        <v>177</v>
      </c>
      <c r="E126" s="40"/>
      <c r="F126" s="233" t="s">
        <v>808</v>
      </c>
      <c r="G126" s="40"/>
      <c r="H126" s="40"/>
      <c r="I126" s="234"/>
      <c r="J126" s="40"/>
      <c r="K126" s="40"/>
      <c r="L126" s="44"/>
      <c r="M126" s="235"/>
      <c r="N126" s="236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177</v>
      </c>
      <c r="AU126" s="17" t="s">
        <v>89</v>
      </c>
    </row>
    <row r="127" s="2" customFormat="1" ht="16.5" customHeight="1">
      <c r="A127" s="38"/>
      <c r="B127" s="39"/>
      <c r="C127" s="219" t="s">
        <v>89</v>
      </c>
      <c r="D127" s="219" t="s">
        <v>170</v>
      </c>
      <c r="E127" s="220" t="s">
        <v>809</v>
      </c>
      <c r="F127" s="221" t="s">
        <v>810</v>
      </c>
      <c r="G127" s="222" t="s">
        <v>292</v>
      </c>
      <c r="H127" s="223">
        <v>1</v>
      </c>
      <c r="I127" s="224"/>
      <c r="J127" s="225">
        <f>ROUND(I127*H127,1)</f>
        <v>0</v>
      </c>
      <c r="K127" s="221" t="s">
        <v>174</v>
      </c>
      <c r="L127" s="44"/>
      <c r="M127" s="226" t="s">
        <v>1</v>
      </c>
      <c r="N127" s="227" t="s">
        <v>44</v>
      </c>
      <c r="O127" s="91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0" t="s">
        <v>806</v>
      </c>
      <c r="AT127" s="230" t="s">
        <v>170</v>
      </c>
      <c r="AU127" s="230" t="s">
        <v>89</v>
      </c>
      <c r="AY127" s="17" t="s">
        <v>168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7" t="s">
        <v>87</v>
      </c>
      <c r="BK127" s="231">
        <f>ROUND(I127*H127,1)</f>
        <v>0</v>
      </c>
      <c r="BL127" s="17" t="s">
        <v>806</v>
      </c>
      <c r="BM127" s="230" t="s">
        <v>811</v>
      </c>
    </row>
    <row r="128" s="2" customFormat="1">
      <c r="A128" s="38"/>
      <c r="B128" s="39"/>
      <c r="C128" s="40"/>
      <c r="D128" s="232" t="s">
        <v>177</v>
      </c>
      <c r="E128" s="40"/>
      <c r="F128" s="233" t="s">
        <v>812</v>
      </c>
      <c r="G128" s="40"/>
      <c r="H128" s="40"/>
      <c r="I128" s="234"/>
      <c r="J128" s="40"/>
      <c r="K128" s="40"/>
      <c r="L128" s="44"/>
      <c r="M128" s="235"/>
      <c r="N128" s="236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177</v>
      </c>
      <c r="AU128" s="17" t="s">
        <v>89</v>
      </c>
    </row>
    <row r="129" s="2" customFormat="1" ht="21.75" customHeight="1">
      <c r="A129" s="38"/>
      <c r="B129" s="39"/>
      <c r="C129" s="219" t="s">
        <v>120</v>
      </c>
      <c r="D129" s="219" t="s">
        <v>170</v>
      </c>
      <c r="E129" s="220" t="s">
        <v>813</v>
      </c>
      <c r="F129" s="221" t="s">
        <v>814</v>
      </c>
      <c r="G129" s="222" t="s">
        <v>292</v>
      </c>
      <c r="H129" s="223">
        <v>1</v>
      </c>
      <c r="I129" s="224"/>
      <c r="J129" s="225">
        <f>ROUND(I129*H129,1)</f>
        <v>0</v>
      </c>
      <c r="K129" s="221" t="s">
        <v>174</v>
      </c>
      <c r="L129" s="44"/>
      <c r="M129" s="226" t="s">
        <v>1</v>
      </c>
      <c r="N129" s="227" t="s">
        <v>44</v>
      </c>
      <c r="O129" s="91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0" t="s">
        <v>806</v>
      </c>
      <c r="AT129" s="230" t="s">
        <v>170</v>
      </c>
      <c r="AU129" s="230" t="s">
        <v>89</v>
      </c>
      <c r="AY129" s="17" t="s">
        <v>168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7" t="s">
        <v>87</v>
      </c>
      <c r="BK129" s="231">
        <f>ROUND(I129*H129,1)</f>
        <v>0</v>
      </c>
      <c r="BL129" s="17" t="s">
        <v>806</v>
      </c>
      <c r="BM129" s="230" t="s">
        <v>815</v>
      </c>
    </row>
    <row r="130" s="2" customFormat="1" ht="21.75" customHeight="1">
      <c r="A130" s="38"/>
      <c r="B130" s="39"/>
      <c r="C130" s="219" t="s">
        <v>175</v>
      </c>
      <c r="D130" s="219" t="s">
        <v>170</v>
      </c>
      <c r="E130" s="220" t="s">
        <v>816</v>
      </c>
      <c r="F130" s="221" t="s">
        <v>817</v>
      </c>
      <c r="G130" s="222" t="s">
        <v>292</v>
      </c>
      <c r="H130" s="223">
        <v>1</v>
      </c>
      <c r="I130" s="224"/>
      <c r="J130" s="225">
        <f>ROUND(I130*H130,1)</f>
        <v>0</v>
      </c>
      <c r="K130" s="221" t="s">
        <v>1</v>
      </c>
      <c r="L130" s="44"/>
      <c r="M130" s="226" t="s">
        <v>1</v>
      </c>
      <c r="N130" s="227" t="s">
        <v>44</v>
      </c>
      <c r="O130" s="91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0" t="s">
        <v>806</v>
      </c>
      <c r="AT130" s="230" t="s">
        <v>170</v>
      </c>
      <c r="AU130" s="230" t="s">
        <v>89</v>
      </c>
      <c r="AY130" s="17" t="s">
        <v>168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7" t="s">
        <v>87</v>
      </c>
      <c r="BK130" s="231">
        <f>ROUND(I130*H130,1)</f>
        <v>0</v>
      </c>
      <c r="BL130" s="17" t="s">
        <v>806</v>
      </c>
      <c r="BM130" s="230" t="s">
        <v>818</v>
      </c>
    </row>
    <row r="131" s="2" customFormat="1" ht="24.15" customHeight="1">
      <c r="A131" s="38"/>
      <c r="B131" s="39"/>
      <c r="C131" s="219" t="s">
        <v>200</v>
      </c>
      <c r="D131" s="219" t="s">
        <v>170</v>
      </c>
      <c r="E131" s="220" t="s">
        <v>819</v>
      </c>
      <c r="F131" s="221" t="s">
        <v>820</v>
      </c>
      <c r="G131" s="222" t="s">
        <v>292</v>
      </c>
      <c r="H131" s="223">
        <v>1</v>
      </c>
      <c r="I131" s="224"/>
      <c r="J131" s="225">
        <f>ROUND(I131*H131,1)</f>
        <v>0</v>
      </c>
      <c r="K131" s="221" t="s">
        <v>174</v>
      </c>
      <c r="L131" s="44"/>
      <c r="M131" s="226" t="s">
        <v>1</v>
      </c>
      <c r="N131" s="227" t="s">
        <v>44</v>
      </c>
      <c r="O131" s="91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0" t="s">
        <v>806</v>
      </c>
      <c r="AT131" s="230" t="s">
        <v>170</v>
      </c>
      <c r="AU131" s="230" t="s">
        <v>89</v>
      </c>
      <c r="AY131" s="17" t="s">
        <v>168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7" t="s">
        <v>87</v>
      </c>
      <c r="BK131" s="231">
        <f>ROUND(I131*H131,1)</f>
        <v>0</v>
      </c>
      <c r="BL131" s="17" t="s">
        <v>806</v>
      </c>
      <c r="BM131" s="230" t="s">
        <v>821</v>
      </c>
    </row>
    <row r="132" s="2" customFormat="1">
      <c r="A132" s="38"/>
      <c r="B132" s="39"/>
      <c r="C132" s="40"/>
      <c r="D132" s="232" t="s">
        <v>177</v>
      </c>
      <c r="E132" s="40"/>
      <c r="F132" s="233" t="s">
        <v>822</v>
      </c>
      <c r="G132" s="40"/>
      <c r="H132" s="40"/>
      <c r="I132" s="234"/>
      <c r="J132" s="40"/>
      <c r="K132" s="40"/>
      <c r="L132" s="44"/>
      <c r="M132" s="235"/>
      <c r="N132" s="236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177</v>
      </c>
      <c r="AU132" s="17" t="s">
        <v>89</v>
      </c>
    </row>
    <row r="133" s="13" customFormat="1">
      <c r="A133" s="13"/>
      <c r="B133" s="237"/>
      <c r="C133" s="238"/>
      <c r="D133" s="232" t="s">
        <v>179</v>
      </c>
      <c r="E133" s="239" t="s">
        <v>1</v>
      </c>
      <c r="F133" s="240" t="s">
        <v>823</v>
      </c>
      <c r="G133" s="238"/>
      <c r="H133" s="239" t="s">
        <v>1</v>
      </c>
      <c r="I133" s="241"/>
      <c r="J133" s="238"/>
      <c r="K133" s="238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179</v>
      </c>
      <c r="AU133" s="246" t="s">
        <v>89</v>
      </c>
      <c r="AV133" s="13" t="s">
        <v>87</v>
      </c>
      <c r="AW133" s="13" t="s">
        <v>35</v>
      </c>
      <c r="AX133" s="13" t="s">
        <v>79</v>
      </c>
      <c r="AY133" s="246" t="s">
        <v>168</v>
      </c>
    </row>
    <row r="134" s="14" customFormat="1">
      <c r="A134" s="14"/>
      <c r="B134" s="247"/>
      <c r="C134" s="248"/>
      <c r="D134" s="232" t="s">
        <v>179</v>
      </c>
      <c r="E134" s="249" t="s">
        <v>1</v>
      </c>
      <c r="F134" s="250" t="s">
        <v>87</v>
      </c>
      <c r="G134" s="248"/>
      <c r="H134" s="251">
        <v>1</v>
      </c>
      <c r="I134" s="252"/>
      <c r="J134" s="248"/>
      <c r="K134" s="248"/>
      <c r="L134" s="253"/>
      <c r="M134" s="254"/>
      <c r="N134" s="255"/>
      <c r="O134" s="255"/>
      <c r="P134" s="255"/>
      <c r="Q134" s="255"/>
      <c r="R134" s="255"/>
      <c r="S134" s="255"/>
      <c r="T134" s="25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7" t="s">
        <v>179</v>
      </c>
      <c r="AU134" s="257" t="s">
        <v>89</v>
      </c>
      <c r="AV134" s="14" t="s">
        <v>89</v>
      </c>
      <c r="AW134" s="14" t="s">
        <v>35</v>
      </c>
      <c r="AX134" s="14" t="s">
        <v>87</v>
      </c>
      <c r="AY134" s="257" t="s">
        <v>168</v>
      </c>
    </row>
    <row r="135" s="2" customFormat="1" ht="16.5" customHeight="1">
      <c r="A135" s="38"/>
      <c r="B135" s="39"/>
      <c r="C135" s="219" t="s">
        <v>206</v>
      </c>
      <c r="D135" s="219" t="s">
        <v>170</v>
      </c>
      <c r="E135" s="220" t="s">
        <v>824</v>
      </c>
      <c r="F135" s="221" t="s">
        <v>825</v>
      </c>
      <c r="G135" s="222" t="s">
        <v>292</v>
      </c>
      <c r="H135" s="223">
        <v>1</v>
      </c>
      <c r="I135" s="224"/>
      <c r="J135" s="225">
        <f>ROUND(I135*H135,1)</f>
        <v>0</v>
      </c>
      <c r="K135" s="221" t="s">
        <v>1</v>
      </c>
      <c r="L135" s="44"/>
      <c r="M135" s="226" t="s">
        <v>1</v>
      </c>
      <c r="N135" s="227" t="s">
        <v>44</v>
      </c>
      <c r="O135" s="91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0" t="s">
        <v>806</v>
      </c>
      <c r="AT135" s="230" t="s">
        <v>170</v>
      </c>
      <c r="AU135" s="230" t="s">
        <v>89</v>
      </c>
      <c r="AY135" s="17" t="s">
        <v>168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7" t="s">
        <v>87</v>
      </c>
      <c r="BK135" s="231">
        <f>ROUND(I135*H135,1)</f>
        <v>0</v>
      </c>
      <c r="BL135" s="17" t="s">
        <v>806</v>
      </c>
      <c r="BM135" s="230" t="s">
        <v>826</v>
      </c>
    </row>
    <row r="136" s="2" customFormat="1">
      <c r="A136" s="38"/>
      <c r="B136" s="39"/>
      <c r="C136" s="40"/>
      <c r="D136" s="232" t="s">
        <v>177</v>
      </c>
      <c r="E136" s="40"/>
      <c r="F136" s="233" t="s">
        <v>827</v>
      </c>
      <c r="G136" s="40"/>
      <c r="H136" s="40"/>
      <c r="I136" s="234"/>
      <c r="J136" s="40"/>
      <c r="K136" s="40"/>
      <c r="L136" s="44"/>
      <c r="M136" s="235"/>
      <c r="N136" s="236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177</v>
      </c>
      <c r="AU136" s="17" t="s">
        <v>89</v>
      </c>
    </row>
    <row r="137" s="13" customFormat="1">
      <c r="A137" s="13"/>
      <c r="B137" s="237"/>
      <c r="C137" s="238"/>
      <c r="D137" s="232" t="s">
        <v>179</v>
      </c>
      <c r="E137" s="239" t="s">
        <v>1</v>
      </c>
      <c r="F137" s="240" t="s">
        <v>823</v>
      </c>
      <c r="G137" s="238"/>
      <c r="H137" s="239" t="s">
        <v>1</v>
      </c>
      <c r="I137" s="241"/>
      <c r="J137" s="238"/>
      <c r="K137" s="238"/>
      <c r="L137" s="242"/>
      <c r="M137" s="243"/>
      <c r="N137" s="244"/>
      <c r="O137" s="244"/>
      <c r="P137" s="244"/>
      <c r="Q137" s="244"/>
      <c r="R137" s="244"/>
      <c r="S137" s="244"/>
      <c r="T137" s="24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6" t="s">
        <v>179</v>
      </c>
      <c r="AU137" s="246" t="s">
        <v>89</v>
      </c>
      <c r="AV137" s="13" t="s">
        <v>87</v>
      </c>
      <c r="AW137" s="13" t="s">
        <v>35</v>
      </c>
      <c r="AX137" s="13" t="s">
        <v>79</v>
      </c>
      <c r="AY137" s="246" t="s">
        <v>168</v>
      </c>
    </row>
    <row r="138" s="14" customFormat="1">
      <c r="A138" s="14"/>
      <c r="B138" s="247"/>
      <c r="C138" s="248"/>
      <c r="D138" s="232" t="s">
        <v>179</v>
      </c>
      <c r="E138" s="249" t="s">
        <v>1</v>
      </c>
      <c r="F138" s="250" t="s">
        <v>87</v>
      </c>
      <c r="G138" s="248"/>
      <c r="H138" s="251">
        <v>1</v>
      </c>
      <c r="I138" s="252"/>
      <c r="J138" s="248"/>
      <c r="K138" s="248"/>
      <c r="L138" s="253"/>
      <c r="M138" s="254"/>
      <c r="N138" s="255"/>
      <c r="O138" s="255"/>
      <c r="P138" s="255"/>
      <c r="Q138" s="255"/>
      <c r="R138" s="255"/>
      <c r="S138" s="255"/>
      <c r="T138" s="25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7" t="s">
        <v>179</v>
      </c>
      <c r="AU138" s="257" t="s">
        <v>89</v>
      </c>
      <c r="AV138" s="14" t="s">
        <v>89</v>
      </c>
      <c r="AW138" s="14" t="s">
        <v>35</v>
      </c>
      <c r="AX138" s="14" t="s">
        <v>87</v>
      </c>
      <c r="AY138" s="257" t="s">
        <v>168</v>
      </c>
    </row>
    <row r="139" s="2" customFormat="1" ht="16.5" customHeight="1">
      <c r="A139" s="38"/>
      <c r="B139" s="39"/>
      <c r="C139" s="219" t="s">
        <v>213</v>
      </c>
      <c r="D139" s="219" t="s">
        <v>170</v>
      </c>
      <c r="E139" s="220" t="s">
        <v>828</v>
      </c>
      <c r="F139" s="221" t="s">
        <v>829</v>
      </c>
      <c r="G139" s="222" t="s">
        <v>292</v>
      </c>
      <c r="H139" s="223">
        <v>1</v>
      </c>
      <c r="I139" s="224"/>
      <c r="J139" s="225">
        <f>ROUND(I139*H139,1)</f>
        <v>0</v>
      </c>
      <c r="K139" s="221" t="s">
        <v>174</v>
      </c>
      <c r="L139" s="44"/>
      <c r="M139" s="226" t="s">
        <v>1</v>
      </c>
      <c r="N139" s="227" t="s">
        <v>44</v>
      </c>
      <c r="O139" s="91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0" t="s">
        <v>806</v>
      </c>
      <c r="AT139" s="230" t="s">
        <v>170</v>
      </c>
      <c r="AU139" s="230" t="s">
        <v>89</v>
      </c>
      <c r="AY139" s="17" t="s">
        <v>168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7" t="s">
        <v>87</v>
      </c>
      <c r="BK139" s="231">
        <f>ROUND(I139*H139,1)</f>
        <v>0</v>
      </c>
      <c r="BL139" s="17" t="s">
        <v>806</v>
      </c>
      <c r="BM139" s="230" t="s">
        <v>830</v>
      </c>
    </row>
    <row r="140" s="2" customFormat="1">
      <c r="A140" s="38"/>
      <c r="B140" s="39"/>
      <c r="C140" s="40"/>
      <c r="D140" s="232" t="s">
        <v>177</v>
      </c>
      <c r="E140" s="40"/>
      <c r="F140" s="233" t="s">
        <v>831</v>
      </c>
      <c r="G140" s="40"/>
      <c r="H140" s="40"/>
      <c r="I140" s="234"/>
      <c r="J140" s="40"/>
      <c r="K140" s="40"/>
      <c r="L140" s="44"/>
      <c r="M140" s="235"/>
      <c r="N140" s="236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177</v>
      </c>
      <c r="AU140" s="17" t="s">
        <v>89</v>
      </c>
    </row>
    <row r="141" s="2" customFormat="1" ht="16.5" customHeight="1">
      <c r="A141" s="38"/>
      <c r="B141" s="39"/>
      <c r="C141" s="219" t="s">
        <v>222</v>
      </c>
      <c r="D141" s="219" t="s">
        <v>170</v>
      </c>
      <c r="E141" s="220" t="s">
        <v>832</v>
      </c>
      <c r="F141" s="221" t="s">
        <v>833</v>
      </c>
      <c r="G141" s="222" t="s">
        <v>292</v>
      </c>
      <c r="H141" s="223">
        <v>1</v>
      </c>
      <c r="I141" s="224"/>
      <c r="J141" s="225">
        <f>ROUND(I141*H141,1)</f>
        <v>0</v>
      </c>
      <c r="K141" s="221" t="s">
        <v>174</v>
      </c>
      <c r="L141" s="44"/>
      <c r="M141" s="226" t="s">
        <v>1</v>
      </c>
      <c r="N141" s="227" t="s">
        <v>44</v>
      </c>
      <c r="O141" s="91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0" t="s">
        <v>806</v>
      </c>
      <c r="AT141" s="230" t="s">
        <v>170</v>
      </c>
      <c r="AU141" s="230" t="s">
        <v>89</v>
      </c>
      <c r="AY141" s="17" t="s">
        <v>168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7" t="s">
        <v>87</v>
      </c>
      <c r="BK141" s="231">
        <f>ROUND(I141*H141,1)</f>
        <v>0</v>
      </c>
      <c r="BL141" s="17" t="s">
        <v>806</v>
      </c>
      <c r="BM141" s="230" t="s">
        <v>834</v>
      </c>
    </row>
    <row r="142" s="2" customFormat="1">
      <c r="A142" s="38"/>
      <c r="B142" s="39"/>
      <c r="C142" s="40"/>
      <c r="D142" s="232" t="s">
        <v>177</v>
      </c>
      <c r="E142" s="40"/>
      <c r="F142" s="233" t="s">
        <v>835</v>
      </c>
      <c r="G142" s="40"/>
      <c r="H142" s="40"/>
      <c r="I142" s="234"/>
      <c r="J142" s="40"/>
      <c r="K142" s="40"/>
      <c r="L142" s="44"/>
      <c r="M142" s="235"/>
      <c r="N142" s="236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177</v>
      </c>
      <c r="AU142" s="17" t="s">
        <v>89</v>
      </c>
    </row>
    <row r="143" s="12" customFormat="1" ht="22.8" customHeight="1">
      <c r="A143" s="12"/>
      <c r="B143" s="203"/>
      <c r="C143" s="204"/>
      <c r="D143" s="205" t="s">
        <v>78</v>
      </c>
      <c r="E143" s="217" t="s">
        <v>836</v>
      </c>
      <c r="F143" s="217" t="s">
        <v>837</v>
      </c>
      <c r="G143" s="204"/>
      <c r="H143" s="204"/>
      <c r="I143" s="207"/>
      <c r="J143" s="218">
        <f>BK143</f>
        <v>0</v>
      </c>
      <c r="K143" s="204"/>
      <c r="L143" s="209"/>
      <c r="M143" s="210"/>
      <c r="N143" s="211"/>
      <c r="O143" s="211"/>
      <c r="P143" s="212">
        <f>SUM(P144:P153)</f>
        <v>0</v>
      </c>
      <c r="Q143" s="211"/>
      <c r="R143" s="212">
        <f>SUM(R144:R153)</f>
        <v>0</v>
      </c>
      <c r="S143" s="211"/>
      <c r="T143" s="213">
        <f>SUM(T144:T153)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4" t="s">
        <v>200</v>
      </c>
      <c r="AT143" s="215" t="s">
        <v>78</v>
      </c>
      <c r="AU143" s="215" t="s">
        <v>87</v>
      </c>
      <c r="AY143" s="214" t="s">
        <v>168</v>
      </c>
      <c r="BK143" s="216">
        <f>SUM(BK144:BK153)</f>
        <v>0</v>
      </c>
    </row>
    <row r="144" s="2" customFormat="1" ht="16.5" customHeight="1">
      <c r="A144" s="38"/>
      <c r="B144" s="39"/>
      <c r="C144" s="219" t="s">
        <v>227</v>
      </c>
      <c r="D144" s="219" t="s">
        <v>170</v>
      </c>
      <c r="E144" s="220" t="s">
        <v>838</v>
      </c>
      <c r="F144" s="221" t="s">
        <v>837</v>
      </c>
      <c r="G144" s="222" t="s">
        <v>292</v>
      </c>
      <c r="H144" s="223">
        <v>1</v>
      </c>
      <c r="I144" s="224"/>
      <c r="J144" s="225">
        <f>ROUND(I144*H144,1)</f>
        <v>0</v>
      </c>
      <c r="K144" s="221" t="s">
        <v>174</v>
      </c>
      <c r="L144" s="44"/>
      <c r="M144" s="226" t="s">
        <v>1</v>
      </c>
      <c r="N144" s="227" t="s">
        <v>44</v>
      </c>
      <c r="O144" s="91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0" t="s">
        <v>806</v>
      </c>
      <c r="AT144" s="230" t="s">
        <v>170</v>
      </c>
      <c r="AU144" s="230" t="s">
        <v>89</v>
      </c>
      <c r="AY144" s="17" t="s">
        <v>168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7" t="s">
        <v>87</v>
      </c>
      <c r="BK144" s="231">
        <f>ROUND(I144*H144,1)</f>
        <v>0</v>
      </c>
      <c r="BL144" s="17" t="s">
        <v>806</v>
      </c>
      <c r="BM144" s="230" t="s">
        <v>839</v>
      </c>
    </row>
    <row r="145" s="2" customFormat="1">
      <c r="A145" s="38"/>
      <c r="B145" s="39"/>
      <c r="C145" s="40"/>
      <c r="D145" s="232" t="s">
        <v>177</v>
      </c>
      <c r="E145" s="40"/>
      <c r="F145" s="233" t="s">
        <v>840</v>
      </c>
      <c r="G145" s="40"/>
      <c r="H145" s="40"/>
      <c r="I145" s="234"/>
      <c r="J145" s="40"/>
      <c r="K145" s="40"/>
      <c r="L145" s="44"/>
      <c r="M145" s="235"/>
      <c r="N145" s="236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177</v>
      </c>
      <c r="AU145" s="17" t="s">
        <v>89</v>
      </c>
    </row>
    <row r="146" s="2" customFormat="1" ht="37.8" customHeight="1">
      <c r="A146" s="38"/>
      <c r="B146" s="39"/>
      <c r="C146" s="219" t="s">
        <v>233</v>
      </c>
      <c r="D146" s="219" t="s">
        <v>170</v>
      </c>
      <c r="E146" s="220" t="s">
        <v>841</v>
      </c>
      <c r="F146" s="221" t="s">
        <v>842</v>
      </c>
      <c r="G146" s="222" t="s">
        <v>292</v>
      </c>
      <c r="H146" s="223">
        <v>1</v>
      </c>
      <c r="I146" s="224"/>
      <c r="J146" s="225">
        <f>ROUND(I146*H146,1)</f>
        <v>0</v>
      </c>
      <c r="K146" s="221" t="s">
        <v>174</v>
      </c>
      <c r="L146" s="44"/>
      <c r="M146" s="226" t="s">
        <v>1</v>
      </c>
      <c r="N146" s="227" t="s">
        <v>44</v>
      </c>
      <c r="O146" s="91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0" t="s">
        <v>806</v>
      </c>
      <c r="AT146" s="230" t="s">
        <v>170</v>
      </c>
      <c r="AU146" s="230" t="s">
        <v>89</v>
      </c>
      <c r="AY146" s="17" t="s">
        <v>168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7" t="s">
        <v>87</v>
      </c>
      <c r="BK146" s="231">
        <f>ROUND(I146*H146,1)</f>
        <v>0</v>
      </c>
      <c r="BL146" s="17" t="s">
        <v>806</v>
      </c>
      <c r="BM146" s="230" t="s">
        <v>843</v>
      </c>
    </row>
    <row r="147" s="2" customFormat="1">
      <c r="A147" s="38"/>
      <c r="B147" s="39"/>
      <c r="C147" s="40"/>
      <c r="D147" s="232" t="s">
        <v>177</v>
      </c>
      <c r="E147" s="40"/>
      <c r="F147" s="233" t="s">
        <v>844</v>
      </c>
      <c r="G147" s="40"/>
      <c r="H147" s="40"/>
      <c r="I147" s="234"/>
      <c r="J147" s="40"/>
      <c r="K147" s="40"/>
      <c r="L147" s="44"/>
      <c r="M147" s="235"/>
      <c r="N147" s="236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177</v>
      </c>
      <c r="AU147" s="17" t="s">
        <v>89</v>
      </c>
    </row>
    <row r="148" s="2" customFormat="1" ht="24.15" customHeight="1">
      <c r="A148" s="38"/>
      <c r="B148" s="39"/>
      <c r="C148" s="219" t="s">
        <v>238</v>
      </c>
      <c r="D148" s="219" t="s">
        <v>170</v>
      </c>
      <c r="E148" s="220" t="s">
        <v>845</v>
      </c>
      <c r="F148" s="221" t="s">
        <v>846</v>
      </c>
      <c r="G148" s="222" t="s">
        <v>292</v>
      </c>
      <c r="H148" s="223">
        <v>1</v>
      </c>
      <c r="I148" s="224"/>
      <c r="J148" s="225">
        <f>ROUND(I148*H148,1)</f>
        <v>0</v>
      </c>
      <c r="K148" s="221" t="s">
        <v>174</v>
      </c>
      <c r="L148" s="44"/>
      <c r="M148" s="226" t="s">
        <v>1</v>
      </c>
      <c r="N148" s="227" t="s">
        <v>44</v>
      </c>
      <c r="O148" s="91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0" t="s">
        <v>806</v>
      </c>
      <c r="AT148" s="230" t="s">
        <v>170</v>
      </c>
      <c r="AU148" s="230" t="s">
        <v>89</v>
      </c>
      <c r="AY148" s="17" t="s">
        <v>168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7" t="s">
        <v>87</v>
      </c>
      <c r="BK148" s="231">
        <f>ROUND(I148*H148,1)</f>
        <v>0</v>
      </c>
      <c r="BL148" s="17" t="s">
        <v>806</v>
      </c>
      <c r="BM148" s="230" t="s">
        <v>847</v>
      </c>
    </row>
    <row r="149" s="13" customFormat="1">
      <c r="A149" s="13"/>
      <c r="B149" s="237"/>
      <c r="C149" s="238"/>
      <c r="D149" s="232" t="s">
        <v>179</v>
      </c>
      <c r="E149" s="239" t="s">
        <v>1</v>
      </c>
      <c r="F149" s="240" t="s">
        <v>848</v>
      </c>
      <c r="G149" s="238"/>
      <c r="H149" s="239" t="s">
        <v>1</v>
      </c>
      <c r="I149" s="241"/>
      <c r="J149" s="238"/>
      <c r="K149" s="238"/>
      <c r="L149" s="242"/>
      <c r="M149" s="243"/>
      <c r="N149" s="244"/>
      <c r="O149" s="244"/>
      <c r="P149" s="244"/>
      <c r="Q149" s="244"/>
      <c r="R149" s="244"/>
      <c r="S149" s="244"/>
      <c r="T149" s="24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6" t="s">
        <v>179</v>
      </c>
      <c r="AU149" s="246" t="s">
        <v>89</v>
      </c>
      <c r="AV149" s="13" t="s">
        <v>87</v>
      </c>
      <c r="AW149" s="13" t="s">
        <v>35</v>
      </c>
      <c r="AX149" s="13" t="s">
        <v>79</v>
      </c>
      <c r="AY149" s="246" t="s">
        <v>168</v>
      </c>
    </row>
    <row r="150" s="14" customFormat="1">
      <c r="A150" s="14"/>
      <c r="B150" s="247"/>
      <c r="C150" s="248"/>
      <c r="D150" s="232" t="s">
        <v>179</v>
      </c>
      <c r="E150" s="249" t="s">
        <v>1</v>
      </c>
      <c r="F150" s="250" t="s">
        <v>87</v>
      </c>
      <c r="G150" s="248"/>
      <c r="H150" s="251">
        <v>1</v>
      </c>
      <c r="I150" s="252"/>
      <c r="J150" s="248"/>
      <c r="K150" s="248"/>
      <c r="L150" s="253"/>
      <c r="M150" s="254"/>
      <c r="N150" s="255"/>
      <c r="O150" s="255"/>
      <c r="P150" s="255"/>
      <c r="Q150" s="255"/>
      <c r="R150" s="255"/>
      <c r="S150" s="255"/>
      <c r="T150" s="25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7" t="s">
        <v>179</v>
      </c>
      <c r="AU150" s="257" t="s">
        <v>89</v>
      </c>
      <c r="AV150" s="14" t="s">
        <v>89</v>
      </c>
      <c r="AW150" s="14" t="s">
        <v>35</v>
      </c>
      <c r="AX150" s="14" t="s">
        <v>87</v>
      </c>
      <c r="AY150" s="257" t="s">
        <v>168</v>
      </c>
    </row>
    <row r="151" s="2" customFormat="1" ht="24.15" customHeight="1">
      <c r="A151" s="38"/>
      <c r="B151" s="39"/>
      <c r="C151" s="219" t="s">
        <v>9</v>
      </c>
      <c r="D151" s="219" t="s">
        <v>170</v>
      </c>
      <c r="E151" s="220" t="s">
        <v>849</v>
      </c>
      <c r="F151" s="221" t="s">
        <v>850</v>
      </c>
      <c r="G151" s="222" t="s">
        <v>292</v>
      </c>
      <c r="H151" s="223">
        <v>1</v>
      </c>
      <c r="I151" s="224"/>
      <c r="J151" s="225">
        <f>ROUND(I151*H151,1)</f>
        <v>0</v>
      </c>
      <c r="K151" s="221" t="s">
        <v>174</v>
      </c>
      <c r="L151" s="44"/>
      <c r="M151" s="226" t="s">
        <v>1</v>
      </c>
      <c r="N151" s="227" t="s">
        <v>44</v>
      </c>
      <c r="O151" s="91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0" t="s">
        <v>806</v>
      </c>
      <c r="AT151" s="230" t="s">
        <v>170</v>
      </c>
      <c r="AU151" s="230" t="s">
        <v>89</v>
      </c>
      <c r="AY151" s="17" t="s">
        <v>168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7" t="s">
        <v>87</v>
      </c>
      <c r="BK151" s="231">
        <f>ROUND(I151*H151,1)</f>
        <v>0</v>
      </c>
      <c r="BL151" s="17" t="s">
        <v>806</v>
      </c>
      <c r="BM151" s="230" t="s">
        <v>851</v>
      </c>
    </row>
    <row r="152" s="2" customFormat="1">
      <c r="A152" s="38"/>
      <c r="B152" s="39"/>
      <c r="C152" s="40"/>
      <c r="D152" s="232" t="s">
        <v>177</v>
      </c>
      <c r="E152" s="40"/>
      <c r="F152" s="233" t="s">
        <v>850</v>
      </c>
      <c r="G152" s="40"/>
      <c r="H152" s="40"/>
      <c r="I152" s="234"/>
      <c r="J152" s="40"/>
      <c r="K152" s="40"/>
      <c r="L152" s="44"/>
      <c r="M152" s="235"/>
      <c r="N152" s="236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177</v>
      </c>
      <c r="AU152" s="17" t="s">
        <v>89</v>
      </c>
    </row>
    <row r="153" s="2" customFormat="1" ht="24.15" customHeight="1">
      <c r="A153" s="38"/>
      <c r="B153" s="39"/>
      <c r="C153" s="219" t="s">
        <v>251</v>
      </c>
      <c r="D153" s="219" t="s">
        <v>170</v>
      </c>
      <c r="E153" s="220" t="s">
        <v>852</v>
      </c>
      <c r="F153" s="221" t="s">
        <v>853</v>
      </c>
      <c r="G153" s="222" t="s">
        <v>292</v>
      </c>
      <c r="H153" s="223">
        <v>1</v>
      </c>
      <c r="I153" s="224"/>
      <c r="J153" s="225">
        <f>ROUND(I153*H153,1)</f>
        <v>0</v>
      </c>
      <c r="K153" s="221" t="s">
        <v>174</v>
      </c>
      <c r="L153" s="44"/>
      <c r="M153" s="226" t="s">
        <v>1</v>
      </c>
      <c r="N153" s="227" t="s">
        <v>44</v>
      </c>
      <c r="O153" s="91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0" t="s">
        <v>806</v>
      </c>
      <c r="AT153" s="230" t="s">
        <v>170</v>
      </c>
      <c r="AU153" s="230" t="s">
        <v>89</v>
      </c>
      <c r="AY153" s="17" t="s">
        <v>168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7" t="s">
        <v>87</v>
      </c>
      <c r="BK153" s="231">
        <f>ROUND(I153*H153,1)</f>
        <v>0</v>
      </c>
      <c r="BL153" s="17" t="s">
        <v>806</v>
      </c>
      <c r="BM153" s="230" t="s">
        <v>854</v>
      </c>
    </row>
    <row r="154" s="12" customFormat="1" ht="22.8" customHeight="1">
      <c r="A154" s="12"/>
      <c r="B154" s="203"/>
      <c r="C154" s="204"/>
      <c r="D154" s="205" t="s">
        <v>78</v>
      </c>
      <c r="E154" s="217" t="s">
        <v>855</v>
      </c>
      <c r="F154" s="217" t="s">
        <v>856</v>
      </c>
      <c r="G154" s="204"/>
      <c r="H154" s="204"/>
      <c r="I154" s="207"/>
      <c r="J154" s="218">
        <f>BK154</f>
        <v>0</v>
      </c>
      <c r="K154" s="204"/>
      <c r="L154" s="209"/>
      <c r="M154" s="210"/>
      <c r="N154" s="211"/>
      <c r="O154" s="211"/>
      <c r="P154" s="212">
        <f>SUM(P155:P156)</f>
        <v>0</v>
      </c>
      <c r="Q154" s="211"/>
      <c r="R154" s="212">
        <f>SUM(R155:R156)</f>
        <v>0</v>
      </c>
      <c r="S154" s="211"/>
      <c r="T154" s="213">
        <f>SUM(T155:T156)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4" t="s">
        <v>200</v>
      </c>
      <c r="AT154" s="215" t="s">
        <v>78</v>
      </c>
      <c r="AU154" s="215" t="s">
        <v>87</v>
      </c>
      <c r="AY154" s="214" t="s">
        <v>168</v>
      </c>
      <c r="BK154" s="216">
        <f>SUM(BK155:BK156)</f>
        <v>0</v>
      </c>
    </row>
    <row r="155" s="2" customFormat="1" ht="16.5" customHeight="1">
      <c r="A155" s="38"/>
      <c r="B155" s="39"/>
      <c r="C155" s="219" t="s">
        <v>256</v>
      </c>
      <c r="D155" s="219" t="s">
        <v>170</v>
      </c>
      <c r="E155" s="220" t="s">
        <v>857</v>
      </c>
      <c r="F155" s="221" t="s">
        <v>858</v>
      </c>
      <c r="G155" s="222" t="s">
        <v>292</v>
      </c>
      <c r="H155" s="223">
        <v>1</v>
      </c>
      <c r="I155" s="224"/>
      <c r="J155" s="225">
        <f>ROUND(I155*H155,1)</f>
        <v>0</v>
      </c>
      <c r="K155" s="221" t="s">
        <v>174</v>
      </c>
      <c r="L155" s="44"/>
      <c r="M155" s="226" t="s">
        <v>1</v>
      </c>
      <c r="N155" s="227" t="s">
        <v>44</v>
      </c>
      <c r="O155" s="91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0" t="s">
        <v>806</v>
      </c>
      <c r="AT155" s="230" t="s">
        <v>170</v>
      </c>
      <c r="AU155" s="230" t="s">
        <v>89</v>
      </c>
      <c r="AY155" s="17" t="s">
        <v>168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7" t="s">
        <v>87</v>
      </c>
      <c r="BK155" s="231">
        <f>ROUND(I155*H155,1)</f>
        <v>0</v>
      </c>
      <c r="BL155" s="17" t="s">
        <v>806</v>
      </c>
      <c r="BM155" s="230" t="s">
        <v>859</v>
      </c>
    </row>
    <row r="156" s="2" customFormat="1">
      <c r="A156" s="38"/>
      <c r="B156" s="39"/>
      <c r="C156" s="40"/>
      <c r="D156" s="232" t="s">
        <v>177</v>
      </c>
      <c r="E156" s="40"/>
      <c r="F156" s="233" t="s">
        <v>860</v>
      </c>
      <c r="G156" s="40"/>
      <c r="H156" s="40"/>
      <c r="I156" s="234"/>
      <c r="J156" s="40"/>
      <c r="K156" s="40"/>
      <c r="L156" s="44"/>
      <c r="M156" s="235"/>
      <c r="N156" s="236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177</v>
      </c>
      <c r="AU156" s="17" t="s">
        <v>89</v>
      </c>
    </row>
    <row r="157" s="12" customFormat="1" ht="22.8" customHeight="1">
      <c r="A157" s="12"/>
      <c r="B157" s="203"/>
      <c r="C157" s="204"/>
      <c r="D157" s="205" t="s">
        <v>78</v>
      </c>
      <c r="E157" s="217" t="s">
        <v>861</v>
      </c>
      <c r="F157" s="217" t="s">
        <v>862</v>
      </c>
      <c r="G157" s="204"/>
      <c r="H157" s="204"/>
      <c r="I157" s="207"/>
      <c r="J157" s="218">
        <f>BK157</f>
        <v>0</v>
      </c>
      <c r="K157" s="204"/>
      <c r="L157" s="209"/>
      <c r="M157" s="210"/>
      <c r="N157" s="211"/>
      <c r="O157" s="211"/>
      <c r="P157" s="212">
        <f>SUM(P158:P163)</f>
        <v>0</v>
      </c>
      <c r="Q157" s="211"/>
      <c r="R157" s="212">
        <f>SUM(R158:R163)</f>
        <v>0</v>
      </c>
      <c r="S157" s="211"/>
      <c r="T157" s="213">
        <f>SUM(T158:T163)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4" t="s">
        <v>200</v>
      </c>
      <c r="AT157" s="215" t="s">
        <v>78</v>
      </c>
      <c r="AU157" s="215" t="s">
        <v>87</v>
      </c>
      <c r="AY157" s="214" t="s">
        <v>168</v>
      </c>
      <c r="BK157" s="216">
        <f>SUM(BK158:BK163)</f>
        <v>0</v>
      </c>
    </row>
    <row r="158" s="2" customFormat="1" ht="16.5" customHeight="1">
      <c r="A158" s="38"/>
      <c r="B158" s="39"/>
      <c r="C158" s="219" t="s">
        <v>263</v>
      </c>
      <c r="D158" s="219" t="s">
        <v>170</v>
      </c>
      <c r="E158" s="220" t="s">
        <v>863</v>
      </c>
      <c r="F158" s="221" t="s">
        <v>864</v>
      </c>
      <c r="G158" s="222" t="s">
        <v>292</v>
      </c>
      <c r="H158" s="223">
        <v>1</v>
      </c>
      <c r="I158" s="224"/>
      <c r="J158" s="225">
        <f>ROUND(I158*H158,1)</f>
        <v>0</v>
      </c>
      <c r="K158" s="221" t="s">
        <v>174</v>
      </c>
      <c r="L158" s="44"/>
      <c r="M158" s="226" t="s">
        <v>1</v>
      </c>
      <c r="N158" s="227" t="s">
        <v>44</v>
      </c>
      <c r="O158" s="91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0" t="s">
        <v>806</v>
      </c>
      <c r="AT158" s="230" t="s">
        <v>170</v>
      </c>
      <c r="AU158" s="230" t="s">
        <v>89</v>
      </c>
      <c r="AY158" s="17" t="s">
        <v>168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7" t="s">
        <v>87</v>
      </c>
      <c r="BK158" s="231">
        <f>ROUND(I158*H158,1)</f>
        <v>0</v>
      </c>
      <c r="BL158" s="17" t="s">
        <v>806</v>
      </c>
      <c r="BM158" s="230" t="s">
        <v>865</v>
      </c>
    </row>
    <row r="159" s="2" customFormat="1">
      <c r="A159" s="38"/>
      <c r="B159" s="39"/>
      <c r="C159" s="40"/>
      <c r="D159" s="232" t="s">
        <v>177</v>
      </c>
      <c r="E159" s="40"/>
      <c r="F159" s="233" t="s">
        <v>864</v>
      </c>
      <c r="G159" s="40"/>
      <c r="H159" s="40"/>
      <c r="I159" s="234"/>
      <c r="J159" s="40"/>
      <c r="K159" s="40"/>
      <c r="L159" s="44"/>
      <c r="M159" s="235"/>
      <c r="N159" s="236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177</v>
      </c>
      <c r="AU159" s="17" t="s">
        <v>89</v>
      </c>
    </row>
    <row r="160" s="2" customFormat="1" ht="16.5" customHeight="1">
      <c r="A160" s="38"/>
      <c r="B160" s="39"/>
      <c r="C160" s="219" t="s">
        <v>270</v>
      </c>
      <c r="D160" s="219" t="s">
        <v>170</v>
      </c>
      <c r="E160" s="220" t="s">
        <v>866</v>
      </c>
      <c r="F160" s="221" t="s">
        <v>867</v>
      </c>
      <c r="G160" s="222" t="s">
        <v>292</v>
      </c>
      <c r="H160" s="223">
        <v>1</v>
      </c>
      <c r="I160" s="224"/>
      <c r="J160" s="225">
        <f>ROUND(I160*H160,1)</f>
        <v>0</v>
      </c>
      <c r="K160" s="221" t="s">
        <v>174</v>
      </c>
      <c r="L160" s="44"/>
      <c r="M160" s="226" t="s">
        <v>1</v>
      </c>
      <c r="N160" s="227" t="s">
        <v>44</v>
      </c>
      <c r="O160" s="91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0" t="s">
        <v>806</v>
      </c>
      <c r="AT160" s="230" t="s">
        <v>170</v>
      </c>
      <c r="AU160" s="230" t="s">
        <v>89</v>
      </c>
      <c r="AY160" s="17" t="s">
        <v>168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7" t="s">
        <v>87</v>
      </c>
      <c r="BK160" s="231">
        <f>ROUND(I160*H160,1)</f>
        <v>0</v>
      </c>
      <c r="BL160" s="17" t="s">
        <v>806</v>
      </c>
      <c r="BM160" s="230" t="s">
        <v>868</v>
      </c>
    </row>
    <row r="161" s="2" customFormat="1">
      <c r="A161" s="38"/>
      <c r="B161" s="39"/>
      <c r="C161" s="40"/>
      <c r="D161" s="232" t="s">
        <v>177</v>
      </c>
      <c r="E161" s="40"/>
      <c r="F161" s="233" t="s">
        <v>867</v>
      </c>
      <c r="G161" s="40"/>
      <c r="H161" s="40"/>
      <c r="I161" s="234"/>
      <c r="J161" s="40"/>
      <c r="K161" s="40"/>
      <c r="L161" s="44"/>
      <c r="M161" s="235"/>
      <c r="N161" s="236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177</v>
      </c>
      <c r="AU161" s="17" t="s">
        <v>89</v>
      </c>
    </row>
    <row r="162" s="2" customFormat="1" ht="16.5" customHeight="1">
      <c r="A162" s="38"/>
      <c r="B162" s="39"/>
      <c r="C162" s="219" t="s">
        <v>276</v>
      </c>
      <c r="D162" s="219" t="s">
        <v>170</v>
      </c>
      <c r="E162" s="220" t="s">
        <v>869</v>
      </c>
      <c r="F162" s="221" t="s">
        <v>870</v>
      </c>
      <c r="G162" s="222" t="s">
        <v>292</v>
      </c>
      <c r="H162" s="223">
        <v>1</v>
      </c>
      <c r="I162" s="224"/>
      <c r="J162" s="225">
        <f>ROUND(I162*H162,1)</f>
        <v>0</v>
      </c>
      <c r="K162" s="221" t="s">
        <v>174</v>
      </c>
      <c r="L162" s="44"/>
      <c r="M162" s="226" t="s">
        <v>1</v>
      </c>
      <c r="N162" s="227" t="s">
        <v>44</v>
      </c>
      <c r="O162" s="91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0" t="s">
        <v>806</v>
      </c>
      <c r="AT162" s="230" t="s">
        <v>170</v>
      </c>
      <c r="AU162" s="230" t="s">
        <v>89</v>
      </c>
      <c r="AY162" s="17" t="s">
        <v>168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7" t="s">
        <v>87</v>
      </c>
      <c r="BK162" s="231">
        <f>ROUND(I162*H162,1)</f>
        <v>0</v>
      </c>
      <c r="BL162" s="17" t="s">
        <v>806</v>
      </c>
      <c r="BM162" s="230" t="s">
        <v>871</v>
      </c>
    </row>
    <row r="163" s="2" customFormat="1">
      <c r="A163" s="38"/>
      <c r="B163" s="39"/>
      <c r="C163" s="40"/>
      <c r="D163" s="232" t="s">
        <v>177</v>
      </c>
      <c r="E163" s="40"/>
      <c r="F163" s="233" t="s">
        <v>872</v>
      </c>
      <c r="G163" s="40"/>
      <c r="H163" s="40"/>
      <c r="I163" s="234"/>
      <c r="J163" s="40"/>
      <c r="K163" s="40"/>
      <c r="L163" s="44"/>
      <c r="M163" s="235"/>
      <c r="N163" s="236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177</v>
      </c>
      <c r="AU163" s="17" t="s">
        <v>89</v>
      </c>
    </row>
    <row r="164" s="12" customFormat="1" ht="22.8" customHeight="1">
      <c r="A164" s="12"/>
      <c r="B164" s="203"/>
      <c r="C164" s="204"/>
      <c r="D164" s="205" t="s">
        <v>78</v>
      </c>
      <c r="E164" s="217" t="s">
        <v>873</v>
      </c>
      <c r="F164" s="217" t="s">
        <v>874</v>
      </c>
      <c r="G164" s="204"/>
      <c r="H164" s="204"/>
      <c r="I164" s="207"/>
      <c r="J164" s="218">
        <f>BK164</f>
        <v>0</v>
      </c>
      <c r="K164" s="204"/>
      <c r="L164" s="209"/>
      <c r="M164" s="210"/>
      <c r="N164" s="211"/>
      <c r="O164" s="211"/>
      <c r="P164" s="212">
        <f>SUM(P165:P170)</f>
        <v>0</v>
      </c>
      <c r="Q164" s="211"/>
      <c r="R164" s="212">
        <f>SUM(R165:R170)</f>
        <v>0</v>
      </c>
      <c r="S164" s="211"/>
      <c r="T164" s="213">
        <f>SUM(T165:T170)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4" t="s">
        <v>200</v>
      </c>
      <c r="AT164" s="215" t="s">
        <v>78</v>
      </c>
      <c r="AU164" s="215" t="s">
        <v>87</v>
      </c>
      <c r="AY164" s="214" t="s">
        <v>168</v>
      </c>
      <c r="BK164" s="216">
        <f>SUM(BK165:BK170)</f>
        <v>0</v>
      </c>
    </row>
    <row r="165" s="2" customFormat="1" ht="55.5" customHeight="1">
      <c r="A165" s="38"/>
      <c r="B165" s="39"/>
      <c r="C165" s="219" t="s">
        <v>281</v>
      </c>
      <c r="D165" s="219" t="s">
        <v>170</v>
      </c>
      <c r="E165" s="220" t="s">
        <v>875</v>
      </c>
      <c r="F165" s="221" t="s">
        <v>876</v>
      </c>
      <c r="G165" s="222" t="s">
        <v>292</v>
      </c>
      <c r="H165" s="223">
        <v>1</v>
      </c>
      <c r="I165" s="224"/>
      <c r="J165" s="225">
        <f>ROUND(I165*H165,1)</f>
        <v>0</v>
      </c>
      <c r="K165" s="221" t="s">
        <v>174</v>
      </c>
      <c r="L165" s="44"/>
      <c r="M165" s="226" t="s">
        <v>1</v>
      </c>
      <c r="N165" s="227" t="s">
        <v>44</v>
      </c>
      <c r="O165" s="91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0" t="s">
        <v>806</v>
      </c>
      <c r="AT165" s="230" t="s">
        <v>170</v>
      </c>
      <c r="AU165" s="230" t="s">
        <v>89</v>
      </c>
      <c r="AY165" s="17" t="s">
        <v>168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7" t="s">
        <v>87</v>
      </c>
      <c r="BK165" s="231">
        <f>ROUND(I165*H165,1)</f>
        <v>0</v>
      </c>
      <c r="BL165" s="17" t="s">
        <v>806</v>
      </c>
      <c r="BM165" s="230" t="s">
        <v>877</v>
      </c>
    </row>
    <row r="166" s="2" customFormat="1">
      <c r="A166" s="38"/>
      <c r="B166" s="39"/>
      <c r="C166" s="40"/>
      <c r="D166" s="232" t="s">
        <v>177</v>
      </c>
      <c r="E166" s="40"/>
      <c r="F166" s="233" t="s">
        <v>878</v>
      </c>
      <c r="G166" s="40"/>
      <c r="H166" s="40"/>
      <c r="I166" s="234"/>
      <c r="J166" s="40"/>
      <c r="K166" s="40"/>
      <c r="L166" s="44"/>
      <c r="M166" s="235"/>
      <c r="N166" s="236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177</v>
      </c>
      <c r="AU166" s="17" t="s">
        <v>89</v>
      </c>
    </row>
    <row r="167" s="2" customFormat="1" ht="24.15" customHeight="1">
      <c r="A167" s="38"/>
      <c r="B167" s="39"/>
      <c r="C167" s="219" t="s">
        <v>289</v>
      </c>
      <c r="D167" s="219" t="s">
        <v>170</v>
      </c>
      <c r="E167" s="220" t="s">
        <v>879</v>
      </c>
      <c r="F167" s="221" t="s">
        <v>880</v>
      </c>
      <c r="G167" s="222" t="s">
        <v>292</v>
      </c>
      <c r="H167" s="223">
        <v>1</v>
      </c>
      <c r="I167" s="224"/>
      <c r="J167" s="225">
        <f>ROUND(I167*H167,1)</f>
        <v>0</v>
      </c>
      <c r="K167" s="221" t="s">
        <v>1</v>
      </c>
      <c r="L167" s="44"/>
      <c r="M167" s="226" t="s">
        <v>1</v>
      </c>
      <c r="N167" s="227" t="s">
        <v>44</v>
      </c>
      <c r="O167" s="91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0" t="s">
        <v>806</v>
      </c>
      <c r="AT167" s="230" t="s">
        <v>170</v>
      </c>
      <c r="AU167" s="230" t="s">
        <v>89</v>
      </c>
      <c r="AY167" s="17" t="s">
        <v>168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7" t="s">
        <v>87</v>
      </c>
      <c r="BK167" s="231">
        <f>ROUND(I167*H167,1)</f>
        <v>0</v>
      </c>
      <c r="BL167" s="17" t="s">
        <v>806</v>
      </c>
      <c r="BM167" s="230" t="s">
        <v>881</v>
      </c>
    </row>
    <row r="168" s="2" customFormat="1">
      <c r="A168" s="38"/>
      <c r="B168" s="39"/>
      <c r="C168" s="40"/>
      <c r="D168" s="232" t="s">
        <v>177</v>
      </c>
      <c r="E168" s="40"/>
      <c r="F168" s="233" t="s">
        <v>882</v>
      </c>
      <c r="G168" s="40"/>
      <c r="H168" s="40"/>
      <c r="I168" s="234"/>
      <c r="J168" s="40"/>
      <c r="K168" s="40"/>
      <c r="L168" s="44"/>
      <c r="M168" s="235"/>
      <c r="N168" s="236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177</v>
      </c>
      <c r="AU168" s="17" t="s">
        <v>89</v>
      </c>
    </row>
    <row r="169" s="13" customFormat="1">
      <c r="A169" s="13"/>
      <c r="B169" s="237"/>
      <c r="C169" s="238"/>
      <c r="D169" s="232" t="s">
        <v>179</v>
      </c>
      <c r="E169" s="239" t="s">
        <v>1</v>
      </c>
      <c r="F169" s="240" t="s">
        <v>883</v>
      </c>
      <c r="G169" s="238"/>
      <c r="H169" s="239" t="s">
        <v>1</v>
      </c>
      <c r="I169" s="241"/>
      <c r="J169" s="238"/>
      <c r="K169" s="238"/>
      <c r="L169" s="242"/>
      <c r="M169" s="243"/>
      <c r="N169" s="244"/>
      <c r="O169" s="244"/>
      <c r="P169" s="244"/>
      <c r="Q169" s="244"/>
      <c r="R169" s="244"/>
      <c r="S169" s="244"/>
      <c r="T169" s="24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6" t="s">
        <v>179</v>
      </c>
      <c r="AU169" s="246" t="s">
        <v>89</v>
      </c>
      <c r="AV169" s="13" t="s">
        <v>87</v>
      </c>
      <c r="AW169" s="13" t="s">
        <v>35</v>
      </c>
      <c r="AX169" s="13" t="s">
        <v>79</v>
      </c>
      <c r="AY169" s="246" t="s">
        <v>168</v>
      </c>
    </row>
    <row r="170" s="14" customFormat="1">
      <c r="A170" s="14"/>
      <c r="B170" s="247"/>
      <c r="C170" s="248"/>
      <c r="D170" s="232" t="s">
        <v>179</v>
      </c>
      <c r="E170" s="249" t="s">
        <v>1</v>
      </c>
      <c r="F170" s="250" t="s">
        <v>87</v>
      </c>
      <c r="G170" s="248"/>
      <c r="H170" s="251">
        <v>1</v>
      </c>
      <c r="I170" s="252"/>
      <c r="J170" s="248"/>
      <c r="K170" s="248"/>
      <c r="L170" s="253"/>
      <c r="M170" s="288"/>
      <c r="N170" s="289"/>
      <c r="O170" s="289"/>
      <c r="P170" s="289"/>
      <c r="Q170" s="289"/>
      <c r="R170" s="289"/>
      <c r="S170" s="289"/>
      <c r="T170" s="29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7" t="s">
        <v>179</v>
      </c>
      <c r="AU170" s="257" t="s">
        <v>89</v>
      </c>
      <c r="AV170" s="14" t="s">
        <v>89</v>
      </c>
      <c r="AW170" s="14" t="s">
        <v>35</v>
      </c>
      <c r="AX170" s="14" t="s">
        <v>87</v>
      </c>
      <c r="AY170" s="257" t="s">
        <v>168</v>
      </c>
    </row>
    <row r="171" s="2" customFormat="1" ht="6.96" customHeight="1">
      <c r="A171" s="38"/>
      <c r="B171" s="66"/>
      <c r="C171" s="67"/>
      <c r="D171" s="67"/>
      <c r="E171" s="67"/>
      <c r="F171" s="67"/>
      <c r="G171" s="67"/>
      <c r="H171" s="67"/>
      <c r="I171" s="67"/>
      <c r="J171" s="67"/>
      <c r="K171" s="67"/>
      <c r="L171" s="44"/>
      <c r="M171" s="38"/>
      <c r="O171" s="38"/>
      <c r="P171" s="38"/>
      <c r="Q171" s="38"/>
      <c r="R171" s="38"/>
      <c r="S171" s="38"/>
      <c r="T171" s="3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</row>
  </sheetData>
  <sheetProtection sheet="1" autoFilter="0" formatColumns="0" formatRows="0" objects="1" scenarios="1" spinCount="100000" saltValue="sQSqpzKJl+U4xx9paLoGegZmOqNVkfmvVSk6l4vk/nvaahZY4RLIjFVFLICr3kZAddHEHiwKngGM9/n3JZjNTg==" hashValue="8RYXxXjQbFaAKjfSEuPVVQGaRKawwMd6FhbdibFmzjUh33EUJeIQ/cmzzFCmeAMHy09R8gjnGuXBm8hSC1HXbA==" algorithmName="SHA-512" password="CC35"/>
  <autoFilter ref="C121:K170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7"/>
      <c r="C3" s="138"/>
      <c r="D3" s="138"/>
      <c r="E3" s="138"/>
      <c r="F3" s="138"/>
      <c r="G3" s="138"/>
      <c r="H3" s="20"/>
    </row>
    <row r="4" s="1" customFormat="1" ht="24.96" customHeight="1">
      <c r="B4" s="20"/>
      <c r="C4" s="139" t="s">
        <v>884</v>
      </c>
      <c r="H4" s="20"/>
    </row>
    <row r="5" s="1" customFormat="1" ht="12" customHeight="1">
      <c r="B5" s="20"/>
      <c r="C5" s="291" t="s">
        <v>14</v>
      </c>
      <c r="D5" s="148" t="s">
        <v>15</v>
      </c>
      <c r="E5" s="1"/>
      <c r="F5" s="1"/>
      <c r="H5" s="20"/>
    </row>
    <row r="6" s="1" customFormat="1" ht="36.96" customHeight="1">
      <c r="B6" s="20"/>
      <c r="C6" s="292" t="s">
        <v>17</v>
      </c>
      <c r="D6" s="293" t="s">
        <v>18</v>
      </c>
      <c r="E6" s="1"/>
      <c r="F6" s="1"/>
      <c r="H6" s="20"/>
    </row>
    <row r="7" s="1" customFormat="1" ht="16.5" customHeight="1">
      <c r="B7" s="20"/>
      <c r="C7" s="141" t="s">
        <v>23</v>
      </c>
      <c r="D7" s="145" t="str">
        <f>'Rekapitulace stavby'!AN8</f>
        <v>15. 3. 2024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92"/>
      <c r="B9" s="294"/>
      <c r="C9" s="295" t="s">
        <v>60</v>
      </c>
      <c r="D9" s="296" t="s">
        <v>61</v>
      </c>
      <c r="E9" s="296" t="s">
        <v>155</v>
      </c>
      <c r="F9" s="297" t="s">
        <v>885</v>
      </c>
      <c r="G9" s="192"/>
      <c r="H9" s="294"/>
    </row>
    <row r="10" s="2" customFormat="1" ht="26.4" customHeight="1">
      <c r="A10" s="38"/>
      <c r="B10" s="44"/>
      <c r="C10" s="298" t="s">
        <v>84</v>
      </c>
      <c r="D10" s="298" t="s">
        <v>85</v>
      </c>
      <c r="E10" s="38"/>
      <c r="F10" s="38"/>
      <c r="G10" s="38"/>
      <c r="H10" s="44"/>
    </row>
    <row r="11" s="2" customFormat="1" ht="16.8" customHeight="1">
      <c r="A11" s="38"/>
      <c r="B11" s="44"/>
      <c r="C11" s="299" t="s">
        <v>102</v>
      </c>
      <c r="D11" s="300" t="s">
        <v>103</v>
      </c>
      <c r="E11" s="301" t="s">
        <v>104</v>
      </c>
      <c r="F11" s="302">
        <v>2000</v>
      </c>
      <c r="G11" s="38"/>
      <c r="H11" s="44"/>
    </row>
    <row r="12" s="2" customFormat="1">
      <c r="A12" s="38"/>
      <c r="B12" s="44"/>
      <c r="C12" s="303" t="s">
        <v>1</v>
      </c>
      <c r="D12" s="303" t="s">
        <v>232</v>
      </c>
      <c r="E12" s="17" t="s">
        <v>1</v>
      </c>
      <c r="F12" s="304">
        <v>0</v>
      </c>
      <c r="G12" s="38"/>
      <c r="H12" s="44"/>
    </row>
    <row r="13" s="2" customFormat="1" ht="16.8" customHeight="1">
      <c r="A13" s="38"/>
      <c r="B13" s="44"/>
      <c r="C13" s="303" t="s">
        <v>102</v>
      </c>
      <c r="D13" s="303" t="s">
        <v>105</v>
      </c>
      <c r="E13" s="17" t="s">
        <v>1</v>
      </c>
      <c r="F13" s="304">
        <v>2000</v>
      </c>
      <c r="G13" s="38"/>
      <c r="H13" s="44"/>
    </row>
    <row r="14" s="2" customFormat="1" ht="16.8" customHeight="1">
      <c r="A14" s="38"/>
      <c r="B14" s="44"/>
      <c r="C14" s="305" t="s">
        <v>886</v>
      </c>
      <c r="D14" s="38"/>
      <c r="E14" s="38"/>
      <c r="F14" s="38"/>
      <c r="G14" s="38"/>
      <c r="H14" s="44"/>
    </row>
    <row r="15" s="2" customFormat="1" ht="16.8" customHeight="1">
      <c r="A15" s="38"/>
      <c r="B15" s="44"/>
      <c r="C15" s="303" t="s">
        <v>228</v>
      </c>
      <c r="D15" s="303" t="s">
        <v>229</v>
      </c>
      <c r="E15" s="17" t="s">
        <v>104</v>
      </c>
      <c r="F15" s="304">
        <v>2000</v>
      </c>
      <c r="G15" s="38"/>
      <c r="H15" s="44"/>
    </row>
    <row r="16" s="2" customFormat="1" ht="16.8" customHeight="1">
      <c r="A16" s="38"/>
      <c r="B16" s="44"/>
      <c r="C16" s="303" t="s">
        <v>234</v>
      </c>
      <c r="D16" s="303" t="s">
        <v>235</v>
      </c>
      <c r="E16" s="17" t="s">
        <v>104</v>
      </c>
      <c r="F16" s="304">
        <v>2000</v>
      </c>
      <c r="G16" s="38"/>
      <c r="H16" s="44"/>
    </row>
    <row r="17" s="2" customFormat="1" ht="16.8" customHeight="1">
      <c r="A17" s="38"/>
      <c r="B17" s="44"/>
      <c r="C17" s="299" t="s">
        <v>106</v>
      </c>
      <c r="D17" s="300" t="s">
        <v>107</v>
      </c>
      <c r="E17" s="301" t="s">
        <v>104</v>
      </c>
      <c r="F17" s="302">
        <v>16.5</v>
      </c>
      <c r="G17" s="38"/>
      <c r="H17" s="44"/>
    </row>
    <row r="18" s="2" customFormat="1" ht="16.8" customHeight="1">
      <c r="A18" s="38"/>
      <c r="B18" s="44"/>
      <c r="C18" s="303" t="s">
        <v>1</v>
      </c>
      <c r="D18" s="303" t="s">
        <v>193</v>
      </c>
      <c r="E18" s="17" t="s">
        <v>1</v>
      </c>
      <c r="F18" s="304">
        <v>0</v>
      </c>
      <c r="G18" s="38"/>
      <c r="H18" s="44"/>
    </row>
    <row r="19" s="2" customFormat="1" ht="16.8" customHeight="1">
      <c r="A19" s="38"/>
      <c r="B19" s="44"/>
      <c r="C19" s="303" t="s">
        <v>106</v>
      </c>
      <c r="D19" s="303" t="s">
        <v>108</v>
      </c>
      <c r="E19" s="17" t="s">
        <v>1</v>
      </c>
      <c r="F19" s="304">
        <v>16.5</v>
      </c>
      <c r="G19" s="38"/>
      <c r="H19" s="44"/>
    </row>
    <row r="20" s="2" customFormat="1" ht="16.8" customHeight="1">
      <c r="A20" s="38"/>
      <c r="B20" s="44"/>
      <c r="C20" s="305" t="s">
        <v>886</v>
      </c>
      <c r="D20" s="38"/>
      <c r="E20" s="38"/>
      <c r="F20" s="38"/>
      <c r="G20" s="38"/>
      <c r="H20" s="44"/>
    </row>
    <row r="21" s="2" customFormat="1" ht="16.8" customHeight="1">
      <c r="A21" s="38"/>
      <c r="B21" s="44"/>
      <c r="C21" s="303" t="s">
        <v>189</v>
      </c>
      <c r="D21" s="303" t="s">
        <v>190</v>
      </c>
      <c r="E21" s="17" t="s">
        <v>104</v>
      </c>
      <c r="F21" s="304">
        <v>16.5</v>
      </c>
      <c r="G21" s="38"/>
      <c r="H21" s="44"/>
    </row>
    <row r="22" s="2" customFormat="1" ht="16.8" customHeight="1">
      <c r="A22" s="38"/>
      <c r="B22" s="44"/>
      <c r="C22" s="303" t="s">
        <v>207</v>
      </c>
      <c r="D22" s="303" t="s">
        <v>208</v>
      </c>
      <c r="E22" s="17" t="s">
        <v>104</v>
      </c>
      <c r="F22" s="304">
        <v>33</v>
      </c>
      <c r="G22" s="38"/>
      <c r="H22" s="44"/>
    </row>
    <row r="23" s="2" customFormat="1" ht="16.8" customHeight="1">
      <c r="A23" s="38"/>
      <c r="B23" s="44"/>
      <c r="C23" s="303" t="s">
        <v>223</v>
      </c>
      <c r="D23" s="303" t="s">
        <v>224</v>
      </c>
      <c r="E23" s="17" t="s">
        <v>104</v>
      </c>
      <c r="F23" s="304">
        <v>16.5</v>
      </c>
      <c r="G23" s="38"/>
      <c r="H23" s="44"/>
    </row>
    <row r="24" s="2" customFormat="1" ht="16.8" customHeight="1">
      <c r="A24" s="38"/>
      <c r="B24" s="44"/>
      <c r="C24" s="303" t="s">
        <v>245</v>
      </c>
      <c r="D24" s="303" t="s">
        <v>246</v>
      </c>
      <c r="E24" s="17" t="s">
        <v>112</v>
      </c>
      <c r="F24" s="304">
        <v>165</v>
      </c>
      <c r="G24" s="38"/>
      <c r="H24" s="44"/>
    </row>
    <row r="25" s="2" customFormat="1" ht="16.8" customHeight="1">
      <c r="A25" s="38"/>
      <c r="B25" s="44"/>
      <c r="C25" s="303" t="s">
        <v>252</v>
      </c>
      <c r="D25" s="303" t="s">
        <v>253</v>
      </c>
      <c r="E25" s="17" t="s">
        <v>112</v>
      </c>
      <c r="F25" s="304">
        <v>165</v>
      </c>
      <c r="G25" s="38"/>
      <c r="H25" s="44"/>
    </row>
    <row r="26" s="2" customFormat="1" ht="16.8" customHeight="1">
      <c r="A26" s="38"/>
      <c r="B26" s="44"/>
      <c r="C26" s="299" t="s">
        <v>110</v>
      </c>
      <c r="D26" s="300" t="s">
        <v>111</v>
      </c>
      <c r="E26" s="301" t="s">
        <v>112</v>
      </c>
      <c r="F26" s="302">
        <v>55.200000000000003</v>
      </c>
      <c r="G26" s="38"/>
      <c r="H26" s="44"/>
    </row>
    <row r="27" s="2" customFormat="1" ht="16.8" customHeight="1">
      <c r="A27" s="38"/>
      <c r="B27" s="44"/>
      <c r="C27" s="303" t="s">
        <v>1</v>
      </c>
      <c r="D27" s="303" t="s">
        <v>310</v>
      </c>
      <c r="E27" s="17" t="s">
        <v>1</v>
      </c>
      <c r="F27" s="304">
        <v>0</v>
      </c>
      <c r="G27" s="38"/>
      <c r="H27" s="44"/>
    </row>
    <row r="28" s="2" customFormat="1" ht="16.8" customHeight="1">
      <c r="A28" s="38"/>
      <c r="B28" s="44"/>
      <c r="C28" s="303" t="s">
        <v>1</v>
      </c>
      <c r="D28" s="303" t="s">
        <v>456</v>
      </c>
      <c r="E28" s="17" t="s">
        <v>1</v>
      </c>
      <c r="F28" s="304">
        <v>0</v>
      </c>
      <c r="G28" s="38"/>
      <c r="H28" s="44"/>
    </row>
    <row r="29" s="2" customFormat="1" ht="16.8" customHeight="1">
      <c r="A29" s="38"/>
      <c r="B29" s="44"/>
      <c r="C29" s="303" t="s">
        <v>1</v>
      </c>
      <c r="D29" s="303" t="s">
        <v>457</v>
      </c>
      <c r="E29" s="17" t="s">
        <v>1</v>
      </c>
      <c r="F29" s="304">
        <v>55.200000000000003</v>
      </c>
      <c r="G29" s="38"/>
      <c r="H29" s="44"/>
    </row>
    <row r="30" s="2" customFormat="1" ht="16.8" customHeight="1">
      <c r="A30" s="38"/>
      <c r="B30" s="44"/>
      <c r="C30" s="303" t="s">
        <v>110</v>
      </c>
      <c r="D30" s="303" t="s">
        <v>221</v>
      </c>
      <c r="E30" s="17" t="s">
        <v>1</v>
      </c>
      <c r="F30" s="304">
        <v>55.200000000000003</v>
      </c>
      <c r="G30" s="38"/>
      <c r="H30" s="44"/>
    </row>
    <row r="31" s="2" customFormat="1" ht="16.8" customHeight="1">
      <c r="A31" s="38"/>
      <c r="B31" s="44"/>
      <c r="C31" s="305" t="s">
        <v>886</v>
      </c>
      <c r="D31" s="38"/>
      <c r="E31" s="38"/>
      <c r="F31" s="38"/>
      <c r="G31" s="38"/>
      <c r="H31" s="44"/>
    </row>
    <row r="32" s="2" customFormat="1" ht="16.8" customHeight="1">
      <c r="A32" s="38"/>
      <c r="B32" s="44"/>
      <c r="C32" s="303" t="s">
        <v>452</v>
      </c>
      <c r="D32" s="303" t="s">
        <v>453</v>
      </c>
      <c r="E32" s="17" t="s">
        <v>112</v>
      </c>
      <c r="F32" s="304">
        <v>55.200000000000003</v>
      </c>
      <c r="G32" s="38"/>
      <c r="H32" s="44"/>
    </row>
    <row r="33" s="2" customFormat="1" ht="16.8" customHeight="1">
      <c r="A33" s="38"/>
      <c r="B33" s="44"/>
      <c r="C33" s="303" t="s">
        <v>459</v>
      </c>
      <c r="D33" s="303" t="s">
        <v>460</v>
      </c>
      <c r="E33" s="17" t="s">
        <v>112</v>
      </c>
      <c r="F33" s="304">
        <v>221.39099999999999</v>
      </c>
      <c r="G33" s="38"/>
      <c r="H33" s="44"/>
    </row>
    <row r="34" s="2" customFormat="1" ht="16.8" customHeight="1">
      <c r="A34" s="38"/>
      <c r="B34" s="44"/>
      <c r="C34" s="299" t="s">
        <v>114</v>
      </c>
      <c r="D34" s="300" t="s">
        <v>115</v>
      </c>
      <c r="E34" s="301" t="s">
        <v>112</v>
      </c>
      <c r="F34" s="302">
        <v>41.341000000000001</v>
      </c>
      <c r="G34" s="38"/>
      <c r="H34" s="44"/>
    </row>
    <row r="35" s="2" customFormat="1" ht="16.8" customHeight="1">
      <c r="A35" s="38"/>
      <c r="B35" s="44"/>
      <c r="C35" s="303" t="s">
        <v>1</v>
      </c>
      <c r="D35" s="303" t="s">
        <v>310</v>
      </c>
      <c r="E35" s="17" t="s">
        <v>1</v>
      </c>
      <c r="F35" s="304">
        <v>0</v>
      </c>
      <c r="G35" s="38"/>
      <c r="H35" s="44"/>
    </row>
    <row r="36" s="2" customFormat="1" ht="16.8" customHeight="1">
      <c r="A36" s="38"/>
      <c r="B36" s="44"/>
      <c r="C36" s="303" t="s">
        <v>1</v>
      </c>
      <c r="D36" s="303" t="s">
        <v>447</v>
      </c>
      <c r="E36" s="17" t="s">
        <v>1</v>
      </c>
      <c r="F36" s="304">
        <v>0</v>
      </c>
      <c r="G36" s="38"/>
      <c r="H36" s="44"/>
    </row>
    <row r="37" s="2" customFormat="1" ht="16.8" customHeight="1">
      <c r="A37" s="38"/>
      <c r="B37" s="44"/>
      <c r="C37" s="303" t="s">
        <v>1</v>
      </c>
      <c r="D37" s="303" t="s">
        <v>448</v>
      </c>
      <c r="E37" s="17" t="s">
        <v>1</v>
      </c>
      <c r="F37" s="304">
        <v>35.600000000000001</v>
      </c>
      <c r="G37" s="38"/>
      <c r="H37" s="44"/>
    </row>
    <row r="38" s="2" customFormat="1" ht="16.8" customHeight="1">
      <c r="A38" s="38"/>
      <c r="B38" s="44"/>
      <c r="C38" s="303" t="s">
        <v>1</v>
      </c>
      <c r="D38" s="303" t="s">
        <v>449</v>
      </c>
      <c r="E38" s="17" t="s">
        <v>1</v>
      </c>
      <c r="F38" s="304">
        <v>0</v>
      </c>
      <c r="G38" s="38"/>
      <c r="H38" s="44"/>
    </row>
    <row r="39" s="2" customFormat="1" ht="16.8" customHeight="1">
      <c r="A39" s="38"/>
      <c r="B39" s="44"/>
      <c r="C39" s="303" t="s">
        <v>1</v>
      </c>
      <c r="D39" s="303" t="s">
        <v>450</v>
      </c>
      <c r="E39" s="17" t="s">
        <v>1</v>
      </c>
      <c r="F39" s="304">
        <v>5.7409999999999997</v>
      </c>
      <c r="G39" s="38"/>
      <c r="H39" s="44"/>
    </row>
    <row r="40" s="2" customFormat="1" ht="16.8" customHeight="1">
      <c r="A40" s="38"/>
      <c r="B40" s="44"/>
      <c r="C40" s="303" t="s">
        <v>114</v>
      </c>
      <c r="D40" s="303" t="s">
        <v>221</v>
      </c>
      <c r="E40" s="17" t="s">
        <v>1</v>
      </c>
      <c r="F40" s="304">
        <v>41.341000000000001</v>
      </c>
      <c r="G40" s="38"/>
      <c r="H40" s="44"/>
    </row>
    <row r="41" s="2" customFormat="1" ht="16.8" customHeight="1">
      <c r="A41" s="38"/>
      <c r="B41" s="44"/>
      <c r="C41" s="305" t="s">
        <v>886</v>
      </c>
      <c r="D41" s="38"/>
      <c r="E41" s="38"/>
      <c r="F41" s="38"/>
      <c r="G41" s="38"/>
      <c r="H41" s="44"/>
    </row>
    <row r="42" s="2" customFormat="1" ht="16.8" customHeight="1">
      <c r="A42" s="38"/>
      <c r="B42" s="44"/>
      <c r="C42" s="303" t="s">
        <v>443</v>
      </c>
      <c r="D42" s="303" t="s">
        <v>444</v>
      </c>
      <c r="E42" s="17" t="s">
        <v>112</v>
      </c>
      <c r="F42" s="304">
        <v>41.341000000000001</v>
      </c>
      <c r="G42" s="38"/>
      <c r="H42" s="44"/>
    </row>
    <row r="43" s="2" customFormat="1" ht="16.8" customHeight="1">
      <c r="A43" s="38"/>
      <c r="B43" s="44"/>
      <c r="C43" s="303" t="s">
        <v>459</v>
      </c>
      <c r="D43" s="303" t="s">
        <v>460</v>
      </c>
      <c r="E43" s="17" t="s">
        <v>112</v>
      </c>
      <c r="F43" s="304">
        <v>221.39099999999999</v>
      </c>
      <c r="G43" s="38"/>
      <c r="H43" s="44"/>
    </row>
    <row r="44" s="2" customFormat="1" ht="16.8" customHeight="1">
      <c r="A44" s="38"/>
      <c r="B44" s="44"/>
      <c r="C44" s="299" t="s">
        <v>117</v>
      </c>
      <c r="D44" s="300" t="s">
        <v>118</v>
      </c>
      <c r="E44" s="301" t="s">
        <v>1</v>
      </c>
      <c r="F44" s="302">
        <v>38.874000000000002</v>
      </c>
      <c r="G44" s="38"/>
      <c r="H44" s="44"/>
    </row>
    <row r="45" s="2" customFormat="1" ht="16.8" customHeight="1">
      <c r="A45" s="38"/>
      <c r="B45" s="44"/>
      <c r="C45" s="303" t="s">
        <v>1</v>
      </c>
      <c r="D45" s="303" t="s">
        <v>887</v>
      </c>
      <c r="E45" s="17" t="s">
        <v>1</v>
      </c>
      <c r="F45" s="304">
        <v>38.874000000000002</v>
      </c>
      <c r="G45" s="38"/>
      <c r="H45" s="44"/>
    </row>
    <row r="46" s="2" customFormat="1" ht="16.8" customHeight="1">
      <c r="A46" s="38"/>
      <c r="B46" s="44"/>
      <c r="C46" s="305" t="s">
        <v>886</v>
      </c>
      <c r="D46" s="38"/>
      <c r="E46" s="38"/>
      <c r="F46" s="38"/>
      <c r="G46" s="38"/>
      <c r="H46" s="44"/>
    </row>
    <row r="47" s="2" customFormat="1" ht="16.8" customHeight="1">
      <c r="A47" s="38"/>
      <c r="B47" s="44"/>
      <c r="C47" s="303" t="s">
        <v>194</v>
      </c>
      <c r="D47" s="303" t="s">
        <v>195</v>
      </c>
      <c r="E47" s="17" t="s">
        <v>104</v>
      </c>
      <c r="F47" s="304">
        <v>38.874000000000002</v>
      </c>
      <c r="G47" s="38"/>
      <c r="H47" s="44"/>
    </row>
    <row r="48" s="2" customFormat="1">
      <c r="A48" s="38"/>
      <c r="B48" s="44"/>
      <c r="C48" s="303" t="s">
        <v>214</v>
      </c>
      <c r="D48" s="303" t="s">
        <v>215</v>
      </c>
      <c r="E48" s="17" t="s">
        <v>104</v>
      </c>
      <c r="F48" s="304">
        <v>104.874</v>
      </c>
      <c r="G48" s="38"/>
      <c r="H48" s="44"/>
    </row>
    <row r="49" s="2" customFormat="1">
      <c r="A49" s="38"/>
      <c r="B49" s="44"/>
      <c r="C49" s="303" t="s">
        <v>554</v>
      </c>
      <c r="D49" s="303" t="s">
        <v>555</v>
      </c>
      <c r="E49" s="17" t="s">
        <v>284</v>
      </c>
      <c r="F49" s="304">
        <v>180.99799999999999</v>
      </c>
      <c r="G49" s="38"/>
      <c r="H49" s="44"/>
    </row>
    <row r="50" s="2" customFormat="1" ht="16.8" customHeight="1">
      <c r="A50" s="38"/>
      <c r="B50" s="44"/>
      <c r="C50" s="299" t="s">
        <v>888</v>
      </c>
      <c r="D50" s="300" t="s">
        <v>889</v>
      </c>
      <c r="E50" s="301" t="s">
        <v>1</v>
      </c>
      <c r="F50" s="302">
        <v>106.50400000000001</v>
      </c>
      <c r="G50" s="38"/>
      <c r="H50" s="44"/>
    </row>
    <row r="51" s="2" customFormat="1" ht="16.8" customHeight="1">
      <c r="A51" s="38"/>
      <c r="B51" s="44"/>
      <c r="C51" s="303" t="s">
        <v>1</v>
      </c>
      <c r="D51" s="303" t="s">
        <v>890</v>
      </c>
      <c r="E51" s="17" t="s">
        <v>1</v>
      </c>
      <c r="F51" s="304">
        <v>106.50400000000001</v>
      </c>
      <c r="G51" s="38"/>
      <c r="H51" s="44"/>
    </row>
    <row r="52" s="2" customFormat="1" ht="16.8" customHeight="1">
      <c r="A52" s="38"/>
      <c r="B52" s="44"/>
      <c r="C52" s="299" t="s">
        <v>121</v>
      </c>
      <c r="D52" s="300" t="s">
        <v>122</v>
      </c>
      <c r="E52" s="301" t="s">
        <v>1</v>
      </c>
      <c r="F52" s="302">
        <v>19.137</v>
      </c>
      <c r="G52" s="38"/>
      <c r="H52" s="44"/>
    </row>
    <row r="53" s="2" customFormat="1" ht="16.8" customHeight="1">
      <c r="A53" s="38"/>
      <c r="B53" s="44"/>
      <c r="C53" s="303" t="s">
        <v>1</v>
      </c>
      <c r="D53" s="303" t="s">
        <v>891</v>
      </c>
      <c r="E53" s="17" t="s">
        <v>1</v>
      </c>
      <c r="F53" s="304">
        <v>19.137</v>
      </c>
      <c r="G53" s="38"/>
      <c r="H53" s="44"/>
    </row>
    <row r="54" s="2" customFormat="1" ht="16.8" customHeight="1">
      <c r="A54" s="38"/>
      <c r="B54" s="44"/>
      <c r="C54" s="305" t="s">
        <v>886</v>
      </c>
      <c r="D54" s="38"/>
      <c r="E54" s="38"/>
      <c r="F54" s="38"/>
      <c r="G54" s="38"/>
      <c r="H54" s="44"/>
    </row>
    <row r="55" s="2" customFormat="1" ht="16.8" customHeight="1">
      <c r="A55" s="38"/>
      <c r="B55" s="44"/>
      <c r="C55" s="303" t="s">
        <v>403</v>
      </c>
      <c r="D55" s="303" t="s">
        <v>404</v>
      </c>
      <c r="E55" s="17" t="s">
        <v>360</v>
      </c>
      <c r="F55" s="304">
        <v>19.137</v>
      </c>
      <c r="G55" s="38"/>
      <c r="H55" s="44"/>
    </row>
    <row r="56" s="2" customFormat="1" ht="16.8" customHeight="1">
      <c r="A56" s="38"/>
      <c r="B56" s="44"/>
      <c r="C56" s="299" t="s">
        <v>125</v>
      </c>
      <c r="D56" s="300" t="s">
        <v>126</v>
      </c>
      <c r="E56" s="301" t="s">
        <v>1</v>
      </c>
      <c r="F56" s="302">
        <v>118.04600000000001</v>
      </c>
      <c r="G56" s="38"/>
      <c r="H56" s="44"/>
    </row>
    <row r="57" s="2" customFormat="1" ht="16.8" customHeight="1">
      <c r="A57" s="38"/>
      <c r="B57" s="44"/>
      <c r="C57" s="303" t="s">
        <v>1</v>
      </c>
      <c r="D57" s="303" t="s">
        <v>892</v>
      </c>
      <c r="E57" s="17" t="s">
        <v>1</v>
      </c>
      <c r="F57" s="304">
        <v>118.04600000000001</v>
      </c>
      <c r="G57" s="38"/>
      <c r="H57" s="44"/>
    </row>
    <row r="58" s="2" customFormat="1" ht="16.8" customHeight="1">
      <c r="A58" s="38"/>
      <c r="B58" s="44"/>
      <c r="C58" s="305" t="s">
        <v>886</v>
      </c>
      <c r="D58" s="38"/>
      <c r="E58" s="38"/>
      <c r="F58" s="38"/>
      <c r="G58" s="38"/>
      <c r="H58" s="44"/>
    </row>
    <row r="59" s="2" customFormat="1">
      <c r="A59" s="38"/>
      <c r="B59" s="44"/>
      <c r="C59" s="303" t="s">
        <v>409</v>
      </c>
      <c r="D59" s="303" t="s">
        <v>410</v>
      </c>
      <c r="E59" s="17" t="s">
        <v>360</v>
      </c>
      <c r="F59" s="304">
        <v>118.04600000000001</v>
      </c>
      <c r="G59" s="38"/>
      <c r="H59" s="44"/>
    </row>
    <row r="60" s="2" customFormat="1" ht="16.8" customHeight="1">
      <c r="A60" s="38"/>
      <c r="B60" s="44"/>
      <c r="C60" s="299" t="s">
        <v>129</v>
      </c>
      <c r="D60" s="300" t="s">
        <v>129</v>
      </c>
      <c r="E60" s="301" t="s">
        <v>104</v>
      </c>
      <c r="F60" s="302">
        <v>100</v>
      </c>
      <c r="G60" s="38"/>
      <c r="H60" s="44"/>
    </row>
    <row r="61" s="2" customFormat="1" ht="16.8" customHeight="1">
      <c r="A61" s="38"/>
      <c r="B61" s="44"/>
      <c r="C61" s="303" t="s">
        <v>1</v>
      </c>
      <c r="D61" s="303" t="s">
        <v>205</v>
      </c>
      <c r="E61" s="17" t="s">
        <v>1</v>
      </c>
      <c r="F61" s="304">
        <v>0</v>
      </c>
      <c r="G61" s="38"/>
      <c r="H61" s="44"/>
    </row>
    <row r="62" s="2" customFormat="1" ht="16.8" customHeight="1">
      <c r="A62" s="38"/>
      <c r="B62" s="44"/>
      <c r="C62" s="303" t="s">
        <v>129</v>
      </c>
      <c r="D62" s="303" t="s">
        <v>130</v>
      </c>
      <c r="E62" s="17" t="s">
        <v>1</v>
      </c>
      <c r="F62" s="304">
        <v>100</v>
      </c>
      <c r="G62" s="38"/>
      <c r="H62" s="44"/>
    </row>
    <row r="63" s="2" customFormat="1" ht="16.8" customHeight="1">
      <c r="A63" s="38"/>
      <c r="B63" s="44"/>
      <c r="C63" s="305" t="s">
        <v>886</v>
      </c>
      <c r="D63" s="38"/>
      <c r="E63" s="38"/>
      <c r="F63" s="38"/>
      <c r="G63" s="38"/>
      <c r="H63" s="44"/>
    </row>
    <row r="64" s="2" customFormat="1">
      <c r="A64" s="38"/>
      <c r="B64" s="44"/>
      <c r="C64" s="303" t="s">
        <v>201</v>
      </c>
      <c r="D64" s="303" t="s">
        <v>202</v>
      </c>
      <c r="E64" s="17" t="s">
        <v>104</v>
      </c>
      <c r="F64" s="304">
        <v>100</v>
      </c>
      <c r="G64" s="38"/>
      <c r="H64" s="44"/>
    </row>
    <row r="65" s="2" customFormat="1">
      <c r="A65" s="38"/>
      <c r="B65" s="44"/>
      <c r="C65" s="303" t="s">
        <v>214</v>
      </c>
      <c r="D65" s="303" t="s">
        <v>215</v>
      </c>
      <c r="E65" s="17" t="s">
        <v>104</v>
      </c>
      <c r="F65" s="304">
        <v>104.874</v>
      </c>
      <c r="G65" s="38"/>
      <c r="H65" s="44"/>
    </row>
    <row r="66" s="2" customFormat="1">
      <c r="A66" s="38"/>
      <c r="B66" s="44"/>
      <c r="C66" s="303" t="s">
        <v>554</v>
      </c>
      <c r="D66" s="303" t="s">
        <v>555</v>
      </c>
      <c r="E66" s="17" t="s">
        <v>284</v>
      </c>
      <c r="F66" s="304">
        <v>180.99799999999999</v>
      </c>
      <c r="G66" s="38"/>
      <c r="H66" s="44"/>
    </row>
    <row r="67" s="2" customFormat="1" ht="16.8" customHeight="1">
      <c r="A67" s="38"/>
      <c r="B67" s="44"/>
      <c r="C67" s="299" t="s">
        <v>131</v>
      </c>
      <c r="D67" s="300" t="s">
        <v>131</v>
      </c>
      <c r="E67" s="301" t="s">
        <v>104</v>
      </c>
      <c r="F67" s="302">
        <v>34</v>
      </c>
      <c r="G67" s="38"/>
      <c r="H67" s="44"/>
    </row>
    <row r="68" s="2" customFormat="1" ht="16.8" customHeight="1">
      <c r="A68" s="38"/>
      <c r="B68" s="44"/>
      <c r="C68" s="303" t="s">
        <v>1</v>
      </c>
      <c r="D68" s="303" t="s">
        <v>243</v>
      </c>
      <c r="E68" s="17" t="s">
        <v>1</v>
      </c>
      <c r="F68" s="304">
        <v>0</v>
      </c>
      <c r="G68" s="38"/>
      <c r="H68" s="44"/>
    </row>
    <row r="69" s="2" customFormat="1" ht="16.8" customHeight="1">
      <c r="A69" s="38"/>
      <c r="B69" s="44"/>
      <c r="C69" s="303" t="s">
        <v>131</v>
      </c>
      <c r="D69" s="303" t="s">
        <v>244</v>
      </c>
      <c r="E69" s="17" t="s">
        <v>1</v>
      </c>
      <c r="F69" s="304">
        <v>34</v>
      </c>
      <c r="G69" s="38"/>
      <c r="H69" s="44"/>
    </row>
    <row r="70" s="2" customFormat="1" ht="16.8" customHeight="1">
      <c r="A70" s="38"/>
      <c r="B70" s="44"/>
      <c r="C70" s="305" t="s">
        <v>886</v>
      </c>
      <c r="D70" s="38"/>
      <c r="E70" s="38"/>
      <c r="F70" s="38"/>
      <c r="G70" s="38"/>
      <c r="H70" s="44"/>
    </row>
    <row r="71" s="2" customFormat="1" ht="16.8" customHeight="1">
      <c r="A71" s="38"/>
      <c r="B71" s="44"/>
      <c r="C71" s="303" t="s">
        <v>239</v>
      </c>
      <c r="D71" s="303" t="s">
        <v>240</v>
      </c>
      <c r="E71" s="17" t="s">
        <v>104</v>
      </c>
      <c r="F71" s="304">
        <v>34</v>
      </c>
      <c r="G71" s="38"/>
      <c r="H71" s="44"/>
    </row>
    <row r="72" s="2" customFormat="1">
      <c r="A72" s="38"/>
      <c r="B72" s="44"/>
      <c r="C72" s="303" t="s">
        <v>214</v>
      </c>
      <c r="D72" s="303" t="s">
        <v>215</v>
      </c>
      <c r="E72" s="17" t="s">
        <v>104</v>
      </c>
      <c r="F72" s="304">
        <v>104.874</v>
      </c>
      <c r="G72" s="38"/>
      <c r="H72" s="44"/>
    </row>
    <row r="73" s="2" customFormat="1">
      <c r="A73" s="38"/>
      <c r="B73" s="44"/>
      <c r="C73" s="303" t="s">
        <v>554</v>
      </c>
      <c r="D73" s="303" t="s">
        <v>555</v>
      </c>
      <c r="E73" s="17" t="s">
        <v>284</v>
      </c>
      <c r="F73" s="304">
        <v>180.99799999999999</v>
      </c>
      <c r="G73" s="38"/>
      <c r="H73" s="44"/>
    </row>
    <row r="74" s="2" customFormat="1" ht="16.8" customHeight="1">
      <c r="A74" s="38"/>
      <c r="B74" s="44"/>
      <c r="C74" s="299" t="s">
        <v>1</v>
      </c>
      <c r="D74" s="300" t="s">
        <v>893</v>
      </c>
      <c r="E74" s="301" t="s">
        <v>1</v>
      </c>
      <c r="F74" s="302">
        <v>53.252000000000002</v>
      </c>
      <c r="G74" s="38"/>
      <c r="H74" s="44"/>
    </row>
    <row r="75" s="2" customFormat="1" ht="16.8" customHeight="1">
      <c r="A75" s="38"/>
      <c r="B75" s="44"/>
      <c r="C75" s="303" t="s">
        <v>1</v>
      </c>
      <c r="D75" s="303" t="s">
        <v>894</v>
      </c>
      <c r="E75" s="17" t="s">
        <v>1</v>
      </c>
      <c r="F75" s="304">
        <v>53.252000000000002</v>
      </c>
      <c r="G75" s="38"/>
      <c r="H75" s="44"/>
    </row>
    <row r="76" s="2" customFormat="1" ht="16.8" customHeight="1">
      <c r="A76" s="38"/>
      <c r="B76" s="44"/>
      <c r="C76" s="299" t="s">
        <v>1</v>
      </c>
      <c r="D76" s="300" t="s">
        <v>895</v>
      </c>
      <c r="E76" s="301" t="s">
        <v>1</v>
      </c>
      <c r="F76" s="302">
        <v>59.023000000000003</v>
      </c>
      <c r="G76" s="38"/>
      <c r="H76" s="44"/>
    </row>
    <row r="77" s="2" customFormat="1" ht="16.8" customHeight="1">
      <c r="A77" s="38"/>
      <c r="B77" s="44"/>
      <c r="C77" s="303" t="s">
        <v>1</v>
      </c>
      <c r="D77" s="303" t="s">
        <v>896</v>
      </c>
      <c r="E77" s="17" t="s">
        <v>1</v>
      </c>
      <c r="F77" s="304">
        <v>59.023000000000003</v>
      </c>
      <c r="G77" s="38"/>
      <c r="H77" s="44"/>
    </row>
    <row r="78" s="2" customFormat="1" ht="16.8" customHeight="1">
      <c r="A78" s="38"/>
      <c r="B78" s="44"/>
      <c r="C78" s="299" t="s">
        <v>1</v>
      </c>
      <c r="D78" s="300" t="s">
        <v>891</v>
      </c>
      <c r="E78" s="301" t="s">
        <v>1</v>
      </c>
      <c r="F78" s="302">
        <v>19.137</v>
      </c>
      <c r="G78" s="38"/>
      <c r="H78" s="44"/>
    </row>
    <row r="79" s="2" customFormat="1" ht="16.8" customHeight="1">
      <c r="A79" s="38"/>
      <c r="B79" s="44"/>
      <c r="C79" s="303" t="s">
        <v>1</v>
      </c>
      <c r="D79" s="303" t="s">
        <v>897</v>
      </c>
      <c r="E79" s="17" t="s">
        <v>1</v>
      </c>
      <c r="F79" s="304">
        <v>19.137</v>
      </c>
      <c r="G79" s="38"/>
      <c r="H79" s="44"/>
    </row>
    <row r="80" s="2" customFormat="1" ht="16.8" customHeight="1">
      <c r="A80" s="38"/>
      <c r="B80" s="44"/>
      <c r="C80" s="299" t="s">
        <v>1</v>
      </c>
      <c r="D80" s="300" t="s">
        <v>898</v>
      </c>
      <c r="E80" s="301" t="s">
        <v>1</v>
      </c>
      <c r="F80" s="302">
        <v>0.72999999999999998</v>
      </c>
      <c r="G80" s="38"/>
      <c r="H80" s="44"/>
    </row>
    <row r="81" s="2" customFormat="1" ht="16.8" customHeight="1">
      <c r="A81" s="38"/>
      <c r="B81" s="44"/>
      <c r="C81" s="303" t="s">
        <v>1</v>
      </c>
      <c r="D81" s="303" t="s">
        <v>899</v>
      </c>
      <c r="E81" s="17" t="s">
        <v>1</v>
      </c>
      <c r="F81" s="304">
        <v>0.72999999999999998</v>
      </c>
      <c r="G81" s="38"/>
      <c r="H81" s="44"/>
    </row>
    <row r="82" s="2" customFormat="1" ht="7.44" customHeight="1">
      <c r="A82" s="38"/>
      <c r="B82" s="171"/>
      <c r="C82" s="172"/>
      <c r="D82" s="172"/>
      <c r="E82" s="172"/>
      <c r="F82" s="172"/>
      <c r="G82" s="172"/>
      <c r="H82" s="44"/>
    </row>
    <row r="83" s="2" customFormat="1">
      <c r="A83" s="38"/>
      <c r="B83" s="38"/>
      <c r="C83" s="38"/>
      <c r="D83" s="38"/>
      <c r="E83" s="38"/>
      <c r="F83" s="38"/>
      <c r="G83" s="38"/>
      <c r="H83" s="38"/>
    </row>
  </sheetData>
  <sheetProtection sheet="1" formatColumns="0" formatRows="0" objects="1" scenarios="1" spinCount="100000" saltValue="FkG7Od6r7tlQDD6WI3bzSt4kGPodcKFWvaVg5pkWF6PZIns8j6OaNQIh6gEsZP9czuB1XgOZrXU88f+XDp71EQ==" hashValue="qLfgrY5FruC4CRqSrrwHvWeY2lL8f+MdN9kPU9MXCPgQvfbLORir53PV3GV30Dg0b60oZDH1tOHwWSKmwG/IHQ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Dalibor Basovník</dc:creator>
  <cp:lastModifiedBy>Dalibor Basovník</cp:lastModifiedBy>
  <dcterms:created xsi:type="dcterms:W3CDTF">2024-08-06T07:51:39Z</dcterms:created>
  <dcterms:modified xsi:type="dcterms:W3CDTF">2024-08-06T07:51:45Z</dcterms:modified>
</cp:coreProperties>
</file>