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2024\24084-13XT-KM - Svitava Blansko Salm\CD\"/>
    </mc:Choice>
  </mc:AlternateContent>
  <bookViews>
    <workbookView xWindow="0" yWindow="0" windowWidth="0" windowHeight="0"/>
  </bookViews>
  <sheets>
    <sheet name="Rekapitulace stavby" sheetId="1" r:id="rId1"/>
    <sheet name="24084-13XT-KM-01 - SO01 -..." sheetId="2" r:id="rId2"/>
    <sheet name="24084-13XT-KM-02 - SO02 -..." sheetId="3" r:id="rId3"/>
    <sheet name="24084-13XT-KM-03 - VRN - ...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'24084-13XT-KM-01 - SO01 -...'!$C$84:$K$240</definedName>
    <definedName name="_xlnm.Print_Area" localSheetId="1">'24084-13XT-KM-01 - SO01 -...'!$C$4:$J$39,'24084-13XT-KM-01 - SO01 -...'!$C$45:$J$66,'24084-13XT-KM-01 - SO01 -...'!$C$72:$K$240</definedName>
    <definedName name="_xlnm.Print_Titles" localSheetId="1">'24084-13XT-KM-01 - SO01 -...'!$84:$84</definedName>
    <definedName name="_xlnm._FilterDatabase" localSheetId="2" hidden="1">'24084-13XT-KM-02 - SO02 -...'!$C$81:$K$180</definedName>
    <definedName name="_xlnm.Print_Area" localSheetId="2">'24084-13XT-KM-02 - SO02 -...'!$C$4:$J$39,'24084-13XT-KM-02 - SO02 -...'!$C$45:$J$63,'24084-13XT-KM-02 - SO02 -...'!$C$69:$K$180</definedName>
    <definedName name="_xlnm.Print_Titles" localSheetId="2">'24084-13XT-KM-02 - SO02 -...'!$81:$81</definedName>
    <definedName name="_xlnm._FilterDatabase" localSheetId="3" hidden="1">'24084-13XT-KM-03 - VRN - ...'!$C$79:$K$109</definedName>
    <definedName name="_xlnm.Print_Area" localSheetId="3">'24084-13XT-KM-03 - VRN - ...'!$C$4:$J$39,'24084-13XT-KM-03 - VRN - ...'!$C$45:$J$61,'24084-13XT-KM-03 - VRN - ...'!$C$67:$K$109</definedName>
    <definedName name="_xlnm.Print_Titles" localSheetId="3">'24084-13XT-KM-03 - VRN - ...'!$79:$79</definedName>
    <definedName name="_xlnm.Print_Area" localSheetId="4">'Seznam figur'!$C$4:$G$100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7"/>
  <c i="4" r="J35"/>
  <c i="1" r="AX57"/>
  <c i="4"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3" r="J37"/>
  <c r="J36"/>
  <c i="1" r="AY56"/>
  <c i="3" r="J35"/>
  <c i="1" r="AX56"/>
  <c i="3"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0"/>
  <c r="BH110"/>
  <c r="BG110"/>
  <c r="BF110"/>
  <c r="T110"/>
  <c r="R110"/>
  <c r="P110"/>
  <c r="BI106"/>
  <c r="BH106"/>
  <c r="BG106"/>
  <c r="BF106"/>
  <c r="T106"/>
  <c r="R106"/>
  <c r="P106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48"/>
  <c i="2" r="J37"/>
  <c r="J36"/>
  <c i="1" r="AY55"/>
  <c i="2" r="J35"/>
  <c i="1" r="AX55"/>
  <c i="2" r="BI239"/>
  <c r="BH239"/>
  <c r="BG239"/>
  <c r="BF239"/>
  <c r="T239"/>
  <c r="R239"/>
  <c r="P239"/>
  <c r="BI237"/>
  <c r="BH237"/>
  <c r="BG237"/>
  <c r="BF237"/>
  <c r="T237"/>
  <c r="R237"/>
  <c r="P237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8"/>
  <c r="BH218"/>
  <c r="BG218"/>
  <c r="BF218"/>
  <c r="T218"/>
  <c r="R218"/>
  <c r="P218"/>
  <c r="BI206"/>
  <c r="BH206"/>
  <c r="BG206"/>
  <c r="BF206"/>
  <c r="T206"/>
  <c r="R206"/>
  <c r="P206"/>
  <c r="BI200"/>
  <c r="BH200"/>
  <c r="BG200"/>
  <c r="BF200"/>
  <c r="T200"/>
  <c r="R200"/>
  <c r="P200"/>
  <c r="BI187"/>
  <c r="BH187"/>
  <c r="BG187"/>
  <c r="BF187"/>
  <c r="T187"/>
  <c r="R187"/>
  <c r="P187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1" r="L50"/>
  <c r="AM50"/>
  <c r="AM49"/>
  <c r="L49"/>
  <c r="AM47"/>
  <c r="L47"/>
  <c r="L45"/>
  <c r="L44"/>
  <c i="2" r="J239"/>
  <c r="BK239"/>
  <c r="J130"/>
  <c r="BK206"/>
  <c i="3" r="BK145"/>
  <c r="J145"/>
  <c r="J129"/>
  <c r="J96"/>
  <c i="4" r="J92"/>
  <c r="J88"/>
  <c i="2" r="J170"/>
  <c r="BK224"/>
  <c r="BK156"/>
  <c i="3" r="J173"/>
  <c r="J106"/>
  <c r="BK129"/>
  <c r="BK85"/>
  <c i="4" r="BK97"/>
  <c r="J82"/>
  <c i="2" r="J162"/>
  <c r="J156"/>
  <c r="BK160"/>
  <c i="3" r="BK159"/>
  <c r="BK173"/>
  <c r="J168"/>
  <c r="BK165"/>
  <c i="4" r="BK108"/>
  <c r="J95"/>
  <c i="2" r="J224"/>
  <c r="BK229"/>
  <c r="J112"/>
  <c r="J187"/>
  <c i="3" r="J141"/>
  <c r="BK153"/>
  <c r="J151"/>
  <c r="J85"/>
  <c i="4" r="J87"/>
  <c r="BK92"/>
  <c i="2" r="BK187"/>
  <c r="J206"/>
  <c r="J142"/>
  <c i="3" r="BK169"/>
  <c r="J159"/>
  <c r="J157"/>
  <c r="J147"/>
  <c i="4" r="BK99"/>
  <c r="BK94"/>
  <c i="2" r="BK222"/>
  <c r="BK104"/>
  <c r="BK108"/>
  <c r="BK112"/>
  <c i="3" r="J177"/>
  <c r="BK106"/>
  <c r="J169"/>
  <c i="4" r="J94"/>
  <c r="J101"/>
  <c i="2" r="BK130"/>
  <c r="J200"/>
  <c r="BK200"/>
  <c i="3" r="J171"/>
  <c r="BK100"/>
  <c r="J110"/>
  <c r="BK177"/>
  <c i="4" r="BK90"/>
  <c r="J102"/>
  <c i="2" r="J237"/>
  <c r="J88"/>
  <c r="J160"/>
  <c r="J138"/>
  <c i="3" r="BK110"/>
  <c r="BK137"/>
  <c r="J92"/>
  <c i="4" r="BK104"/>
  <c r="J97"/>
  <c r="BK102"/>
  <c i="2" r="J226"/>
  <c r="J108"/>
  <c r="BK162"/>
  <c r="BK168"/>
  <c i="3" r="J117"/>
  <c r="J121"/>
  <c r="BK179"/>
  <c i="4" r="J89"/>
  <c r="BK101"/>
  <c r="BK95"/>
  <c i="2" r="BK142"/>
  <c r="J166"/>
  <c r="BK173"/>
  <c i="3" r="J125"/>
  <c r="BK141"/>
  <c r="BK133"/>
  <c r="J137"/>
  <c i="4" r="BK89"/>
  <c i="2" r="J229"/>
  <c r="BK170"/>
  <c r="BK138"/>
  <c r="J104"/>
  <c i="3" r="BK121"/>
  <c r="BK151"/>
  <c r="BK147"/>
  <c r="J100"/>
  <c i="4" r="J86"/>
  <c r="BK86"/>
  <c i="2" r="BK134"/>
  <c r="J168"/>
  <c r="J232"/>
  <c i="3" r="J179"/>
  <c r="J175"/>
  <c r="BK175"/>
  <c r="J153"/>
  <c i="4" r="J104"/>
  <c r="J84"/>
  <c i="2" r="J146"/>
  <c r="BK226"/>
  <c r="BK88"/>
  <c r="J134"/>
  <c i="3" r="BK92"/>
  <c r="BK96"/>
  <c r="BK168"/>
  <c i="4" r="BK106"/>
  <c r="BK84"/>
  <c i="2" r="BK232"/>
  <c r="BK237"/>
  <c r="BK146"/>
  <c r="J222"/>
  <c i="3" r="J161"/>
  <c r="BK157"/>
  <c r="BK161"/>
  <c i="4" r="BK82"/>
  <c r="BK88"/>
  <c i="2" r="BK218"/>
  <c i="1" r="AS54"/>
  <c i="3" r="J133"/>
  <c r="BK117"/>
  <c i="4" r="J108"/>
  <c r="J90"/>
  <c r="J106"/>
  <c i="2" r="J173"/>
  <c r="J218"/>
  <c r="BK166"/>
  <c i="3" r="J165"/>
  <c r="BK125"/>
  <c r="BK171"/>
  <c i="4" r="BK87"/>
  <c r="J99"/>
  <c i="2" l="1" r="BK87"/>
  <c r="R172"/>
  <c r="R217"/>
  <c r="R228"/>
  <c r="R236"/>
  <c i="3" r="BK84"/>
  <c r="BK83"/>
  <c r="BK82"/>
  <c r="J82"/>
  <c r="BK172"/>
  <c r="J172"/>
  <c r="J62"/>
  <c i="2" r="R87"/>
  <c r="R86"/>
  <c r="R85"/>
  <c r="T172"/>
  <c r="T217"/>
  <c r="T228"/>
  <c r="T236"/>
  <c i="3" r="R84"/>
  <c r="P172"/>
  <c i="2" r="T87"/>
  <c r="T86"/>
  <c r="T85"/>
  <c r="P172"/>
  <c r="P217"/>
  <c r="P228"/>
  <c r="BK236"/>
  <c r="J236"/>
  <c r="J65"/>
  <c i="3" r="P84"/>
  <c r="P83"/>
  <c r="P82"/>
  <c i="1" r="AU56"/>
  <c i="3" r="R172"/>
  <c i="2" r="P87"/>
  <c r="P86"/>
  <c r="P85"/>
  <c i="1" r="AU55"/>
  <c i="2" r="BK172"/>
  <c r="J172"/>
  <c r="J62"/>
  <c r="BK217"/>
  <c r="J217"/>
  <c r="J63"/>
  <c r="BK228"/>
  <c r="J228"/>
  <c r="J64"/>
  <c r="P236"/>
  <c i="3" r="T84"/>
  <c r="T83"/>
  <c r="T82"/>
  <c r="T172"/>
  <c i="4" r="BK81"/>
  <c r="J81"/>
  <c r="J60"/>
  <c r="P81"/>
  <c r="P80"/>
  <c i="1" r="AU57"/>
  <c i="4" r="R81"/>
  <c r="R80"/>
  <c r="T81"/>
  <c r="T80"/>
  <c i="3" r="J84"/>
  <c r="J61"/>
  <c i="4" r="E48"/>
  <c r="J52"/>
  <c r="F55"/>
  <c r="BE87"/>
  <c r="BE89"/>
  <c r="BE90"/>
  <c r="BE97"/>
  <c i="3" r="J59"/>
  <c i="4" r="BE82"/>
  <c r="BE86"/>
  <c r="BE106"/>
  <c r="BE108"/>
  <c i="3" r="J83"/>
  <c r="J60"/>
  <c i="4" r="BE95"/>
  <c r="BE102"/>
  <c r="BE104"/>
  <c r="BE84"/>
  <c r="BE88"/>
  <c r="BE92"/>
  <c r="BE94"/>
  <c r="BE99"/>
  <c r="BE101"/>
  <c i="2" r="J87"/>
  <c r="J61"/>
  <c i="3" r="J52"/>
  <c r="E72"/>
  <c r="BE92"/>
  <c r="BE110"/>
  <c r="BE117"/>
  <c r="BE125"/>
  <c r="BE129"/>
  <c r="BE141"/>
  <c r="BE157"/>
  <c r="BE159"/>
  <c r="BE173"/>
  <c r="F55"/>
  <c r="BE96"/>
  <c r="BE106"/>
  <c r="BE121"/>
  <c r="BE137"/>
  <c r="BE169"/>
  <c r="BE171"/>
  <c r="BE177"/>
  <c r="BE85"/>
  <c r="BE100"/>
  <c r="BE145"/>
  <c r="BE161"/>
  <c r="BE168"/>
  <c r="BE133"/>
  <c r="BE147"/>
  <c r="BE151"/>
  <c r="BE153"/>
  <c r="BE165"/>
  <c r="BE175"/>
  <c r="BE179"/>
  <c i="2" r="E75"/>
  <c r="BE88"/>
  <c r="BE142"/>
  <c r="BE146"/>
  <c r="BE162"/>
  <c r="BE222"/>
  <c r="BE226"/>
  <c r="J52"/>
  <c r="F55"/>
  <c r="BE104"/>
  <c r="BE112"/>
  <c r="BE130"/>
  <c r="BE160"/>
  <c r="BE168"/>
  <c r="BE206"/>
  <c r="BE224"/>
  <c r="BE229"/>
  <c r="BE232"/>
  <c r="BE237"/>
  <c r="BE134"/>
  <c r="BE138"/>
  <c r="BE170"/>
  <c r="BE173"/>
  <c r="BE187"/>
  <c r="BE218"/>
  <c r="BE239"/>
  <c r="BE108"/>
  <c r="BE156"/>
  <c r="BE166"/>
  <c r="BE200"/>
  <c r="F34"/>
  <c i="1" r="BA55"/>
  <c i="4" r="F35"/>
  <c i="1" r="BB57"/>
  <c i="3" r="F34"/>
  <c i="1" r="BA56"/>
  <c i="4" r="J34"/>
  <c i="1" r="AW57"/>
  <c i="2" r="F35"/>
  <c i="1" r="BB55"/>
  <c i="3" r="J30"/>
  <c i="2" r="J34"/>
  <c i="1" r="AW55"/>
  <c i="4" r="F36"/>
  <c i="1" r="BC57"/>
  <c i="3" r="F35"/>
  <c i="1" r="BB56"/>
  <c i="3" r="F36"/>
  <c i="1" r="BC56"/>
  <c i="3" r="F37"/>
  <c i="1" r="BD56"/>
  <c i="2" r="F36"/>
  <c i="1" r="BC55"/>
  <c i="2" r="F37"/>
  <c i="1" r="BD55"/>
  <c i="4" r="F34"/>
  <c i="1" r="BA57"/>
  <c i="3" r="J34"/>
  <c i="1" r="AW56"/>
  <c i="4" r="F37"/>
  <c i="1" r="BD57"/>
  <c i="3" l="1" r="R83"/>
  <c r="R82"/>
  <c i="2" r="BK86"/>
  <c r="J86"/>
  <c r="J60"/>
  <c i="1" r="AG56"/>
  <c i="4" r="BK80"/>
  <c r="J80"/>
  <c r="J59"/>
  <c i="1" r="AU54"/>
  <c r="BB54"/>
  <c r="W31"/>
  <c i="2" r="J33"/>
  <c i="1" r="AV55"/>
  <c r="AT55"/>
  <c r="BD54"/>
  <c r="W33"/>
  <c i="4" r="F33"/>
  <c i="1" r="AZ57"/>
  <c r="BA54"/>
  <c r="W30"/>
  <c i="4" r="J33"/>
  <c i="1" r="AV57"/>
  <c r="AT57"/>
  <c r="BC54"/>
  <c r="AY54"/>
  <c i="2" r="F33"/>
  <c i="1" r="AZ55"/>
  <c i="3" r="J33"/>
  <c i="1" r="AV56"/>
  <c r="AT56"/>
  <c r="AN56"/>
  <c i="3" r="F33"/>
  <c i="1" r="AZ56"/>
  <c i="2" l="1" r="BK85"/>
  <c r="J85"/>
  <c r="J59"/>
  <c i="3" r="J39"/>
  <c i="4" r="J30"/>
  <c i="1" r="AG57"/>
  <c r="AX54"/>
  <c r="W32"/>
  <c r="AZ54"/>
  <c r="AV54"/>
  <c r="AK29"/>
  <c r="AW54"/>
  <c r="AK30"/>
  <c i="4" l="1" r="J39"/>
  <c i="1" r="AN57"/>
  <c i="2" r="J30"/>
  <c i="1" r="AG55"/>
  <c r="AN55"/>
  <c r="W29"/>
  <c r="AT54"/>
  <c i="2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<sst xmlns="http://schemas.openxmlformats.org/spreadsheetml/2006/main">
  <si>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</si>
  <si>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</si>
  <si>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</si>
  <si>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</si>
  <si>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</si>
  <si>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{2879c619-e828-438a-8d86-cf3110289a72}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</si>
  <si>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</si>
  <si>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</si>
  <si>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</si>
  <si>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</si>
  <si>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</si>
  <si>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</si>
  <si>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</si>
  <si>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</si>
  <si>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24084-13XT-KM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</si>
  <si>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</si>
  <si>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</si>
  <si>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Svitava, úprava Blansko Salm, ř. km 36,540 – 36,663, oprava toku, odtěžení sedimentu</t>
  </si>
  <si>
    <t>KSO:</t>
  </si>
  <si>
    <t/>
  </si>
  <si>
    <t>CC-CZ:</t>
  </si>
  <si>
    <t>Místo:</t>
  </si>
  <si>
    <t>k.ú. Blansko</t>
  </si>
  <si>
    <t>Datum:</t>
  </si>
  <si>
    <t>6. 2. 2025</t>
  </si>
  <si>
    <t>Zadavatel:</t>
  </si>
  <si>
    <t>IČ:</t>
  </si>
  <si>
    <t>70890013</t>
  </si>
  <si>
    <t>Povodí Moravy, s.p.</t>
  </si>
  <si>
    <t>DIČ:</t>
  </si>
  <si>
    <t>CZ70890013</t>
  </si>
  <si>
    <t>Účastník:</t>
  </si>
  <si>
    <t>Vyplň údaj</t>
  </si>
  <si>
    <t>Projektant:</t>
  </si>
  <si>
    <t>00220078</t>
  </si>
  <si>
    <t>Regioprojekt Brno, s.r.o.</t>
  </si>
  <si>
    <t>CZ00220078</t>
  </si>
  <si>
    <t>True</t>
  </si>
  <si>
    <t>Zpracovatel:</t>
  </si>
  <si>
    <t>Ing. Michal Kachtík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</si>
  <si>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</si>
  <si>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</si>
  <si>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</si>
  <si>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</si>
  <si>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</si>
  <si>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</si>
  <si>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</si>
  <si>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</si>
  <si>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</si>
  <si>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</si>
  <si>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</si>
  <si>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</si>
  <si>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</si>
  <si>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</si>
  <si>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</si>
  <si>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</si>
  <si>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</si>
  <si>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</si>
  <si>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</si>
  <si>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</si>
  <si>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</si>
  <si>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</si>
  <si>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</si>
  <si>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</si>
  <si>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</si>
  <si>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</si>
  <si>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</si>
  <si>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</si>
  <si>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</si>
  <si>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</si>
  <si>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</si>
  <si>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</si>
  <si>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</si>
  <si>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</si>
  <si>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</si>
  <si>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</si>
  <si>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</si>
  <si>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</si>
  <si>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</si>
  <si>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</si>
  <si>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</si>
  <si>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24084-13XT-KM-01</t>
  </si>
  <si>
    <t>SO01 - Oprava koryta</t>
  </si>
  <si>
    <t>STA</t>
  </si>
  <si>
    <t>1</t>
  </si>
  <si>
    <t>{e8309609-ce63-49e5-ad1d-41ba21bab7bd}</t>
  </si>
  <si>
    <t>2</t>
  </si>
  <si>
    <t>24084-13XT-KM-02</t>
  </si>
  <si>
    <t>SO02 - Těžení nánosů</t>
  </si>
  <si>
    <t>{57c75aa5-05e7-4f1c-a9ac-4b32fa34d498}</t>
  </si>
  <si>
    <t>24084-13XT-KM-03</t>
  </si>
  <si>
    <t>VRN - Vedlejší rozpočtové náklady</t>
  </si>
  <si>
    <t>{de11631e-95bd-427b-b965-538d81617412}</t>
  </si>
  <si>
    <t>VÝKOPY_01</t>
  </si>
  <si>
    <t>215,4</t>
  </si>
  <si>
    <t>ZÁSYPY_01</t>
  </si>
  <si>
    <t>9</t>
  </si>
  <si>
    <t>KRYCÍ LIST SOUPISU PRACÍ</t>
  </si>
  <si>
    <t>SVAHOVÁNÍ_01</t>
  </si>
  <si>
    <t>403,4</t>
  </si>
  <si>
    <t>Objekt:</t>
  </si>
  <si>
    <t>24084-13XT-KM-01 - SO01 - Oprava koryta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</si>
  <si>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</si>
  <si>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</si>
  <si>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</si>
  <si>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</si>
  <si>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</si>
  <si>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</si>
  <si>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</si>
  <si>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</si>
  <si>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</si>
  <si>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</si>
  <si>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</si>
  <si>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</si>
  <si>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</si>
  <si>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</si>
  <si>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</si>
  <si>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</si>
  <si>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</si>
  <si>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</si>
  <si>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</si>
  <si>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</si>
  <si>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</si>
  <si>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</si>
  <si>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</si>
  <si>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</si>
  <si>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</si>
  <si>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</si>
  <si>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</si>
  <si>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</si>
  <si>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114203104</t>
  </si>
  <si>
    <t>Rozebrání dlažeb nebo záhozů s naložením na dopravní prostředek záhozů, rovnanin a soustřeďovacích staveb provedených na sucho</t>
  </si>
  <si>
    <t>m3</t>
  </si>
  <si>
    <t>CS ÚRS 2025 01</t>
  </si>
  <si>
    <t>4</t>
  </si>
  <si>
    <t>242898904</t>
  </si>
  <si>
    <t>Online PSC</t>
  </si>
  <si>
    <t>https://podminky.urs.cz/item/CS_URS_2025_01/114203104</t>
  </si>
  <si>
    <t>VV</t>
  </si>
  <si>
    <t xml:space="preserve">"Rozebrání stávajícího opevnění koryta vodního toku Svitava" </t>
  </si>
  <si>
    <t>"Pravý břeh"</t>
  </si>
  <si>
    <t>"Patka 0,6x0,6 m, délka 72 m" 0,6*0,6*72</t>
  </si>
  <si>
    <t>"Svah - šikmá délka opevnění 2,2 m, prům. tl. pozůstalého opevnění 0,3 m, délka 72 m" 2,2*0,3*72</t>
  </si>
  <si>
    <t>Mezisoučet</t>
  </si>
  <si>
    <t>3</t>
  </si>
  <si>
    <t>"Levý břeh - km 36,562-36,566"</t>
  </si>
  <si>
    <t>"Patka 0,6x0,6 m, délka 4,5 m" 0,6*0,6*4,5</t>
  </si>
  <si>
    <t>"Svah - šikmá délka opevnění 2,9 m, prům. tl. pozůstalého opevnění 0,5 m, délka 4,5 m" 2,9*0,5*4,5</t>
  </si>
  <si>
    <t>"Levý břeh - km 36,572-36,657"</t>
  </si>
  <si>
    <t>"Patka 0,6x0,6 m, délka 82 m" 0,6*0,6*82</t>
  </si>
  <si>
    <t>"Svah - šikmá délka opevnění 2,2 m, prům. tl. pozůstalého opevnění 0,3 m, délka 82 m" 2,2*0,3*82</t>
  </si>
  <si>
    <t>ROZEBRANÉ_01</t>
  </si>
  <si>
    <t>Součet</t>
  </si>
  <si>
    <t>129001101</t>
  </si>
  <si>
    <t>Příplatek k cenám vykopávek za ztížení vykopávky v blízkosti podzemního vedení nebo výbušnin v horninách jakékoliv třídy</t>
  </si>
  <si>
    <t>825355</t>
  </si>
  <si>
    <t>https://podminky.urs.cz/item/CS_URS_2025_01/129001101</t>
  </si>
  <si>
    <t>"V blízkosti inženýrských sítí, 2,1 m3/bm" 2,1*3</t>
  </si>
  <si>
    <t>131213711</t>
  </si>
  <si>
    <t>Hloubení zapažených jam ručně s urovnáním dna do předepsaného profilu a spádu v hornině třídy těžitelnosti I skupiny 3 soudržných</t>
  </si>
  <si>
    <t>492754030</t>
  </si>
  <si>
    <t>https://podminky.urs.cz/item/CS_URS_2025_01/131213711</t>
  </si>
  <si>
    <t>"95% strojně, 5% ručně" VÝKOPY_01*0,05</t>
  </si>
  <si>
    <t>131251103</t>
  </si>
  <si>
    <t>Hloubení nezapažených jam a zářezů strojně s urovnáním dna do předepsaného profilu a spádu v hornině třídy těžitelnosti I skupiny 3 přes 50 do 100 m3</t>
  </si>
  <si>
    <t>-1361656163</t>
  </si>
  <si>
    <t>https://podminky.urs.cz/item/CS_URS_2025_01/131251103</t>
  </si>
  <si>
    <t xml:space="preserve">"Hloubení pro opevnění koryta vodního toku Svitava" </t>
  </si>
  <si>
    <t>"Délka opevnění 72 m, prům. kubatura výkopu 2,1 m3/bm, výkopy včetně kubatury stáv. opevnění" 72*2,1</t>
  </si>
  <si>
    <t>"Odečtení stávajících pozůstatků opevnění" -73,4</t>
  </si>
  <si>
    <t>"Levý břeh – km 36,572-36,657"</t>
  </si>
  <si>
    <t>"Délka opevnění 82 m, prům. kubatura výkopu 2,1 m3/bm, výkopy včetně kubatury stáv. opevnění" 82*2,1</t>
  </si>
  <si>
    <t>"Odečtení stávajících pozůstatků opevnění" -83,6</t>
  </si>
  <si>
    <t>"Zásyp v místě stávající výusti" -2</t>
  </si>
  <si>
    <t xml:space="preserve">"Hloubení pro opevnění koryta vodního toku Sloupečník" </t>
  </si>
  <si>
    <t>"Kubatura výkopů - viz tabulka kubatur přílohy D.1.1.1. Technická zpráva" 51</t>
  </si>
  <si>
    <t>"95% strojně, 5% ručně, 70% třída těžitelnosti I" VÝKOPY_01*0,95*0,7</t>
  </si>
  <si>
    <t>5</t>
  </si>
  <si>
    <t>131351103</t>
  </si>
  <si>
    <t>Hloubení nezapažených jam a zářezů strojně s urovnáním dna do předepsaného profilu a spádu v hornině třídy těžitelnosti II skupiny 4 přes 50 do 100 m3</t>
  </si>
  <si>
    <t>-1117849923</t>
  </si>
  <si>
    <t>https://podminky.urs.cz/item/CS_URS_2025_01/131351103</t>
  </si>
  <si>
    <t>"95% strojně, 5% ručně, 30% třída těžitelnosti II" VÝKOPY_01*0,95*0,3</t>
  </si>
  <si>
    <t>6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</si>
  <si>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</si>
  <si>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</si>
  <si>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-827642360</t>
  </si>
  <si>
    <t>https://podminky.urs.cz/item/CS_URS_2025_01/162351103</t>
  </si>
  <si>
    <t>"Manipulace se zeminou pro zásypy" ZÁSYPY_01</t>
  </si>
  <si>
    <t>7</t>
  </si>
  <si>
    <t>167151101</t>
  </si>
  <si>
    <t>Nakládání, skládání a překládání neulehlého výkopku nebo sypaniny strojně nakládání, množství do 100 m3, z horniny třídy těžitelnosti I, skupiny 1 až 3</t>
  </si>
  <si>
    <t>-1025191915</t>
  </si>
  <si>
    <t>https://podminky.urs.cz/item/CS_URS_2025_01/167151101</t>
  </si>
  <si>
    <t>8</t>
  </si>
  <si>
    <t>174151101</t>
  </si>
  <si>
    <t>Zásyp sypaninou z jakékoliv horniny strojně s uložením výkopku ve vrstvách se zhutněním jam, šachet, rýh nebo kolem objektů v těchto vykopávkách</t>
  </si>
  <si>
    <t>-604852650</t>
  </si>
  <si>
    <t>https://podminky.urs.cz/item/CS_URS_2025_01/174151101</t>
  </si>
  <si>
    <t>"V místě koryta toku Sloupečník, viz tabulka kubatur přílohy D.1.1.1. Technická zpráva" 9</t>
  </si>
  <si>
    <t>182151111</t>
  </si>
  <si>
    <t>Svahování trvalých svahů do projektovaných profilů strojně s potřebným přemístěním výkopku při svahování v zářezech v hornině třídy těžitelnosti I, skupiny 1 až 3</t>
  </si>
  <si>
    <t>m2</t>
  </si>
  <si>
    <t>1535990384</t>
  </si>
  <si>
    <t>https://podminky.urs.cz/item/CS_URS_2025_01/182151111</t>
  </si>
  <si>
    <t>"Svitava"</t>
  </si>
  <si>
    <t>"Pod opevněním - pravý břeh, prům. šikmá délka svahu 2,4 m, délka 72 m" 2,4*72</t>
  </si>
  <si>
    <t>"Pod opevněním - levý břeh, prům. šikmá délka svahu 2,4 m, délka 82 m" 2,4*82</t>
  </si>
  <si>
    <t>"Sloupečník"</t>
  </si>
  <si>
    <t>"Pod opevněním, levá a pravá břeh, prům. šikmá délka 1,3 m" 1,3*13*2</t>
  </si>
  <si>
    <t>"90% v zářezech" 0,9*SVAHOVÁNÍ_01</t>
  </si>
  <si>
    <t>10</t>
  </si>
  <si>
    <t>182251101</t>
  </si>
  <si>
    <t>Svahování trvalých svahů do projektovaných profilů strojně s potřebným přemístěním výkopku při svahování násypů v jakékoliv hornině</t>
  </si>
  <si>
    <t>-1022982960</t>
  </si>
  <si>
    <t>https://podminky.urs.cz/item/CS_URS_2025_01/182251101</t>
  </si>
  <si>
    <t>"10% v násypech" 0,1*SVAHOVÁNÍ_01</t>
  </si>
  <si>
    <t>11</t>
  </si>
  <si>
    <t>R11.04</t>
  </si>
  <si>
    <t>Příplatek za třídění vytěžených zemin podle vhodnosti pro použití</t>
  </si>
  <si>
    <t>kpl</t>
  </si>
  <si>
    <t>-2107247679</t>
  </si>
  <si>
    <t>P</t>
  </si>
  <si>
    <t>Poznámka k položce:_x000d_
- rozdělení na různá deponia podle vhodnosti pro použit pro přehození rovnaniny štěrkovým výkokem</t>
  </si>
  <si>
    <t>R28_2</t>
  </si>
  <si>
    <t>Likvidace vytěžené zeminy v souladu se zk. O odpadech č 541/2020 Sb. v platném znění. Součástí položky je doprava, potřebná manipulace s vytěženou zeminou a případné poplatky za uložení zeminy na skládku.</t>
  </si>
  <si>
    <t>-424357160</t>
  </si>
  <si>
    <t>Poznámka k položce:_x000d_
- odvoz vytěžené zeminyna skládku včetně případného poplatku za skládku_x000d_
- PD uvažuje odvést na rekultivaci lomu Dolní Lhota, který je situován cca 3 km od stavby, 450 kč/t = 900 kč/m3</t>
  </si>
  <si>
    <t>VÝKOPY_01-ZÁSYPY_01</t>
  </si>
  <si>
    <t>13</t>
  </si>
  <si>
    <t>RP2</t>
  </si>
  <si>
    <t>Rekultivace stávajícího dna strojně</t>
  </si>
  <si>
    <t>382159316</t>
  </si>
  <si>
    <t>Poznámka k položce:_x000d_
- položka vychází z 181951111_x000d_
- v rámci konečných úprav po provedení stavebních prací bude provedeno "načechrání" prohrábnutím utuženého štěrkového dna pojezdem těžké techniky v celé délce úpravy</t>
  </si>
  <si>
    <t>14</t>
  </si>
  <si>
    <t>RP6_2</t>
  </si>
  <si>
    <t>Zajištění přístupu do koryta dle zvolené technologie zhotovitele</t>
  </si>
  <si>
    <t>1119134890</t>
  </si>
  <si>
    <t>Poznámka k položce:_x000d_
- zřízení sjezdu_x000d_
- včetně případného zpevnění povrchu sjezdu panely nebo ŠD_x000d_
- včetně případného převedení vody pod sjezdem_x000d_
- včetně demontáže a likvidace a uvedení do původního stavu</t>
  </si>
  <si>
    <t>15</t>
  </si>
  <si>
    <t>RP7</t>
  </si>
  <si>
    <t>Zajištění převedení tekoucí vody včetně čerpání dle zvolené technologie po dobu nutnou pro výstavbu SO</t>
  </si>
  <si>
    <t>1233591577</t>
  </si>
  <si>
    <t xml:space="preserve">Poznámka k položce:_x000d_
- včetně případného převedení vody potrubím (velikosti dle zvolené technologie zhotovitele a stavajících podmínek v toku)              - včetně zbudování zemních hrázek ze zemin vhodných do hrázek (včetně zajištění materiálu) a dostatečně těsnících, jímkovaní, soustředění převáděné vody, rozebrání hrázek                                                                                                       _x000d_
- včetně čerpání průsaků do výšky až 10 m s průměrným přítokem do 1000 l/min;_x000d_
- pohotovostní čerpací soustavy dimenzovanou na požadovanou čerpací výšku a průtok</t>
  </si>
  <si>
    <t>Vodorovné konstrukce</t>
  </si>
  <si>
    <t>16</t>
  </si>
  <si>
    <t>457542111</t>
  </si>
  <si>
    <t>Filtrační vrstvy jakékoliv tloušťky a sklonu ze štěrkodrti se zhutněním do 10 pojezdů/m3, frakce od 0-22 do 0-63 mm</t>
  </si>
  <si>
    <t>CS ÚRS 2024 02</t>
  </si>
  <si>
    <t>-1669701880</t>
  </si>
  <si>
    <t>https://podminky.urs.cz/item/CS_URS_2024_02/457542111</t>
  </si>
  <si>
    <t>"Pravý břeh, 0,5 m3/bm, délka 72 m" 0,5*72</t>
  </si>
  <si>
    <t>"Levý břeh, pod soutokem se Sloupečníkem, km 36,562-36,566, 0,6 m3/bm, délka 4,5 m" 0,6*4,5</t>
  </si>
  <si>
    <t>"Levý břeh, nad soutokem se Sloupečníkem, km 36,572-36,657, 0,5 m3/bm, délka 82 m" 0,5*82</t>
  </si>
  <si>
    <t>"Pod skluzem pod opevněním dna, tl. 150 mm" 1,8*12*0,15</t>
  </si>
  <si>
    <t>"Pod skluzem ve dně pod kamenným pasem km 0,003, plocha 20 m2, tl. 150 mm" 20*0,15</t>
  </si>
  <si>
    <t>"Svahy ve skluzu, 0,2-0,5 m3/bm, délka 2 x 6 m" ((0,2+0,5)/2)*2*6</t>
  </si>
  <si>
    <t>"Koryto nad skluzem, včetně pasů, 0,85 m3/bm, délka 10,2 m" 0,85*10,2</t>
  </si>
  <si>
    <t>17</t>
  </si>
  <si>
    <t>463211153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</si>
  <si>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</si>
  <si>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-110602147</t>
  </si>
  <si>
    <t>https://podminky.urs.cz/item/CS_URS_2024_02/463211153</t>
  </si>
  <si>
    <t>"Pravý břeh, šikmá délka 2,2 m, prům. tl. 0,5 m, patka 0,6 x 0,6 m, délka opevnění 72 m" ((2,2*0,5)+(0,6*0,6))*72</t>
  </si>
  <si>
    <t>"Levý břeh, km 36,562-36,566, šikmá délka 2,9 m, prům. tl. 0,5 m, patka 0,6 x 0,6 m, délka opevnění 4,5 m" ((2,9*0,5)+(0,6*0,6))*4,5</t>
  </si>
  <si>
    <t>"Levý břeh, km 36,572-36,657, šikmá délka 2,2 m, prům. tl. 0,5 m, patka 0,6 x 0,6 m, délka opevnění 82 m" ((2,2*0,5)+(0,6*0,6))*82</t>
  </si>
  <si>
    <t>"Skluzem ve dně, plocha 20 m2, tl. 500 mm" 20*0,5</t>
  </si>
  <si>
    <t>"Svahy ve skluzu, 1,4-0,65 m3/bm, délka 2 x 6 m" ((1,4+0,65)/2)*2*6</t>
  </si>
  <si>
    <t>"Koryto nad skluzem, 2,8 m3/bm, délka 7 m" 2,8*7</t>
  </si>
  <si>
    <t>18</t>
  </si>
  <si>
    <t>463211158</t>
  </si>
  <si>
    <t>Rovnanina z lomového kamene neupraveného pro podélné i příčné objekty objemu přes 3 m3 z kamene tříděného, s urovnáním líce a vyklínováním spár úlomky kamene hmotnost jednotlivých kamenů přes 500 kg</t>
  </si>
  <si>
    <t>-1830675324</t>
  </si>
  <si>
    <t>https://podminky.urs.cz/item/CS_URS_2024_02/463211158</t>
  </si>
  <si>
    <t>"Dno pod skluzem ze Sloupečníku, kamenný pas v km 0,003" 1,8*12*0,75</t>
  </si>
  <si>
    <t>"Sloupečník, pas nad skluzem v km 0,010" (1,2+2,5+1,2)*1,8*0,75</t>
  </si>
  <si>
    <t>"Sloupečník, pas v místě napojení na stávající koryto, km 0,019" (1,2+2,5+1,2)*1,8*0,75</t>
  </si>
  <si>
    <t>19</t>
  </si>
  <si>
    <t>R60</t>
  </si>
  <si>
    <t>Přehození rovnaniny z l.k. štěrkovým výkopkem v tl. do 100 mm</t>
  </si>
  <si>
    <t>1412659306</t>
  </si>
  <si>
    <t>"Pravý břeh, 2,2 m2/bm, délka 72 m" 2,2*72</t>
  </si>
  <si>
    <t>"Levý břeh, km 36,562-36,566, 2,9 m2/bm, délka 4,5 m" 2,9*4,5</t>
  </si>
  <si>
    <t>"Levý břeh, km 36,572-36,657, 2,2 m2/bm, délka 82 m" 2,2*82</t>
  </si>
  <si>
    <t>"Svahy ve skluzu, 1,2-2,5 m2/bm, délka 2 x 6 m" ((1,2+2,5)/2)*2*6</t>
  </si>
  <si>
    <t>"Koryto nad skluzem, 1,2 m2/bm na svah, délka 10,2 m" 1,2*10,2*2</t>
  </si>
  <si>
    <t>PŘEHOZENÍ_01</t>
  </si>
  <si>
    <t>Ostatní konstrukce a práce, bourání</t>
  </si>
  <si>
    <t>20</t>
  </si>
  <si>
    <t>919726124</t>
  </si>
  <si>
    <t>Geotextilie netkaná pro ochranu, separaci nebo filtraci měrná hmotnost přes 500 do 800 g/m2</t>
  </si>
  <si>
    <t>306609620</t>
  </si>
  <si>
    <t>https://podminky.urs.cz/item/CS_URS_2025_01/919726124</t>
  </si>
  <si>
    <t>"Geotextilie do dna skluzu, s přesahem 30 m2, prostřih a překrytí 20% navíc" 30*1,2</t>
  </si>
  <si>
    <t>R03</t>
  </si>
  <si>
    <t>Zachování a prodloužení stávajících výustí v břehovém opevnění - D+M</t>
  </si>
  <si>
    <t>696894560</t>
  </si>
  <si>
    <t>Poznámka k položce:_x000d_
- zachování a prodloužení vyústění DN300 v km 36,630 na levém břehu toku Svitava_x000d_
- včetně dodávky a montáže prodlužovaného potrubí v celkové délce 3,5 m_x000d_
- včetně odvozu a uložení zbytků stávající výusti na skládku - beton DN400 v délce 1,0 m + plastové perforované potrubí DN300 v délce 1,0 m (plastoví potrubí DN300 je v betonovém potrubí DN400)_x000d_
- včetně veškerých stavebních a montážních prací plynulého napojení nového plastového potrubí PVC KG DN300 SN12 na stávající potrubí korugované - přechodky, případné obetonování apod.</t>
  </si>
  <si>
    <t>22</t>
  </si>
  <si>
    <t>R04</t>
  </si>
  <si>
    <t>Likvidace komunálního odpadu z nánosů v souladu se zk. O odpadech č 185/2001 Sb. v platném znění. Součástí položky jsou přesuny, doprava a potřebná manipulace s odpady včetně případných poplatků za uložení na skládku.</t>
  </si>
  <si>
    <t>t</t>
  </si>
  <si>
    <t>-593523029</t>
  </si>
  <si>
    <t>Poznámka k položce:_x000d_
- včetně vytřídění odpadu z nánosů, roztřídění odpadů podle druhu odpadu, manipulace, přesunů a uložení na skládku nebo do sběrného střediska, včetně případných poplatků_x000d_
- předpokládané množství odpadu 0,1 t</t>
  </si>
  <si>
    <t>23</t>
  </si>
  <si>
    <t>R11.01</t>
  </si>
  <si>
    <t xml:space="preserve">Odstranění dřevní hmoty ze sedimentu </t>
  </si>
  <si>
    <t>-2061730845</t>
  </si>
  <si>
    <t>Poznámka k položce:_x000d_
- včetně manipulace a ekologické likvidace</t>
  </si>
  <si>
    <t>997</t>
  </si>
  <si>
    <t>Doprava suti a vybouraných hmot</t>
  </si>
  <si>
    <t>24</t>
  </si>
  <si>
    <t>997312511</t>
  </si>
  <si>
    <t>Vodorovná doprava suti a vybouraných hmot po suchu se složením a hrubým urovnáním nebo přeložením na jiný dopravní prostředek do 1 km</t>
  </si>
  <si>
    <t>916413374</t>
  </si>
  <si>
    <t>https://podminky.urs.cz/item/CS_URS_2025_01/997312511</t>
  </si>
  <si>
    <t>Poznámka k položce:_x000d_
- odvoz stávajícího rozebraného opevnění_x000d_
- PD uvažuje odvoz do lomu pod VD Boskovice, parcela _x000d_
č. 4516/6, k.ú. Boskovice, cca 21 km od stavby pro možnost dalšího využití</t>
  </si>
  <si>
    <t>25</t>
  </si>
  <si>
    <t>997312519</t>
  </si>
  <si>
    <t>Vodorovná doprava suti a vybouraných hmot po suchu se složením a hrubým urovnáním nebo přeložením na jiný dopravní prostředek Příplatek k ceně za každý další započatý 1 km</t>
  </si>
  <si>
    <t>1272625645</t>
  </si>
  <si>
    <t>https://podminky.urs.cz/item/CS_URS_2025_01/997312519</t>
  </si>
  <si>
    <t>300,71*20 'Přepočtené koeficientem množství</t>
  </si>
  <si>
    <t>998</t>
  </si>
  <si>
    <t>Přesun hmot</t>
  </si>
  <si>
    <t>26</t>
  </si>
  <si>
    <t>998332011</t>
  </si>
  <si>
    <t>Přesun hmot pro úpravy vodních toků a kanály, hráze rybníků apod. dopravní vzdálenost do 500 m</t>
  </si>
  <si>
    <t>-1965192116</t>
  </si>
  <si>
    <t>https://podminky.urs.cz/item/CS_URS_2025_01/998332011</t>
  </si>
  <si>
    <t>27</t>
  </si>
  <si>
    <t>R56</t>
  </si>
  <si>
    <t>Příplatek za přesun hmot ve ztížených podmínkách</t>
  </si>
  <si>
    <t>1712503270</t>
  </si>
  <si>
    <t>Poznámka k položce:_x000d_
- ztížený přístup na staveniště,_x000d_
- nutnost použití lehké mechamizace_x000d_
- pohyb mechanizace v korytě toku</t>
  </si>
  <si>
    <t>TRAVINY_02</t>
  </si>
  <si>
    <t>950</t>
  </si>
  <si>
    <t>NÁNOSY_JEZÍRKO_02</t>
  </si>
  <si>
    <t>256</t>
  </si>
  <si>
    <t>NÁNOSY_TOKY_02</t>
  </si>
  <si>
    <t>215</t>
  </si>
  <si>
    <t>24084-13XT-KM-02 - SO02 - Těžení nánosů</t>
  </si>
  <si>
    <t>111111101</t>
  </si>
  <si>
    <t>Odstranění travin a rákosu ručně travin pro jakoukoli plochu v rovině nebo ve svahu sklonu do 1:5</t>
  </si>
  <si>
    <t>1814866457</t>
  </si>
  <si>
    <t>https://podminky.urs.cz/item/CS_URS_2025_01/111111101</t>
  </si>
  <si>
    <t>"V okolí jezírka a v jezírku, celková plocha 650 m2, měřeno ze situace" 650</t>
  </si>
  <si>
    <t>"V místě nánosů v korytech vodních toků, předpoklad 300 m2" 300</t>
  </si>
  <si>
    <t>"60% do sklonu 1:5, 70% traviny" TRAVINY_02*0,6*0,7</t>
  </si>
  <si>
    <t>111111102</t>
  </si>
  <si>
    <t>Odstranění travin a rákosu ručně travin pro jakoukoli plochu ve svahu sklonu přes 1:5</t>
  </si>
  <si>
    <t>-2103676278</t>
  </si>
  <si>
    <t>https://podminky.urs.cz/item/CS_URS_2025_01/111111102</t>
  </si>
  <si>
    <t>"40% ve sklonu přes 1:5, 70% traviny" TRAVINY_02*0,4*0,7</t>
  </si>
  <si>
    <t>111111104</t>
  </si>
  <si>
    <t>Odstranění travin a rákosu ručně rákosu pro jakoukoliv plochu</t>
  </si>
  <si>
    <t>-1542242457</t>
  </si>
  <si>
    <t>https://podminky.urs.cz/item/CS_URS_2025_01/111111104</t>
  </si>
  <si>
    <t>"30% rákos" TRAVINY_02*0,3</t>
  </si>
  <si>
    <t>122703601</t>
  </si>
  <si>
    <t>Odstranění nánosů z vypuštěných vodních nádrží nebo rybníků s uložením do hromad na vzdálenost do 20 m ve výkopišti při únosnosti dna přes 15 kPa do 40 kPa</t>
  </si>
  <si>
    <t>-1445104117</t>
  </si>
  <si>
    <t>https://podminky.urs.cz/item/CS_URS_2025_01/122703601</t>
  </si>
  <si>
    <t>"Odstranění nánosů v jezírku, viz tabulky kubatur přílohy D.1.1.1. Technická zpráva" 256</t>
  </si>
  <si>
    <t>"únosnost do 40 kPa - 80%" NÁNOSY_JEZÍRKO_02*0,8</t>
  </si>
  <si>
    <t>122703602</t>
  </si>
  <si>
    <t>Odstranění nánosů z vypuštěných vodních nádrží nebo rybníků s uložením do hromad na vzdálenost do 20 m ve výkopišti při únosnosti dna přes 40 kPa do 60 kPa</t>
  </si>
  <si>
    <t>-1143016119</t>
  </si>
  <si>
    <t>https://podminky.urs.cz/item/CS_URS_2025_01/122703602</t>
  </si>
  <si>
    <t>"únosnost do 60 kPa - 20%" NÁNOSY_JEZÍRKO_02*0,2</t>
  </si>
  <si>
    <t>129253201</t>
  </si>
  <si>
    <t>Čištění otevřených koryt vodotečí strojně s přehozením rozpojeného nánosu do 3 m nebo s naložením na dopravní prostředek při šířce původního dna přes 5 m a hloubce koryta do 5 m v hornině třídy těžitelnosti I skupiny 3</t>
  </si>
  <si>
    <t>-677470134</t>
  </si>
  <si>
    <t>https://podminky.urs.cz/item/CS_URS_2025_01/129253201</t>
  </si>
  <si>
    <t>"Odstranění nánosů v toku Svitava, viz tabulky kubatur přílohy D.1.1.1. Technická zpráva" 170</t>
  </si>
  <si>
    <t>"Odstranění nánosů v toku Sloupečník, viz tabulky kubatur přílohy D.1.1.1. Technická zpráva" 45</t>
  </si>
  <si>
    <t>"70% těžitelnost I" 0,7*NÁNOSY_TOKY_02</t>
  </si>
  <si>
    <t>129353201</t>
  </si>
  <si>
    <t>Čištění otevřených koryt vodotečí strojně s přehozením rozpojeného nánosu do 3 m nebo s naložením na dopravní prostředek při šířce původního dna přes 5 m a hloubce koryta do 5 m v hornině třídy těžitelnosti II skupiny 4</t>
  </si>
  <si>
    <t>1216923916</t>
  </si>
  <si>
    <t>https://podminky.urs.cz/item/CS_URS_2025_01/129353201</t>
  </si>
  <si>
    <t>"30% těžitelnost II" 0,3*NÁNOSY_TOKY_02</t>
  </si>
  <si>
    <t>162253101</t>
  </si>
  <si>
    <t>Vodorovné přemístění nánosu z vodních nádrží nebo rybníků s vyklopením a hrubým urovnáním skládky při únosnosti dna přes 40 kPa, na vzdálenost přes 20 do 60 m</t>
  </si>
  <si>
    <t>-886822552</t>
  </si>
  <si>
    <t>https://podminky.urs.cz/item/CS_URS_2025_01/162253101</t>
  </si>
  <si>
    <t>"únosnost přes 40 kPa - 20%" NÁNOSY_JEZÍRKO_02*0,2</t>
  </si>
  <si>
    <t>162253102</t>
  </si>
  <si>
    <t>Vodorovné přemístění nánosu z vodních nádrží nebo rybníků s vyklopením a hrubým urovnáním skládky při únosnosti dna přes 15 do 40 kPa, na vzdálenost přes 20 do 40 m</t>
  </si>
  <si>
    <t>747747221</t>
  </si>
  <si>
    <t>https://podminky.urs.cz/item/CS_URS_2025_01/162253102</t>
  </si>
  <si>
    <t>"únosnost do 40 kPa -80%" NÁNOSY_JEZÍRKO_02*0,8</t>
  </si>
  <si>
    <t>162253902</t>
  </si>
  <si>
    <t>Vodorovné přemístění nánosu z vodních nádrží nebo rybníků s vyklopením a hrubým urovnáním skládky Příplatek k ceně -3102 za každých dalších i započatých 10 m přes 40 m</t>
  </si>
  <si>
    <t>566382682</t>
  </si>
  <si>
    <t>https://podminky.urs.cz/item/CS_URS_2025_01/162253902</t>
  </si>
  <si>
    <t>"únosnost do 40 kPa -80% - 20 m" 2*(NÁNOSY_JEZÍRKO_02*0,8)</t>
  </si>
  <si>
    <t>167151111</t>
  </si>
  <si>
    <t>Nakládání, skládání a překládání neulehlého výkopku nebo sypaniny strojně nakládání, množství přes 100 m3, z hornin třídy těžitelnosti I, skupiny 1 až 3</t>
  </si>
  <si>
    <t>879283228</t>
  </si>
  <si>
    <t>https://podminky.urs.cz/item/CS_URS_2025_01/167151111</t>
  </si>
  <si>
    <t>"Nakládání nánosů k odvozu" NÁNOSY_JEZÍRKO_02+NÁNOSY_TOKY_02</t>
  </si>
  <si>
    <t>167151121</t>
  </si>
  <si>
    <t>Nakládání, skládání a překládání neulehlého výkopku nebo sypaniny strojně skládání nebo překládání, z hornin třídy těžitelnosti I, skupiny 1 až 3</t>
  </si>
  <si>
    <t>-1077771937</t>
  </si>
  <si>
    <t>https://podminky.urs.cz/item/CS_URS_2025_01/167151121</t>
  </si>
  <si>
    <t>"Překládání nánosů po vytěžení" (NÁNOSY_JEZÍRKO_02+NÁNOSY_TOKY_02)*2</t>
  </si>
  <si>
    <t>181411121</t>
  </si>
  <si>
    <t>Založení trávníku na půdě předem připravené plochy do 1000 m2 výsevem včetně utažení lučního v rovině nebo na svahu do 1:5</t>
  </si>
  <si>
    <t>1128494157</t>
  </si>
  <si>
    <t>https://podminky.urs.cz/item/CS_URS_2025_01/181411121</t>
  </si>
  <si>
    <t>"60% do sklonu 1:5" TRAVINY_02*0,6</t>
  </si>
  <si>
    <t>M</t>
  </si>
  <si>
    <t>00572472</t>
  </si>
  <si>
    <t>osivo směs travní krajinná-rovinná</t>
  </si>
  <si>
    <t>kg</t>
  </si>
  <si>
    <t>-33240786</t>
  </si>
  <si>
    <t>570*0,02 'Přepočtené koeficientem množství</t>
  </si>
  <si>
    <t>181411122</t>
  </si>
  <si>
    <t>Založení trávníku na půdě předem připravené plochy do 1000 m2 výsevem včetně utažení lučního na svahu přes 1:5 do 1:2</t>
  </si>
  <si>
    <t>-921575442</t>
  </si>
  <si>
    <t>https://podminky.urs.cz/item/CS_URS_2025_01/181411122</t>
  </si>
  <si>
    <t>"40% vo sklonu přes 1:5" TRAVINY_02*0,4</t>
  </si>
  <si>
    <t>00572474</t>
  </si>
  <si>
    <t>osivo směs travní krajinná-svahová</t>
  </si>
  <si>
    <t>-914578839</t>
  </si>
  <si>
    <t>380*0,02 'Přepočtené koeficientem množství</t>
  </si>
  <si>
    <t>832897640</t>
  </si>
  <si>
    <t>"Svahování svahů jezírka, prům. délka svahu 7,0 m" 7*70</t>
  </si>
  <si>
    <t>R23</t>
  </si>
  <si>
    <t>Ekologická likvidace pokosených travin a rákosu</t>
  </si>
  <si>
    <t>1535484538</t>
  </si>
  <si>
    <t>Poznámka k položce:_x000d_
- včetně shrabání pokosených travin a rákosu na hromady, včetně veškeré manipulace</t>
  </si>
  <si>
    <t>R24</t>
  </si>
  <si>
    <t>Zajištění vypuštění jezírka pod jezem včetně odčerpání zbylého mrtvého prostoru jezírka</t>
  </si>
  <si>
    <t>1278218786</t>
  </si>
  <si>
    <t>Poznámka k položce:_x000d_
- včetně odávky a montáže vhodné čerpací soustavy_x000d_
- včetně čerpání přítoků do jezírka při těžení nánosů_x000d_
- včetně převedení vody z nápustného potrubí jezírka do výpustného potrubí požeráku, např. pomocí potrubí, stávající přítokové potrubí DN500, stávající výpustné potrubí v požeráku DN600_x000d_
- včetně zajištění odkalení vody od sedimentů</t>
  </si>
  <si>
    <t>R28</t>
  </si>
  <si>
    <t xml:space="preserve">Likvidace nánosů v souladu se zk. O odpadech č 541/2020 Sb. v platném znění. Součástí položky je doprava, potřebná manipulace s nánosem a případné poplatky za uložení nánosů na skládku. </t>
  </si>
  <si>
    <t>876756737</t>
  </si>
  <si>
    <t>Poznámka k položce:_x000d_
- odvoz nánosů na skládku včetně případného poplatku za skládku_x000d_
- PD uvažuje odvést na rekultivaci lomu Dolní Lhota, který je situován cca 3 km od stavby, 450 kč/t = 900 kč/m3</t>
  </si>
  <si>
    <t>NÁNOSY_JEZÍRKO_02+NÁNOSY_TOKY_02</t>
  </si>
  <si>
    <t>RP11</t>
  </si>
  <si>
    <t>Příplatek za přehazování sedimentu v korytech vodních toků</t>
  </si>
  <si>
    <t>-380816819</t>
  </si>
  <si>
    <t>RP16</t>
  </si>
  <si>
    <t>Opatření pro vytvoření vodonepropustné konstrukce pro přepravu nánosů na místo uložení - D+M</t>
  </si>
  <si>
    <t>-68172942</t>
  </si>
  <si>
    <t>RP6</t>
  </si>
  <si>
    <t>Zajištění přístupu do koryta, k jezírku a do jezírka dle zvolené technologie zhotovitele</t>
  </si>
  <si>
    <t>-1388457388</t>
  </si>
  <si>
    <t>Poznámka k položce:_x000d_
- zřízení příp. sjezdu_x000d_
- včetně případného zpevnění povrchu sjezdu panely nebo ŠD_x000d_
- včetně případného převedení vody pod sjezdem_x000d_
- včetně demontáže a likvidace a uvedení do původního stavu</t>
  </si>
  <si>
    <t>RP9</t>
  </si>
  <si>
    <t>Zajištění odvodnění sedimentů před přemístěním na místo uložení</t>
  </si>
  <si>
    <t>-924966596</t>
  </si>
  <si>
    <t>R02.34</t>
  </si>
  <si>
    <t>Zřízení a likvidace přístupu v ploše zátopy jezírka pro pojezd</t>
  </si>
  <si>
    <t>-641023778</t>
  </si>
  <si>
    <t>Poznámka k položce:_x000d_
- včetně dovozu, uložení a následné likvidace a odvozu_x000d_
- včetně materiálu (např. dřevěné povaly, panely)_x000d_
- včetně případných přesunů v rámci stavby</t>
  </si>
  <si>
    <t>-1631285</t>
  </si>
  <si>
    <t>Odstranění dřevní hmoty ze sedimentu</t>
  </si>
  <si>
    <t>-662055754</t>
  </si>
  <si>
    <t>28</t>
  </si>
  <si>
    <t>R11.08</t>
  </si>
  <si>
    <t>Odvodnění sedimentu v prostoru zátopy jezírka</t>
  </si>
  <si>
    <t>1967854863</t>
  </si>
  <si>
    <t>Poznámka k položce:_x000d_
- vyhloubení odvodňovací strouhy a per v sedimentu</t>
  </si>
  <si>
    <t>24084-13XT-KM-03 - VRN - Vedlejší rozpočtové náklady</t>
  </si>
  <si>
    <t>VRN</t>
  </si>
  <si>
    <t>Vedlejší rozpočtové náklady</t>
  </si>
  <si>
    <t>R106-VRN</t>
  </si>
  <si>
    <t>Poplatek za užívání veřejného prostranství města Blanska</t>
  </si>
  <si>
    <t>316910790</t>
  </si>
  <si>
    <t>Poznámka k položce:_x000d_
- Polatek za užívání veřejného prostranství města Blanska na základě Obecně závazné vyhlášky města Blansko č. 5/2020 o místním poplatku za užívání veřejného prostranství_x000d_
- Sazba poplatku činí za každý i započatý m2 užívaného veřejného prostranství a každý i započatý den_x000d_
- Sazba poplatku za provádění výkopových prací, umístění stavebních zařízení, umístění skládek činí 5 Kč_x000d_
- PD uvažuje užívání pozemku parc. č. 1022/17 o výměře 350 m2 po dobu 92 dnů = 350 x 92 x 5 = 161 000,- Kč_x000d_
_x000d_
- Anonymizovaný návrh dohody je uveden v příloze E. Dokladová části</t>
  </si>
  <si>
    <t>R107-VRN</t>
  </si>
  <si>
    <t xml:space="preserve">Instalace norné stěny v korytě toku </t>
  </si>
  <si>
    <t>1175902398</t>
  </si>
  <si>
    <t>Poznámka k položce:_x000d_
Instalace norné stěny v korytě toku a její údržba po celou dobu provádění stavby, po skončení stavebních prací v korytě toku odstranění norné stěny</t>
  </si>
  <si>
    <t>R112-VRN</t>
  </si>
  <si>
    <t>Zpracování havarijního plánu pro celou stavbu</t>
  </si>
  <si>
    <t>-1959253788</t>
  </si>
  <si>
    <t>R114-VRN</t>
  </si>
  <si>
    <t>Provedení opatření vyplývajících z havarijního plánu.</t>
  </si>
  <si>
    <t>267079704</t>
  </si>
  <si>
    <t>R116-VRN</t>
  </si>
  <si>
    <t>Zpracování povodňového plánu pro celou stavbu</t>
  </si>
  <si>
    <t>894503616</t>
  </si>
  <si>
    <t>R117-VRN</t>
  </si>
  <si>
    <t>Provedení opatření vyplývajících z povodňového plánu.</t>
  </si>
  <si>
    <t>-1191268878</t>
  </si>
  <si>
    <t>R125-VRN</t>
  </si>
  <si>
    <t>Projednání a zřízení příjezdů a sjezdu na staveniště, včetně uvedení všech povrchů do původního stavu</t>
  </si>
  <si>
    <t>-2010976489</t>
  </si>
  <si>
    <t xml:space="preserve">Poznámka k položce:_x000d_
- včetně uvedení dotčených pozemků do původního stavu_x000d_
- včetně případného nutného zpevnění příjezdových komunikací a odstranění zpevnění po dokončení stavby a uvedení přístupových cest do původního/řádného stavu_x000d_
- nutno počítat s vytvořením dočasných sjezdů jakožto přístupů ke stavbě_x000d_
</t>
  </si>
  <si>
    <t>RP01-VRN</t>
  </si>
  <si>
    <t xml:space="preserve">Projednání a zajištění zvláštního užívání komunikací a veřejných ploch včetně zajištění dopravního značení </t>
  </si>
  <si>
    <t>-2004386703</t>
  </si>
  <si>
    <t>Poznámka k položce:_x000d_
Projednání a zajištění zvláštního užívání komunikací a veřejných ploch včetně zajištění dopravního značení, a to v rozsahu nezbytném pro řádné a bezpečné provádění stavby.</t>
  </si>
  <si>
    <t>RP03-VRN</t>
  </si>
  <si>
    <t>Vytyčení stavby (případně pozemků nebo provedení jiných geodetických prací) odborně způsobilou osobou v oboru zeměměřictví.</t>
  </si>
  <si>
    <t>506231710</t>
  </si>
  <si>
    <t>RP04-VRN</t>
  </si>
  <si>
    <t>Inženýrské sítě</t>
  </si>
  <si>
    <t>-1905448564</t>
  </si>
  <si>
    <t xml:space="preserve">Poznámka k položce:_x000d_
Zajištění všech nezbytných opatření, jimiž bude předejito porušení jakékoliv inženýrské sítě během výstavby, aktualizaci vyjádření k existenci sítí, jejich vytýčení, označení a ochrana stávajících inženýrských sítí a zařízení v obvodu staveniště. Doklady o vytýčení, včetně zaměření, budou před zahájením stavebních prací předány objednateli v tištěné, příp. digitální formě. Dále respektování ochranných pásem inženýrských sítí dle příslušných norem a vyhlášek a údajů jejich majetkových správců; provedení potřebných přeložek podzemních a nadzemních sítí, jejich ochranu a zajištění; potřebného vypínání vzdušných el. vedení při práci pod nimi, zajištění výluk a náhradního zásobování, související s realizací a propojením inženýrských sítí, úhrada poplatků za připojení elektrického vedení na základní síť apod.   _x000d_
Dojde pouze ke střetu se stávající dešťovou kanalizací, na kterou se stavba napojuje. Před stavebními pracemi na nové betonové šachtě a nové části odtokového potrubí dešťové kanalizace z nátokového objektu je zapotřebí ověřit kopanou sondou polohu a výškové vedení stávající dešťové kanalizace. Návrh betonové šachty a výškového vedení odtokového potrubí vychází z polohy zaměřeného výustního objektu a z provedených kamerových zkoušek pro předmětnou dešťovou kanalizaci. Ve stávající dešťové kanalizaci se nacházejí nánosy, které mohly ovlivnit podélný profil dešťové kanalizace, který byl projektantovi poskytnut spolu s kamerovým záznamem. Výškové a směrové umístění nové betonové šachty a nového potrubí bude přizpůsobeno na základě skutečného zjištěného stavu při stavební činnosti._x000d_
_x000d_
</t>
  </si>
  <si>
    <t>RP06-VRN</t>
  </si>
  <si>
    <t>Zařízení a zabezpečení staveniště včetně všech nákladů spojených s jeho zřízením, provozem, zabezpečením a likvidací, vč. příp. přípojek, přístupů, skládek, deponií a pod.</t>
  </si>
  <si>
    <t>-862933142</t>
  </si>
  <si>
    <t xml:space="preserve">Poznámka k položce:_x000d_
Položka obsahuje: _x000d_
- zařízení a zabezpečení staveniště včetně všech nákladů spojených s jeho zřízením, provozem a likvidací; zřízení a projednání potřebných ploch pro zařízení staveniště, skládky materiálu, mezideponie, včetně úhrady poplatků a úpravy povrchu po likvidaci staveniště_x000d_
- včetně případného nutného zpevnění příjezdu za nepříznivého počasí_x000d_
  </t>
  </si>
  <si>
    <t>RP07-VRN</t>
  </si>
  <si>
    <t>Průběžné denní čištění komunikací a vozidel stavby a údržba dotčených komunikací v průběhu stavby</t>
  </si>
  <si>
    <t>1389761124</t>
  </si>
  <si>
    <t xml:space="preserve">Poznámka k položce:_x000d_
Čištění komunikací bude prováděno průběžně po dobu prováděných prací. Do ceny jsou započítány i veškeré náklady na očištění a uvedení stávající komunikace do původního stavu.   </t>
  </si>
  <si>
    <t>RP08-VRN</t>
  </si>
  <si>
    <t>Uvedení komunikací a pozemků do původního stavu a protokolární předání stavbou dotčených pozemků a komunikací zpět jejich vlastníkům, včetně případných kompletních oprav komunikací a osetí pozemků travním semenem</t>
  </si>
  <si>
    <t>712776004</t>
  </si>
  <si>
    <t>RP09-VRN</t>
  </si>
  <si>
    <t xml:space="preserve">Zpracování a předání dokumentace skutečného provedení stavby </t>
  </si>
  <si>
    <t>-128408387</t>
  </si>
  <si>
    <t xml:space="preserve">Poznámka k položce:_x000d_
Zpracování a předání dokumentace skutečného provedení stavby objednateli 1 x v elektronické podobě + 2 x paré v tištěné podobě. Pořízení fotodokumentace z celého průběhu stavby včetně stavebních a konstrukčních detailů v rozlišení a kvalitě pro tisk. Položka neobsahuje geodetické zaměření._x000d_
</t>
  </si>
  <si>
    <t>RP10-VRN</t>
  </si>
  <si>
    <t>Fotodokumentace stavby, průběh výstavby</t>
  </si>
  <si>
    <t>851177757</t>
  </si>
  <si>
    <t>Poznámka k položce:_x000d_
Pořízení fotodokumentace z celého průběhu stavby včetně stavebních a konstrukčních detailů v rozlišení a kvalitě pro tisk. _x000d_
(předání v digitální podobě na CD)</t>
  </si>
  <si>
    <t>RP11-VRN</t>
  </si>
  <si>
    <t>Geodetické zaměření</t>
  </si>
  <si>
    <t>182845011</t>
  </si>
  <si>
    <t>Poznámka k položce:_x000d_
Geodetické zaměření skutečného provedení vybudovaného díla zpracované v 2 x tištěné a 1 x elektronické podobě odpovědným geodetem zhotovitele včetně ověření dle zákona č. 200/1994 Sb., o zeměměřičství.</t>
  </si>
  <si>
    <t>RP20-VRN</t>
  </si>
  <si>
    <t>Aktualizace plánu BOZP. Zajištění plnění povinností vyplývajících ze zák.č. 309/2006Sb. a nař.vlády č. 591/2006Sb.</t>
  </si>
  <si>
    <t>-1941931866</t>
  </si>
  <si>
    <t xml:space="preserve">Poznámka k položce:_x000d_
Aktualizace plánu bezpečnosti práce a ochrany zdraví při práci oprávněnou osobou dle zákona 309/2006 Sb. v platném znění - pro celou stavbu_x000d_
</t>
  </si>
  <si>
    <t>SEZNAM FIGUR</t>
  </si>
  <si>
    <t>Výměra</t>
  </si>
  <si>
    <t>Použití figury:</t>
  </si>
  <si>
    <t>Svahování v zářezech v hornině třídy těžitelnosti I skupiny 1 až 3 strojně</t>
  </si>
  <si>
    <t>Svahování násypů strojně</t>
  </si>
  <si>
    <t>Hloubení jam nezapažených v hornině třídy těžitelnosti I skupiny 3 objem do 100 m3 strojně</t>
  </si>
  <si>
    <t>Hloubení zapažených jam v soudržných horninách třídy těžitelnosti I skupiny 3 ručně</t>
  </si>
  <si>
    <t>Hloubení jam nezapažených v hornině třídy těžitelnosti II skupiny 4 objem do 100 m3 strojně</t>
  </si>
  <si>
    <t xml:space="preserve">Likvidace vytěžené zeminy v souladu se zk. O odpadech č 541/2020 Sb. v platném znění. Součástí položky je doprava, potřebná manipulace s vytěženou zeminou a případné poplatky za uložení zeminy na skládku. </t>
  </si>
  <si>
    <t>Zásyp jam, šachet rýh nebo kolem objektů sypaninou se zhutněním</t>
  </si>
  <si>
    <t>Vodorovné přemístění přes 50 do 500 m výkopku/sypaniny z horniny třídy těžitelnosti I skupiny 1 až 3</t>
  </si>
  <si>
    <t>Nakládání výkopku z hornin třídy těžitelnosti I skupiny 1 až 3 do 100 m3</t>
  </si>
  <si>
    <t>Odstranění nánosů při únosnosti dna přes 15 do 40 kPa</t>
  </si>
  <si>
    <t>Odstranění nánosů při únosnosti dna přes 40 do 60 kPa</t>
  </si>
  <si>
    <t>Vodorovné přemístění nánosu z nádrží přes 20 do 60 m při únosnosti dna přes 40 kPa</t>
  </si>
  <si>
    <t>Vodorovné přemístění nánosu z nádrží přes 20 do 40 m při únosnost dna přes 15 do 40 kPa</t>
  </si>
  <si>
    <t>Příplatek k vodorovnému přemístění nánosu při únosnosti dna do 40 kPa ZKD 10 m přes 40 m</t>
  </si>
  <si>
    <t>Nakládání výkopku z hornin třídy těžitelnosti I skupiny 1 až 3 přes 100 m3</t>
  </si>
  <si>
    <t>Skládání nebo překládání výkopku z horniny třídy těžitelnosti I skupiny 1 až 3</t>
  </si>
  <si>
    <t>Čištění otevřených koryt vodotečí šíře dna přes 5 m hl do 5 m v hornině třídy těžitelnosti I skupiny 3 strojně</t>
  </si>
  <si>
    <t>Čištění otevřených koryt vodotečí šíře dna přes 5 m hl do 5 m v hornině třídy těžitelnosti II skupiny 4 strojně</t>
  </si>
  <si>
    <t>Odstranění travin v rovině nebo ve svahu do 1:5 ručně</t>
  </si>
  <si>
    <t>Odstranění travin ve svahu přes 1:5 ručně</t>
  </si>
  <si>
    <t>Odstranění rákosu ručně</t>
  </si>
  <si>
    <t>Založení lučního trávníku výsevem pl do 1000 m2 v rovině a ve svahu do 1:5</t>
  </si>
  <si>
    <t>Založení lučního trávníku výsevem pl do 1000 m2 ve svahu přes 1:5 do 1:2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</si>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</sst>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4203104" TargetMode="External" /><Relationship Id="rId2" Type="http://schemas.openxmlformats.org/officeDocument/2006/relationships/hyperlink" Target="https://podminky.urs.cz/item/CS_URS_2025_01/129001101" TargetMode="External" /><Relationship Id="rId3" Type="http://schemas.openxmlformats.org/officeDocument/2006/relationships/hyperlink" Target="https://podminky.urs.cz/item/CS_URS_2025_01/131213711" TargetMode="External" /><Relationship Id="rId4" Type="http://schemas.openxmlformats.org/officeDocument/2006/relationships/hyperlink" Target="https://podminky.urs.cz/item/CS_URS_2025_01/131251103" TargetMode="External" /><Relationship Id="rId5" Type="http://schemas.openxmlformats.org/officeDocument/2006/relationships/hyperlink" Target="https://podminky.urs.cz/item/CS_URS_2025_01/131351103" TargetMode="External" /><Relationship Id="rId6" Type="http://schemas.openxmlformats.org/officeDocument/2006/relationships/hyperlink" Target="https://podminky.urs.cz/item/CS_URS_2025_01/162351103" TargetMode="External" /><Relationship Id="rId7" Type="http://schemas.openxmlformats.org/officeDocument/2006/relationships/hyperlink" Target="https://podminky.urs.cz/item/CS_URS_2025_01/167151101" TargetMode="External" /><Relationship Id="rId8" Type="http://schemas.openxmlformats.org/officeDocument/2006/relationships/hyperlink" Target="https://podminky.urs.cz/item/CS_URS_2025_01/174151101" TargetMode="External" /><Relationship Id="rId9" Type="http://schemas.openxmlformats.org/officeDocument/2006/relationships/hyperlink" Target="https://podminky.urs.cz/item/CS_URS_2025_01/182151111" TargetMode="External" /><Relationship Id="rId10" Type="http://schemas.openxmlformats.org/officeDocument/2006/relationships/hyperlink" Target="https://podminky.urs.cz/item/CS_URS_2025_01/182251101" TargetMode="External" /><Relationship Id="rId11" Type="http://schemas.openxmlformats.org/officeDocument/2006/relationships/hyperlink" Target="https://podminky.urs.cz/item/CS_URS_2024_02/457542111" TargetMode="External" /><Relationship Id="rId12" Type="http://schemas.openxmlformats.org/officeDocument/2006/relationships/hyperlink" Target="https://podminky.urs.cz/item/CS_URS_2024_02/463211153" TargetMode="External" /><Relationship Id="rId13" Type="http://schemas.openxmlformats.org/officeDocument/2006/relationships/hyperlink" Target="https://podminky.urs.cz/item/CS_URS_2024_02/463211158" TargetMode="External" /><Relationship Id="rId14" Type="http://schemas.openxmlformats.org/officeDocument/2006/relationships/hyperlink" Target="https://podminky.urs.cz/item/CS_URS_2025_01/919726124" TargetMode="External" /><Relationship Id="rId15" Type="http://schemas.openxmlformats.org/officeDocument/2006/relationships/hyperlink" Target="https://podminky.urs.cz/item/CS_URS_2025_01/997312511" TargetMode="External" /><Relationship Id="rId16" Type="http://schemas.openxmlformats.org/officeDocument/2006/relationships/hyperlink" Target="https://podminky.urs.cz/item/CS_URS_2025_01/997312519" TargetMode="External" /><Relationship Id="rId17" Type="http://schemas.openxmlformats.org/officeDocument/2006/relationships/hyperlink" Target="https://podminky.urs.cz/item/CS_URS_2025_01/998332011" TargetMode="External" /><Relationship Id="rId1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111101" TargetMode="External" /><Relationship Id="rId2" Type="http://schemas.openxmlformats.org/officeDocument/2006/relationships/hyperlink" Target="https://podminky.urs.cz/item/CS_URS_2025_01/111111102" TargetMode="External" /><Relationship Id="rId3" Type="http://schemas.openxmlformats.org/officeDocument/2006/relationships/hyperlink" Target="https://podminky.urs.cz/item/CS_URS_2025_01/111111104" TargetMode="External" /><Relationship Id="rId4" Type="http://schemas.openxmlformats.org/officeDocument/2006/relationships/hyperlink" Target="https://podminky.urs.cz/item/CS_URS_2025_01/122703601" TargetMode="External" /><Relationship Id="rId5" Type="http://schemas.openxmlformats.org/officeDocument/2006/relationships/hyperlink" Target="https://podminky.urs.cz/item/CS_URS_2025_01/122703602" TargetMode="External" /><Relationship Id="rId6" Type="http://schemas.openxmlformats.org/officeDocument/2006/relationships/hyperlink" Target="https://podminky.urs.cz/item/CS_URS_2025_01/129253201" TargetMode="External" /><Relationship Id="rId7" Type="http://schemas.openxmlformats.org/officeDocument/2006/relationships/hyperlink" Target="https://podminky.urs.cz/item/CS_URS_2025_01/129353201" TargetMode="External" /><Relationship Id="rId8" Type="http://schemas.openxmlformats.org/officeDocument/2006/relationships/hyperlink" Target="https://podminky.urs.cz/item/CS_URS_2025_01/162253101" TargetMode="External" /><Relationship Id="rId9" Type="http://schemas.openxmlformats.org/officeDocument/2006/relationships/hyperlink" Target="https://podminky.urs.cz/item/CS_URS_2025_01/162253102" TargetMode="External" /><Relationship Id="rId10" Type="http://schemas.openxmlformats.org/officeDocument/2006/relationships/hyperlink" Target="https://podminky.urs.cz/item/CS_URS_2025_01/162253902" TargetMode="External" /><Relationship Id="rId11" Type="http://schemas.openxmlformats.org/officeDocument/2006/relationships/hyperlink" Target="https://podminky.urs.cz/item/CS_URS_2025_01/167151111" TargetMode="External" /><Relationship Id="rId12" Type="http://schemas.openxmlformats.org/officeDocument/2006/relationships/hyperlink" Target="https://podminky.urs.cz/item/CS_URS_2025_01/167151121" TargetMode="External" /><Relationship Id="rId13" Type="http://schemas.openxmlformats.org/officeDocument/2006/relationships/hyperlink" Target="https://podminky.urs.cz/item/CS_URS_2025_01/181411121" TargetMode="External" /><Relationship Id="rId14" Type="http://schemas.openxmlformats.org/officeDocument/2006/relationships/hyperlink" Target="https://podminky.urs.cz/item/CS_URS_2025_01/181411122" TargetMode="External" /><Relationship Id="rId15" Type="http://schemas.openxmlformats.org/officeDocument/2006/relationships/hyperlink" Target="https://podminky.urs.cz/item/CS_URS_2025_01/182151111" TargetMode="External" /><Relationship Id="rId1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41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42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43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44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45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46</v>
      </c>
      <c r="E29" s="50"/>
      <c r="F29" s="35" t="s">
        <v>47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48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49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50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51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52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53</v>
      </c>
      <c r="U35" s="57"/>
      <c r="V35" s="57"/>
      <c r="W35" s="57"/>
      <c r="X35" s="59" t="s">
        <v>54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55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24084-13XT-KM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Svitava, úprava Blansko Salm, ř. km 36,540 – 36,663, oprava toku, odtěžení sedimentu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k.ú. Blansko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6. 2. 2025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Povodí Moravy, s.p.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Regioprojekt Brno, s.r.o.</v>
      </c>
      <c r="AN49" s="67"/>
      <c r="AO49" s="67"/>
      <c r="AP49" s="67"/>
      <c r="AQ49" s="43"/>
      <c r="AR49" s="47"/>
      <c r="AS49" s="77" t="s">
        <v>56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Ing. Michal Kachtík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57</v>
      </c>
      <c r="D52" s="90"/>
      <c r="E52" s="90"/>
      <c r="F52" s="90"/>
      <c r="G52" s="90"/>
      <c r="H52" s="91"/>
      <c r="I52" s="92" t="s">
        <v>58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59</v>
      </c>
      <c r="AH52" s="90"/>
      <c r="AI52" s="90"/>
      <c r="AJ52" s="90"/>
      <c r="AK52" s="90"/>
      <c r="AL52" s="90"/>
      <c r="AM52" s="90"/>
      <c r="AN52" s="92" t="s">
        <v>60</v>
      </c>
      <c r="AO52" s="90"/>
      <c r="AP52" s="90"/>
      <c r="AQ52" s="94" t="s">
        <v>61</v>
      </c>
      <c r="AR52" s="47"/>
      <c r="AS52" s="95" t="s">
        <v>62</v>
      </c>
      <c r="AT52" s="96" t="s">
        <v>63</v>
      </c>
      <c r="AU52" s="96" t="s">
        <v>64</v>
      </c>
      <c r="AV52" s="96" t="s">
        <v>65</v>
      </c>
      <c r="AW52" s="96" t="s">
        <v>66</v>
      </c>
      <c r="AX52" s="96" t="s">
        <v>67</v>
      </c>
      <c r="AY52" s="96" t="s">
        <v>68</v>
      </c>
      <c r="AZ52" s="96" t="s">
        <v>69</v>
      </c>
      <c r="BA52" s="96" t="s">
        <v>70</v>
      </c>
      <c r="BB52" s="96" t="s">
        <v>71</v>
      </c>
      <c r="BC52" s="96" t="s">
        <v>72</v>
      </c>
      <c r="BD52" s="97" t="s">
        <v>73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74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ROUND(SUM(AG55:AG57),2)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ROUND(SUM(AS55:AS57),2)</f>
        <v>0</v>
      </c>
      <c r="AT54" s="109">
        <f>ROUND(SUM(AV54:AW54),2)</f>
        <v>0</v>
      </c>
      <c r="AU54" s="110">
        <f>ROUND(SUM(AU55:AU57),5)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ROUND(SUM(AZ55:AZ57),2)</f>
        <v>0</v>
      </c>
      <c r="BA54" s="109">
        <f>ROUND(SUM(BA55:BA57),2)</f>
        <v>0</v>
      </c>
      <c r="BB54" s="109">
        <f>ROUND(SUM(BB55:BB57),2)</f>
        <v>0</v>
      </c>
      <c r="BC54" s="109">
        <f>ROUND(SUM(BC55:BC57),2)</f>
        <v>0</v>
      </c>
      <c r="BD54" s="111">
        <f>ROUND(SUM(BD55:BD57),2)</f>
        <v>0</v>
      </c>
      <c r="BE54" s="6"/>
      <c r="BS54" s="112" t="s">
        <v>75</v>
      </c>
      <c r="BT54" s="112" t="s">
        <v>76</v>
      </c>
      <c r="BU54" s="113" t="s">
        <v>77</v>
      </c>
      <c r="BV54" s="112" t="s">
        <v>78</v>
      </c>
      <c r="BW54" s="112" t="s">
        <v>5</v>
      </c>
      <c r="BX54" s="112" t="s">
        <v>79</v>
      </c>
      <c r="CL54" s="112" t="s">
        <v>19</v>
      </c>
    </row>
    <row r="55" s="7" customFormat="1" ht="37.5" customHeight="1">
      <c r="A55" s="114" t="s">
        <v>80</v>
      </c>
      <c r="B55" s="115"/>
      <c r="C55" s="116"/>
      <c r="D55" s="117" t="s">
        <v>81</v>
      </c>
      <c r="E55" s="117"/>
      <c r="F55" s="117"/>
      <c r="G55" s="117"/>
      <c r="H55" s="117"/>
      <c r="I55" s="118"/>
      <c r="J55" s="117" t="s">
        <v>82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'24084-13XT-KM-01 - SO01 -...'!J30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83</v>
      </c>
      <c r="AR55" s="121"/>
      <c r="AS55" s="122">
        <v>0</v>
      </c>
      <c r="AT55" s="123">
        <f>ROUND(SUM(AV55:AW55),2)</f>
        <v>0</v>
      </c>
      <c r="AU55" s="124">
        <f>'24084-13XT-KM-01 - SO01 -...'!P85</f>
        <v>0</v>
      </c>
      <c r="AV55" s="123">
        <f>'24084-13XT-KM-01 - SO01 -...'!J33</f>
        <v>0</v>
      </c>
      <c r="AW55" s="123">
        <f>'24084-13XT-KM-01 - SO01 -...'!J34</f>
        <v>0</v>
      </c>
      <c r="AX55" s="123">
        <f>'24084-13XT-KM-01 - SO01 -...'!J35</f>
        <v>0</v>
      </c>
      <c r="AY55" s="123">
        <f>'24084-13XT-KM-01 - SO01 -...'!J36</f>
        <v>0</v>
      </c>
      <c r="AZ55" s="123">
        <f>'24084-13XT-KM-01 - SO01 -...'!F33</f>
        <v>0</v>
      </c>
      <c r="BA55" s="123">
        <f>'24084-13XT-KM-01 - SO01 -...'!F34</f>
        <v>0</v>
      </c>
      <c r="BB55" s="123">
        <f>'24084-13XT-KM-01 - SO01 -...'!F35</f>
        <v>0</v>
      </c>
      <c r="BC55" s="123">
        <f>'24084-13XT-KM-01 - SO01 -...'!F36</f>
        <v>0</v>
      </c>
      <c r="BD55" s="125">
        <f>'24084-13XT-KM-01 - SO01 -...'!F37</f>
        <v>0</v>
      </c>
      <c r="BE55" s="7"/>
      <c r="BT55" s="126" t="s">
        <v>84</v>
      </c>
      <c r="BV55" s="126" t="s">
        <v>78</v>
      </c>
      <c r="BW55" s="126" t="s">
        <v>85</v>
      </c>
      <c r="BX55" s="126" t="s">
        <v>5</v>
      </c>
      <c r="CL55" s="126" t="s">
        <v>19</v>
      </c>
      <c r="CM55" s="126" t="s">
        <v>86</v>
      </c>
    </row>
    <row r="56" s="7" customFormat="1" ht="37.5" customHeight="1">
      <c r="A56" s="114" t="s">
        <v>80</v>
      </c>
      <c r="B56" s="115"/>
      <c r="C56" s="116"/>
      <c r="D56" s="117" t="s">
        <v>87</v>
      </c>
      <c r="E56" s="117"/>
      <c r="F56" s="117"/>
      <c r="G56" s="117"/>
      <c r="H56" s="117"/>
      <c r="I56" s="118"/>
      <c r="J56" s="117" t="s">
        <v>88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'24084-13XT-KM-02 - SO02 -...'!J30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83</v>
      </c>
      <c r="AR56" s="121"/>
      <c r="AS56" s="122">
        <v>0</v>
      </c>
      <c r="AT56" s="123">
        <f>ROUND(SUM(AV56:AW56),2)</f>
        <v>0</v>
      </c>
      <c r="AU56" s="124">
        <f>'24084-13XT-KM-02 - SO02 -...'!P82</f>
        <v>0</v>
      </c>
      <c r="AV56" s="123">
        <f>'24084-13XT-KM-02 - SO02 -...'!J33</f>
        <v>0</v>
      </c>
      <c r="AW56" s="123">
        <f>'24084-13XT-KM-02 - SO02 -...'!J34</f>
        <v>0</v>
      </c>
      <c r="AX56" s="123">
        <f>'24084-13XT-KM-02 - SO02 -...'!J35</f>
        <v>0</v>
      </c>
      <c r="AY56" s="123">
        <f>'24084-13XT-KM-02 - SO02 -...'!J36</f>
        <v>0</v>
      </c>
      <c r="AZ56" s="123">
        <f>'24084-13XT-KM-02 - SO02 -...'!F33</f>
        <v>0</v>
      </c>
      <c r="BA56" s="123">
        <f>'24084-13XT-KM-02 - SO02 -...'!F34</f>
        <v>0</v>
      </c>
      <c r="BB56" s="123">
        <f>'24084-13XT-KM-02 - SO02 -...'!F35</f>
        <v>0</v>
      </c>
      <c r="BC56" s="123">
        <f>'24084-13XT-KM-02 - SO02 -...'!F36</f>
        <v>0</v>
      </c>
      <c r="BD56" s="125">
        <f>'24084-13XT-KM-02 - SO02 -...'!F37</f>
        <v>0</v>
      </c>
      <c r="BE56" s="7"/>
      <c r="BT56" s="126" t="s">
        <v>84</v>
      </c>
      <c r="BV56" s="126" t="s">
        <v>78</v>
      </c>
      <c r="BW56" s="126" t="s">
        <v>89</v>
      </c>
      <c r="BX56" s="126" t="s">
        <v>5</v>
      </c>
      <c r="CL56" s="126" t="s">
        <v>19</v>
      </c>
      <c r="CM56" s="126" t="s">
        <v>86</v>
      </c>
    </row>
    <row r="57" s="7" customFormat="1" ht="37.5" customHeight="1">
      <c r="A57" s="114" t="s">
        <v>80</v>
      </c>
      <c r="B57" s="115"/>
      <c r="C57" s="116"/>
      <c r="D57" s="117" t="s">
        <v>90</v>
      </c>
      <c r="E57" s="117"/>
      <c r="F57" s="117"/>
      <c r="G57" s="117"/>
      <c r="H57" s="117"/>
      <c r="I57" s="118"/>
      <c r="J57" s="117" t="s">
        <v>91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'24084-13XT-KM-03 - VRN - 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83</v>
      </c>
      <c r="AR57" s="121"/>
      <c r="AS57" s="127">
        <v>0</v>
      </c>
      <c r="AT57" s="128">
        <f>ROUND(SUM(AV57:AW57),2)</f>
        <v>0</v>
      </c>
      <c r="AU57" s="129">
        <f>'24084-13XT-KM-03 - VRN - ...'!P80</f>
        <v>0</v>
      </c>
      <c r="AV57" s="128">
        <f>'24084-13XT-KM-03 - VRN - ...'!J33</f>
        <v>0</v>
      </c>
      <c r="AW57" s="128">
        <f>'24084-13XT-KM-03 - VRN - ...'!J34</f>
        <v>0</v>
      </c>
      <c r="AX57" s="128">
        <f>'24084-13XT-KM-03 - VRN - ...'!J35</f>
        <v>0</v>
      </c>
      <c r="AY57" s="128">
        <f>'24084-13XT-KM-03 - VRN - ...'!J36</f>
        <v>0</v>
      </c>
      <c r="AZ57" s="128">
        <f>'24084-13XT-KM-03 - VRN - ...'!F33</f>
        <v>0</v>
      </c>
      <c r="BA57" s="128">
        <f>'24084-13XT-KM-03 - VRN - ...'!F34</f>
        <v>0</v>
      </c>
      <c r="BB57" s="128">
        <f>'24084-13XT-KM-03 - VRN - ...'!F35</f>
        <v>0</v>
      </c>
      <c r="BC57" s="128">
        <f>'24084-13XT-KM-03 - VRN - ...'!F36</f>
        <v>0</v>
      </c>
      <c r="BD57" s="130">
        <f>'24084-13XT-KM-03 - VRN - ...'!F37</f>
        <v>0</v>
      </c>
      <c r="BE57" s="7"/>
      <c r="BT57" s="126" t="s">
        <v>84</v>
      </c>
      <c r="BV57" s="126" t="s">
        <v>78</v>
      </c>
      <c r="BW57" s="126" t="s">
        <v>92</v>
      </c>
      <c r="BX57" s="126" t="s">
        <v>5</v>
      </c>
      <c r="CL57" s="126" t="s">
        <v>19</v>
      </c>
      <c r="CM57" s="126" t="s">
        <v>86</v>
      </c>
    </row>
    <row r="58" s="2" customFormat="1" ht="30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  <row r="59" s="2" customFormat="1" ht="6.96" customHeight="1">
      <c r="A59" s="41"/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</sheetData>
  <sheetProtection sheet="1" formatColumns="0" formatRows="0" objects="1" scenarios="1" spinCount="100000" saltValue="O58SdiBLr8TuLOoDfG7yyvf/XIJtG4A9eXLer6r847O/j02spMdRU9vQseFwxoY/UY0SiUmYjROrhEV6lVlOog==" hashValue="QepaPfXSCUXamefstfw0hvbkxhVsz0aJ8i9NDNyiyKCU9WU788mVDDi0oDd8CBUNWP5STj8sKZA7xvnGjzaW4w==" algorithmName="SHA-512" password="BD1F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24084-13XT-KM-01 - SO01 -...'!C2" display="/"/>
    <hyperlink ref="A56" location="'24084-13XT-KM-02 - SO02 -...'!C2" display="/"/>
    <hyperlink ref="A57" location="'24084-13XT-KM-03 - VRN -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  <c r="AZ2" s="131" t="s">
        <v>93</v>
      </c>
      <c r="BA2" s="131" t="s">
        <v>19</v>
      </c>
      <c r="BB2" s="131" t="s">
        <v>19</v>
      </c>
      <c r="BC2" s="131" t="s">
        <v>94</v>
      </c>
      <c r="BD2" s="131" t="s">
        <v>86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86</v>
      </c>
      <c r="AZ3" s="131" t="s">
        <v>95</v>
      </c>
      <c r="BA3" s="131" t="s">
        <v>19</v>
      </c>
      <c r="BB3" s="131" t="s">
        <v>19</v>
      </c>
      <c r="BC3" s="131" t="s">
        <v>96</v>
      </c>
      <c r="BD3" s="131" t="s">
        <v>86</v>
      </c>
    </row>
    <row r="4" s="1" customFormat="1" ht="24.96" customHeight="1">
      <c r="B4" s="23"/>
      <c r="D4" s="134" t="s">
        <v>97</v>
      </c>
      <c r="L4" s="23"/>
      <c r="M4" s="135" t="s">
        <v>10</v>
      </c>
      <c r="AT4" s="20" t="s">
        <v>4</v>
      </c>
      <c r="AZ4" s="131" t="s">
        <v>98</v>
      </c>
      <c r="BA4" s="131" t="s">
        <v>19</v>
      </c>
      <c r="BB4" s="131" t="s">
        <v>19</v>
      </c>
      <c r="BC4" s="131" t="s">
        <v>99</v>
      </c>
      <c r="BD4" s="131" t="s">
        <v>86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Svitava, úprava Blansko Salm, ř. km 36,540 – 36,663, oprava toku, odtěžení sedimentu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100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101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6. 2. 2025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19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39</v>
      </c>
      <c r="F24" s="41"/>
      <c r="G24" s="41"/>
      <c r="H24" s="41"/>
      <c r="I24" s="136" t="s">
        <v>29</v>
      </c>
      <c r="J24" s="140" t="s">
        <v>19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40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42</v>
      </c>
      <c r="E30" s="41"/>
      <c r="F30" s="41"/>
      <c r="G30" s="41"/>
      <c r="H30" s="41"/>
      <c r="I30" s="41"/>
      <c r="J30" s="148">
        <f>ROUND(J85,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44</v>
      </c>
      <c r="G32" s="41"/>
      <c r="H32" s="41"/>
      <c r="I32" s="149" t="s">
        <v>43</v>
      </c>
      <c r="J32" s="149" t="s">
        <v>45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46</v>
      </c>
      <c r="E33" s="136" t="s">
        <v>47</v>
      </c>
      <c r="F33" s="151">
        <f>ROUND((SUM(BE85:BE240)),  2)</f>
        <v>0</v>
      </c>
      <c r="G33" s="41"/>
      <c r="H33" s="41"/>
      <c r="I33" s="152">
        <v>0.20999999999999999</v>
      </c>
      <c r="J33" s="151">
        <f>ROUND(((SUM(BE85:BE240))*I33),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48</v>
      </c>
      <c r="F34" s="151">
        <f>ROUND((SUM(BF85:BF240)),  2)</f>
        <v>0</v>
      </c>
      <c r="G34" s="41"/>
      <c r="H34" s="41"/>
      <c r="I34" s="152">
        <v>0.12</v>
      </c>
      <c r="J34" s="151">
        <f>ROUND(((SUM(BF85:BF240))*I34),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49</v>
      </c>
      <c r="F35" s="151">
        <f>ROUND((SUM(BG85:BG240)),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50</v>
      </c>
      <c r="F36" s="151">
        <f>ROUND((SUM(BH85:BH240)),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51</v>
      </c>
      <c r="F37" s="151">
        <f>ROUND((SUM(BI85:BI240)),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52</v>
      </c>
      <c r="E39" s="155"/>
      <c r="F39" s="155"/>
      <c r="G39" s="156" t="s">
        <v>53</v>
      </c>
      <c r="H39" s="157" t="s">
        <v>54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102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Svitava, úprava Blansko Salm, ř. km 36,540 – 36,663, oprava toku, odtěžení sedimentu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100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24084-13XT-KM-01 - SO01 - Oprava koryta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k.ú. Blansko</v>
      </c>
      <c r="G52" s="43"/>
      <c r="H52" s="43"/>
      <c r="I52" s="35" t="s">
        <v>23</v>
      </c>
      <c r="J52" s="75" t="str">
        <f>IF(J12="","",J12)</f>
        <v>6. 2. 2025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Povodí Moravy, s.p.</v>
      </c>
      <c r="G54" s="43"/>
      <c r="H54" s="43"/>
      <c r="I54" s="35" t="s">
        <v>33</v>
      </c>
      <c r="J54" s="39" t="str">
        <f>E21</f>
        <v>Regioprojekt Brno,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Ing. Michal Kachtík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103</v>
      </c>
      <c r="D57" s="166"/>
      <c r="E57" s="166"/>
      <c r="F57" s="166"/>
      <c r="G57" s="166"/>
      <c r="H57" s="166"/>
      <c r="I57" s="166"/>
      <c r="J57" s="167" t="s">
        <v>104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74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105</v>
      </c>
    </row>
    <row r="60" s="9" customFormat="1" ht="24.96" customHeight="1">
      <c r="A60" s="9"/>
      <c r="B60" s="169"/>
      <c r="C60" s="170"/>
      <c r="D60" s="171" t="s">
        <v>106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107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108</v>
      </c>
      <c r="E62" s="178"/>
      <c r="F62" s="178"/>
      <c r="G62" s="178"/>
      <c r="H62" s="178"/>
      <c r="I62" s="178"/>
      <c r="J62" s="179">
        <f>J172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109</v>
      </c>
      <c r="E63" s="178"/>
      <c r="F63" s="178"/>
      <c r="G63" s="178"/>
      <c r="H63" s="178"/>
      <c r="I63" s="178"/>
      <c r="J63" s="179">
        <f>J217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110</v>
      </c>
      <c r="E64" s="178"/>
      <c r="F64" s="178"/>
      <c r="G64" s="178"/>
      <c r="H64" s="178"/>
      <c r="I64" s="178"/>
      <c r="J64" s="179">
        <f>J228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111</v>
      </c>
      <c r="E65" s="178"/>
      <c r="F65" s="178"/>
      <c r="G65" s="178"/>
      <c r="H65" s="178"/>
      <c r="I65" s="178"/>
      <c r="J65" s="179">
        <f>J236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112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64" t="str">
        <f>E7</f>
        <v>Svitava, úprava Blansko Salm, ř. km 36,540 – 36,663, oprava toku, odtěžení sedimentu</v>
      </c>
      <c r="F75" s="35"/>
      <c r="G75" s="35"/>
      <c r="H75" s="35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100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24084-13XT-KM-01 - SO01 - Oprava koryta</v>
      </c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k.ú. Blansko</v>
      </c>
      <c r="G79" s="43"/>
      <c r="H79" s="43"/>
      <c r="I79" s="35" t="s">
        <v>23</v>
      </c>
      <c r="J79" s="75" t="str">
        <f>IF(J12="","",J12)</f>
        <v>6. 2. 2025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5.65" customHeight="1">
      <c r="A81" s="41"/>
      <c r="B81" s="42"/>
      <c r="C81" s="35" t="s">
        <v>25</v>
      </c>
      <c r="D81" s="43"/>
      <c r="E81" s="43"/>
      <c r="F81" s="30" t="str">
        <f>E15</f>
        <v>Povodí Moravy, s.p.</v>
      </c>
      <c r="G81" s="43"/>
      <c r="H81" s="43"/>
      <c r="I81" s="35" t="s">
        <v>33</v>
      </c>
      <c r="J81" s="39" t="str">
        <f>E21</f>
        <v>Regioprojekt Brno, s.r.o.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31</v>
      </c>
      <c r="D82" s="43"/>
      <c r="E82" s="43"/>
      <c r="F82" s="30" t="str">
        <f>IF(E18="","",E18)</f>
        <v>Vyplň údaj</v>
      </c>
      <c r="G82" s="43"/>
      <c r="H82" s="43"/>
      <c r="I82" s="35" t="s">
        <v>38</v>
      </c>
      <c r="J82" s="39" t="str">
        <f>E24</f>
        <v>Ing. Michal Kachtík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1"/>
      <c r="B84" s="182"/>
      <c r="C84" s="183" t="s">
        <v>113</v>
      </c>
      <c r="D84" s="184" t="s">
        <v>61</v>
      </c>
      <c r="E84" s="184" t="s">
        <v>57</v>
      </c>
      <c r="F84" s="184" t="s">
        <v>58</v>
      </c>
      <c r="G84" s="184" t="s">
        <v>114</v>
      </c>
      <c r="H84" s="184" t="s">
        <v>115</v>
      </c>
      <c r="I84" s="184" t="s">
        <v>116</v>
      </c>
      <c r="J84" s="184" t="s">
        <v>104</v>
      </c>
      <c r="K84" s="185" t="s">
        <v>117</v>
      </c>
      <c r="L84" s="186"/>
      <c r="M84" s="95" t="s">
        <v>19</v>
      </c>
      <c r="N84" s="96" t="s">
        <v>46</v>
      </c>
      <c r="O84" s="96" t="s">
        <v>118</v>
      </c>
      <c r="P84" s="96" t="s">
        <v>119</v>
      </c>
      <c r="Q84" s="96" t="s">
        <v>120</v>
      </c>
      <c r="R84" s="96" t="s">
        <v>121</v>
      </c>
      <c r="S84" s="96" t="s">
        <v>122</v>
      </c>
      <c r="T84" s="97" t="s">
        <v>123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1"/>
      <c r="B85" s="42"/>
      <c r="C85" s="102" t="s">
        <v>124</v>
      </c>
      <c r="D85" s="43"/>
      <c r="E85" s="43"/>
      <c r="F85" s="43"/>
      <c r="G85" s="43"/>
      <c r="H85" s="43"/>
      <c r="I85" s="43"/>
      <c r="J85" s="187">
        <f>BK85</f>
        <v>0</v>
      </c>
      <c r="K85" s="43"/>
      <c r="L85" s="47"/>
      <c r="M85" s="98"/>
      <c r="N85" s="188"/>
      <c r="O85" s="99"/>
      <c r="P85" s="189">
        <f>P86</f>
        <v>0</v>
      </c>
      <c r="Q85" s="99"/>
      <c r="R85" s="189">
        <f>R86</f>
        <v>775.66880999999989</v>
      </c>
      <c r="S85" s="99"/>
      <c r="T85" s="190">
        <f>T86</f>
        <v>300.70949999999999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75</v>
      </c>
      <c r="AU85" s="20" t="s">
        <v>105</v>
      </c>
      <c r="BK85" s="191">
        <f>BK86</f>
        <v>0</v>
      </c>
    </row>
    <row r="86" s="12" customFormat="1" ht="25.92" customHeight="1">
      <c r="A86" s="12"/>
      <c r="B86" s="192"/>
      <c r="C86" s="193"/>
      <c r="D86" s="194" t="s">
        <v>75</v>
      </c>
      <c r="E86" s="195" t="s">
        <v>125</v>
      </c>
      <c r="F86" s="195" t="s">
        <v>126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P87+P172+P217+P228+P236</f>
        <v>0</v>
      </c>
      <c r="Q86" s="200"/>
      <c r="R86" s="201">
        <f>R87+R172+R217+R228+R236</f>
        <v>775.66880999999989</v>
      </c>
      <c r="S86" s="200"/>
      <c r="T86" s="202">
        <f>T87+T172+T217+T228+T236</f>
        <v>300.70949999999999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84</v>
      </c>
      <c r="AT86" s="204" t="s">
        <v>75</v>
      </c>
      <c r="AU86" s="204" t="s">
        <v>76</v>
      </c>
      <c r="AY86" s="203" t="s">
        <v>127</v>
      </c>
      <c r="BK86" s="205">
        <f>BK87+BK172+BK217+BK228+BK236</f>
        <v>0</v>
      </c>
    </row>
    <row r="87" s="12" customFormat="1" ht="22.8" customHeight="1">
      <c r="A87" s="12"/>
      <c r="B87" s="192"/>
      <c r="C87" s="193"/>
      <c r="D87" s="194" t="s">
        <v>75</v>
      </c>
      <c r="E87" s="206" t="s">
        <v>84</v>
      </c>
      <c r="F87" s="206" t="s">
        <v>128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SUM(P88:P171)</f>
        <v>0</v>
      </c>
      <c r="Q87" s="200"/>
      <c r="R87" s="201">
        <f>SUM(R88:R171)</f>
        <v>0</v>
      </c>
      <c r="S87" s="200"/>
      <c r="T87" s="202">
        <f>SUM(T88:T171)</f>
        <v>300.70949999999999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84</v>
      </c>
      <c r="AT87" s="204" t="s">
        <v>75</v>
      </c>
      <c r="AU87" s="204" t="s">
        <v>84</v>
      </c>
      <c r="AY87" s="203" t="s">
        <v>127</v>
      </c>
      <c r="BK87" s="205">
        <f>SUM(BK88:BK171)</f>
        <v>0</v>
      </c>
    </row>
    <row r="88" s="2" customFormat="1" ht="37.8" customHeight="1">
      <c r="A88" s="41"/>
      <c r="B88" s="42"/>
      <c r="C88" s="208" t="s">
        <v>84</v>
      </c>
      <c r="D88" s="208" t="s">
        <v>129</v>
      </c>
      <c r="E88" s="209" t="s">
        <v>130</v>
      </c>
      <c r="F88" s="210" t="s">
        <v>131</v>
      </c>
      <c r="G88" s="211" t="s">
        <v>132</v>
      </c>
      <c r="H88" s="212">
        <v>165.22499999999999</v>
      </c>
      <c r="I88" s="213"/>
      <c r="J88" s="214">
        <f>ROUND(I88*H88,2)</f>
        <v>0</v>
      </c>
      <c r="K88" s="210" t="s">
        <v>133</v>
      </c>
      <c r="L88" s="47"/>
      <c r="M88" s="215" t="s">
        <v>19</v>
      </c>
      <c r="N88" s="216" t="s">
        <v>47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1.8200000000000001</v>
      </c>
      <c r="T88" s="218">
        <f>S88*H88</f>
        <v>300.70949999999999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134</v>
      </c>
      <c r="AT88" s="219" t="s">
        <v>129</v>
      </c>
      <c r="AU88" s="219" t="s">
        <v>86</v>
      </c>
      <c r="AY88" s="20" t="s">
        <v>127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84</v>
      </c>
      <c r="BK88" s="220">
        <f>ROUND(I88*H88,2)</f>
        <v>0</v>
      </c>
      <c r="BL88" s="20" t="s">
        <v>134</v>
      </c>
      <c r="BM88" s="219" t="s">
        <v>135</v>
      </c>
    </row>
    <row r="89" s="2" customFormat="1">
      <c r="A89" s="41"/>
      <c r="B89" s="42"/>
      <c r="C89" s="43"/>
      <c r="D89" s="221" t="s">
        <v>136</v>
      </c>
      <c r="E89" s="43"/>
      <c r="F89" s="222" t="s">
        <v>137</v>
      </c>
      <c r="G89" s="43"/>
      <c r="H89" s="43"/>
      <c r="I89" s="223"/>
      <c r="J89" s="43"/>
      <c r="K89" s="43"/>
      <c r="L89" s="47"/>
      <c r="M89" s="224"/>
      <c r="N89" s="225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136</v>
      </c>
      <c r="AU89" s="20" t="s">
        <v>86</v>
      </c>
    </row>
    <row r="90" s="13" customFormat="1">
      <c r="A90" s="13"/>
      <c r="B90" s="226"/>
      <c r="C90" s="227"/>
      <c r="D90" s="228" t="s">
        <v>138</v>
      </c>
      <c r="E90" s="229" t="s">
        <v>19</v>
      </c>
      <c r="F90" s="230" t="s">
        <v>139</v>
      </c>
      <c r="G90" s="227"/>
      <c r="H90" s="229" t="s">
        <v>19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138</v>
      </c>
      <c r="AU90" s="236" t="s">
        <v>86</v>
      </c>
      <c r="AV90" s="13" t="s">
        <v>84</v>
      </c>
      <c r="AW90" s="13" t="s">
        <v>37</v>
      </c>
      <c r="AX90" s="13" t="s">
        <v>76</v>
      </c>
      <c r="AY90" s="236" t="s">
        <v>127</v>
      </c>
    </row>
    <row r="91" s="13" customFormat="1">
      <c r="A91" s="13"/>
      <c r="B91" s="226"/>
      <c r="C91" s="227"/>
      <c r="D91" s="228" t="s">
        <v>138</v>
      </c>
      <c r="E91" s="229" t="s">
        <v>19</v>
      </c>
      <c r="F91" s="230" t="s">
        <v>140</v>
      </c>
      <c r="G91" s="227"/>
      <c r="H91" s="229" t="s">
        <v>19</v>
      </c>
      <c r="I91" s="231"/>
      <c r="J91" s="227"/>
      <c r="K91" s="227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138</v>
      </c>
      <c r="AU91" s="236" t="s">
        <v>86</v>
      </c>
      <c r="AV91" s="13" t="s">
        <v>84</v>
      </c>
      <c r="AW91" s="13" t="s">
        <v>37</v>
      </c>
      <c r="AX91" s="13" t="s">
        <v>76</v>
      </c>
      <c r="AY91" s="236" t="s">
        <v>127</v>
      </c>
    </row>
    <row r="92" s="14" customFormat="1">
      <c r="A92" s="14"/>
      <c r="B92" s="237"/>
      <c r="C92" s="238"/>
      <c r="D92" s="228" t="s">
        <v>138</v>
      </c>
      <c r="E92" s="239" t="s">
        <v>19</v>
      </c>
      <c r="F92" s="240" t="s">
        <v>141</v>
      </c>
      <c r="G92" s="238"/>
      <c r="H92" s="241">
        <v>25.920000000000002</v>
      </c>
      <c r="I92" s="242"/>
      <c r="J92" s="238"/>
      <c r="K92" s="238"/>
      <c r="L92" s="243"/>
      <c r="M92" s="244"/>
      <c r="N92" s="245"/>
      <c r="O92" s="245"/>
      <c r="P92" s="245"/>
      <c r="Q92" s="245"/>
      <c r="R92" s="245"/>
      <c r="S92" s="245"/>
      <c r="T92" s="24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7" t="s">
        <v>138</v>
      </c>
      <c r="AU92" s="247" t="s">
        <v>86</v>
      </c>
      <c r="AV92" s="14" t="s">
        <v>86</v>
      </c>
      <c r="AW92" s="14" t="s">
        <v>37</v>
      </c>
      <c r="AX92" s="14" t="s">
        <v>76</v>
      </c>
      <c r="AY92" s="247" t="s">
        <v>127</v>
      </c>
    </row>
    <row r="93" s="14" customFormat="1">
      <c r="A93" s="14"/>
      <c r="B93" s="237"/>
      <c r="C93" s="238"/>
      <c r="D93" s="228" t="s">
        <v>138</v>
      </c>
      <c r="E93" s="239" t="s">
        <v>19</v>
      </c>
      <c r="F93" s="240" t="s">
        <v>142</v>
      </c>
      <c r="G93" s="238"/>
      <c r="H93" s="241">
        <v>47.520000000000003</v>
      </c>
      <c r="I93" s="242"/>
      <c r="J93" s="238"/>
      <c r="K93" s="238"/>
      <c r="L93" s="243"/>
      <c r="M93" s="244"/>
      <c r="N93" s="245"/>
      <c r="O93" s="245"/>
      <c r="P93" s="245"/>
      <c r="Q93" s="245"/>
      <c r="R93" s="245"/>
      <c r="S93" s="245"/>
      <c r="T93" s="24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7" t="s">
        <v>138</v>
      </c>
      <c r="AU93" s="247" t="s">
        <v>86</v>
      </c>
      <c r="AV93" s="14" t="s">
        <v>86</v>
      </c>
      <c r="AW93" s="14" t="s">
        <v>37</v>
      </c>
      <c r="AX93" s="14" t="s">
        <v>76</v>
      </c>
      <c r="AY93" s="247" t="s">
        <v>127</v>
      </c>
    </row>
    <row r="94" s="15" customFormat="1">
      <c r="A94" s="15"/>
      <c r="B94" s="248"/>
      <c r="C94" s="249"/>
      <c r="D94" s="228" t="s">
        <v>138</v>
      </c>
      <c r="E94" s="250" t="s">
        <v>19</v>
      </c>
      <c r="F94" s="251" t="s">
        <v>143</v>
      </c>
      <c r="G94" s="249"/>
      <c r="H94" s="252">
        <v>73.439999999999998</v>
      </c>
      <c r="I94" s="253"/>
      <c r="J94" s="249"/>
      <c r="K94" s="249"/>
      <c r="L94" s="254"/>
      <c r="M94" s="255"/>
      <c r="N94" s="256"/>
      <c r="O94" s="256"/>
      <c r="P94" s="256"/>
      <c r="Q94" s="256"/>
      <c r="R94" s="256"/>
      <c r="S94" s="256"/>
      <c r="T94" s="257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8" t="s">
        <v>138</v>
      </c>
      <c r="AU94" s="258" t="s">
        <v>86</v>
      </c>
      <c r="AV94" s="15" t="s">
        <v>144</v>
      </c>
      <c r="AW94" s="15" t="s">
        <v>37</v>
      </c>
      <c r="AX94" s="15" t="s">
        <v>76</v>
      </c>
      <c r="AY94" s="258" t="s">
        <v>127</v>
      </c>
    </row>
    <row r="95" s="13" customFormat="1">
      <c r="A95" s="13"/>
      <c r="B95" s="226"/>
      <c r="C95" s="227"/>
      <c r="D95" s="228" t="s">
        <v>138</v>
      </c>
      <c r="E95" s="229" t="s">
        <v>19</v>
      </c>
      <c r="F95" s="230" t="s">
        <v>145</v>
      </c>
      <c r="G95" s="227"/>
      <c r="H95" s="229" t="s">
        <v>19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138</v>
      </c>
      <c r="AU95" s="236" t="s">
        <v>86</v>
      </c>
      <c r="AV95" s="13" t="s">
        <v>84</v>
      </c>
      <c r="AW95" s="13" t="s">
        <v>37</v>
      </c>
      <c r="AX95" s="13" t="s">
        <v>76</v>
      </c>
      <c r="AY95" s="236" t="s">
        <v>127</v>
      </c>
    </row>
    <row r="96" s="14" customFormat="1">
      <c r="A96" s="14"/>
      <c r="B96" s="237"/>
      <c r="C96" s="238"/>
      <c r="D96" s="228" t="s">
        <v>138</v>
      </c>
      <c r="E96" s="239" t="s">
        <v>19</v>
      </c>
      <c r="F96" s="240" t="s">
        <v>146</v>
      </c>
      <c r="G96" s="238"/>
      <c r="H96" s="241">
        <v>1.6200000000000001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138</v>
      </c>
      <c r="AU96" s="247" t="s">
        <v>86</v>
      </c>
      <c r="AV96" s="14" t="s">
        <v>86</v>
      </c>
      <c r="AW96" s="14" t="s">
        <v>37</v>
      </c>
      <c r="AX96" s="14" t="s">
        <v>76</v>
      </c>
      <c r="AY96" s="247" t="s">
        <v>127</v>
      </c>
    </row>
    <row r="97" s="14" customFormat="1">
      <c r="A97" s="14"/>
      <c r="B97" s="237"/>
      <c r="C97" s="238"/>
      <c r="D97" s="228" t="s">
        <v>138</v>
      </c>
      <c r="E97" s="239" t="s">
        <v>19</v>
      </c>
      <c r="F97" s="240" t="s">
        <v>147</v>
      </c>
      <c r="G97" s="238"/>
      <c r="H97" s="241">
        <v>6.5250000000000004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138</v>
      </c>
      <c r="AU97" s="247" t="s">
        <v>86</v>
      </c>
      <c r="AV97" s="14" t="s">
        <v>86</v>
      </c>
      <c r="AW97" s="14" t="s">
        <v>37</v>
      </c>
      <c r="AX97" s="14" t="s">
        <v>76</v>
      </c>
      <c r="AY97" s="247" t="s">
        <v>127</v>
      </c>
    </row>
    <row r="98" s="15" customFormat="1">
      <c r="A98" s="15"/>
      <c r="B98" s="248"/>
      <c r="C98" s="249"/>
      <c r="D98" s="228" t="s">
        <v>138</v>
      </c>
      <c r="E98" s="250" t="s">
        <v>19</v>
      </c>
      <c r="F98" s="251" t="s">
        <v>143</v>
      </c>
      <c r="G98" s="249"/>
      <c r="H98" s="252">
        <v>8.1449999999999996</v>
      </c>
      <c r="I98" s="253"/>
      <c r="J98" s="249"/>
      <c r="K98" s="249"/>
      <c r="L98" s="254"/>
      <c r="M98" s="255"/>
      <c r="N98" s="256"/>
      <c r="O98" s="256"/>
      <c r="P98" s="256"/>
      <c r="Q98" s="256"/>
      <c r="R98" s="256"/>
      <c r="S98" s="256"/>
      <c r="T98" s="257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8" t="s">
        <v>138</v>
      </c>
      <c r="AU98" s="258" t="s">
        <v>86</v>
      </c>
      <c r="AV98" s="15" t="s">
        <v>144</v>
      </c>
      <c r="AW98" s="15" t="s">
        <v>37</v>
      </c>
      <c r="AX98" s="15" t="s">
        <v>76</v>
      </c>
      <c r="AY98" s="258" t="s">
        <v>127</v>
      </c>
    </row>
    <row r="99" s="13" customFormat="1">
      <c r="A99" s="13"/>
      <c r="B99" s="226"/>
      <c r="C99" s="227"/>
      <c r="D99" s="228" t="s">
        <v>138</v>
      </c>
      <c r="E99" s="229" t="s">
        <v>19</v>
      </c>
      <c r="F99" s="230" t="s">
        <v>148</v>
      </c>
      <c r="G99" s="227"/>
      <c r="H99" s="229" t="s">
        <v>19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138</v>
      </c>
      <c r="AU99" s="236" t="s">
        <v>86</v>
      </c>
      <c r="AV99" s="13" t="s">
        <v>84</v>
      </c>
      <c r="AW99" s="13" t="s">
        <v>37</v>
      </c>
      <c r="AX99" s="13" t="s">
        <v>76</v>
      </c>
      <c r="AY99" s="236" t="s">
        <v>127</v>
      </c>
    </row>
    <row r="100" s="14" customFormat="1">
      <c r="A100" s="14"/>
      <c r="B100" s="237"/>
      <c r="C100" s="238"/>
      <c r="D100" s="228" t="s">
        <v>138</v>
      </c>
      <c r="E100" s="239" t="s">
        <v>19</v>
      </c>
      <c r="F100" s="240" t="s">
        <v>149</v>
      </c>
      <c r="G100" s="238"/>
      <c r="H100" s="241">
        <v>29.52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138</v>
      </c>
      <c r="AU100" s="247" t="s">
        <v>86</v>
      </c>
      <c r="AV100" s="14" t="s">
        <v>86</v>
      </c>
      <c r="AW100" s="14" t="s">
        <v>37</v>
      </c>
      <c r="AX100" s="14" t="s">
        <v>76</v>
      </c>
      <c r="AY100" s="247" t="s">
        <v>127</v>
      </c>
    </row>
    <row r="101" s="14" customFormat="1">
      <c r="A101" s="14"/>
      <c r="B101" s="237"/>
      <c r="C101" s="238"/>
      <c r="D101" s="228" t="s">
        <v>138</v>
      </c>
      <c r="E101" s="239" t="s">
        <v>19</v>
      </c>
      <c r="F101" s="240" t="s">
        <v>150</v>
      </c>
      <c r="G101" s="238"/>
      <c r="H101" s="241">
        <v>54.119999999999997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138</v>
      </c>
      <c r="AU101" s="247" t="s">
        <v>86</v>
      </c>
      <c r="AV101" s="14" t="s">
        <v>86</v>
      </c>
      <c r="AW101" s="14" t="s">
        <v>37</v>
      </c>
      <c r="AX101" s="14" t="s">
        <v>76</v>
      </c>
      <c r="AY101" s="247" t="s">
        <v>127</v>
      </c>
    </row>
    <row r="102" s="15" customFormat="1">
      <c r="A102" s="15"/>
      <c r="B102" s="248"/>
      <c r="C102" s="249"/>
      <c r="D102" s="228" t="s">
        <v>138</v>
      </c>
      <c r="E102" s="250" t="s">
        <v>19</v>
      </c>
      <c r="F102" s="251" t="s">
        <v>143</v>
      </c>
      <c r="G102" s="249"/>
      <c r="H102" s="252">
        <v>83.640000000000001</v>
      </c>
      <c r="I102" s="253"/>
      <c r="J102" s="249"/>
      <c r="K102" s="249"/>
      <c r="L102" s="254"/>
      <c r="M102" s="255"/>
      <c r="N102" s="256"/>
      <c r="O102" s="256"/>
      <c r="P102" s="256"/>
      <c r="Q102" s="256"/>
      <c r="R102" s="256"/>
      <c r="S102" s="256"/>
      <c r="T102" s="257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8" t="s">
        <v>138</v>
      </c>
      <c r="AU102" s="258" t="s">
        <v>86</v>
      </c>
      <c r="AV102" s="15" t="s">
        <v>144</v>
      </c>
      <c r="AW102" s="15" t="s">
        <v>37</v>
      </c>
      <c r="AX102" s="15" t="s">
        <v>76</v>
      </c>
      <c r="AY102" s="258" t="s">
        <v>127</v>
      </c>
    </row>
    <row r="103" s="16" customFormat="1">
      <c r="A103" s="16"/>
      <c r="B103" s="259"/>
      <c r="C103" s="260"/>
      <c r="D103" s="228" t="s">
        <v>138</v>
      </c>
      <c r="E103" s="261" t="s">
        <v>151</v>
      </c>
      <c r="F103" s="262" t="s">
        <v>152</v>
      </c>
      <c r="G103" s="260"/>
      <c r="H103" s="263">
        <v>165.22499999999999</v>
      </c>
      <c r="I103" s="264"/>
      <c r="J103" s="260"/>
      <c r="K103" s="260"/>
      <c r="L103" s="265"/>
      <c r="M103" s="266"/>
      <c r="N103" s="267"/>
      <c r="O103" s="267"/>
      <c r="P103" s="267"/>
      <c r="Q103" s="267"/>
      <c r="R103" s="267"/>
      <c r="S103" s="267"/>
      <c r="T103" s="268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T103" s="269" t="s">
        <v>138</v>
      </c>
      <c r="AU103" s="269" t="s">
        <v>86</v>
      </c>
      <c r="AV103" s="16" t="s">
        <v>134</v>
      </c>
      <c r="AW103" s="16" t="s">
        <v>37</v>
      </c>
      <c r="AX103" s="16" t="s">
        <v>84</v>
      </c>
      <c r="AY103" s="269" t="s">
        <v>127</v>
      </c>
    </row>
    <row r="104" s="2" customFormat="1" ht="37.8" customHeight="1">
      <c r="A104" s="41"/>
      <c r="B104" s="42"/>
      <c r="C104" s="208" t="s">
        <v>86</v>
      </c>
      <c r="D104" s="208" t="s">
        <v>129</v>
      </c>
      <c r="E104" s="209" t="s">
        <v>153</v>
      </c>
      <c r="F104" s="210" t="s">
        <v>154</v>
      </c>
      <c r="G104" s="211" t="s">
        <v>132</v>
      </c>
      <c r="H104" s="212">
        <v>6.2999999999999998</v>
      </c>
      <c r="I104" s="213"/>
      <c r="J104" s="214">
        <f>ROUND(I104*H104,2)</f>
        <v>0</v>
      </c>
      <c r="K104" s="210" t="s">
        <v>133</v>
      </c>
      <c r="L104" s="47"/>
      <c r="M104" s="215" t="s">
        <v>19</v>
      </c>
      <c r="N104" s="216" t="s">
        <v>47</v>
      </c>
      <c r="O104" s="87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9" t="s">
        <v>134</v>
      </c>
      <c r="AT104" s="219" t="s">
        <v>129</v>
      </c>
      <c r="AU104" s="219" t="s">
        <v>86</v>
      </c>
      <c r="AY104" s="20" t="s">
        <v>127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84</v>
      </c>
      <c r="BK104" s="220">
        <f>ROUND(I104*H104,2)</f>
        <v>0</v>
      </c>
      <c r="BL104" s="20" t="s">
        <v>134</v>
      </c>
      <c r="BM104" s="219" t="s">
        <v>155</v>
      </c>
    </row>
    <row r="105" s="2" customFormat="1">
      <c r="A105" s="41"/>
      <c r="B105" s="42"/>
      <c r="C105" s="43"/>
      <c r="D105" s="221" t="s">
        <v>136</v>
      </c>
      <c r="E105" s="43"/>
      <c r="F105" s="222" t="s">
        <v>156</v>
      </c>
      <c r="G105" s="43"/>
      <c r="H105" s="43"/>
      <c r="I105" s="223"/>
      <c r="J105" s="43"/>
      <c r="K105" s="43"/>
      <c r="L105" s="47"/>
      <c r="M105" s="224"/>
      <c r="N105" s="225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136</v>
      </c>
      <c r="AU105" s="20" t="s">
        <v>86</v>
      </c>
    </row>
    <row r="106" s="14" customFormat="1">
      <c r="A106" s="14"/>
      <c r="B106" s="237"/>
      <c r="C106" s="238"/>
      <c r="D106" s="228" t="s">
        <v>138</v>
      </c>
      <c r="E106" s="239" t="s">
        <v>19</v>
      </c>
      <c r="F106" s="240" t="s">
        <v>157</v>
      </c>
      <c r="G106" s="238"/>
      <c r="H106" s="241">
        <v>6.2999999999999998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138</v>
      </c>
      <c r="AU106" s="247" t="s">
        <v>86</v>
      </c>
      <c r="AV106" s="14" t="s">
        <v>86</v>
      </c>
      <c r="AW106" s="14" t="s">
        <v>37</v>
      </c>
      <c r="AX106" s="14" t="s">
        <v>76</v>
      </c>
      <c r="AY106" s="247" t="s">
        <v>127</v>
      </c>
    </row>
    <row r="107" s="16" customFormat="1">
      <c r="A107" s="16"/>
      <c r="B107" s="259"/>
      <c r="C107" s="260"/>
      <c r="D107" s="228" t="s">
        <v>138</v>
      </c>
      <c r="E107" s="261" t="s">
        <v>19</v>
      </c>
      <c r="F107" s="262" t="s">
        <v>152</v>
      </c>
      <c r="G107" s="260"/>
      <c r="H107" s="263">
        <v>6.2999999999999998</v>
      </c>
      <c r="I107" s="264"/>
      <c r="J107" s="260"/>
      <c r="K107" s="260"/>
      <c r="L107" s="265"/>
      <c r="M107" s="266"/>
      <c r="N107" s="267"/>
      <c r="O107" s="267"/>
      <c r="P107" s="267"/>
      <c r="Q107" s="267"/>
      <c r="R107" s="267"/>
      <c r="S107" s="267"/>
      <c r="T107" s="268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T107" s="269" t="s">
        <v>138</v>
      </c>
      <c r="AU107" s="269" t="s">
        <v>86</v>
      </c>
      <c r="AV107" s="16" t="s">
        <v>134</v>
      </c>
      <c r="AW107" s="16" t="s">
        <v>37</v>
      </c>
      <c r="AX107" s="16" t="s">
        <v>84</v>
      </c>
      <c r="AY107" s="269" t="s">
        <v>127</v>
      </c>
    </row>
    <row r="108" s="2" customFormat="1" ht="37.8" customHeight="1">
      <c r="A108" s="41"/>
      <c r="B108" s="42"/>
      <c r="C108" s="208" t="s">
        <v>144</v>
      </c>
      <c r="D108" s="208" t="s">
        <v>129</v>
      </c>
      <c r="E108" s="209" t="s">
        <v>158</v>
      </c>
      <c r="F108" s="210" t="s">
        <v>159</v>
      </c>
      <c r="G108" s="211" t="s">
        <v>132</v>
      </c>
      <c r="H108" s="212">
        <v>10.77</v>
      </c>
      <c r="I108" s="213"/>
      <c r="J108" s="214">
        <f>ROUND(I108*H108,2)</f>
        <v>0</v>
      </c>
      <c r="K108" s="210" t="s">
        <v>133</v>
      </c>
      <c r="L108" s="47"/>
      <c r="M108" s="215" t="s">
        <v>19</v>
      </c>
      <c r="N108" s="216" t="s">
        <v>47</v>
      </c>
      <c r="O108" s="87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134</v>
      </c>
      <c r="AT108" s="219" t="s">
        <v>129</v>
      </c>
      <c r="AU108" s="219" t="s">
        <v>86</v>
      </c>
      <c r="AY108" s="20" t="s">
        <v>127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84</v>
      </c>
      <c r="BK108" s="220">
        <f>ROUND(I108*H108,2)</f>
        <v>0</v>
      </c>
      <c r="BL108" s="20" t="s">
        <v>134</v>
      </c>
      <c r="BM108" s="219" t="s">
        <v>160</v>
      </c>
    </row>
    <row r="109" s="2" customFormat="1">
      <c r="A109" s="41"/>
      <c r="B109" s="42"/>
      <c r="C109" s="43"/>
      <c r="D109" s="221" t="s">
        <v>136</v>
      </c>
      <c r="E109" s="43"/>
      <c r="F109" s="222" t="s">
        <v>161</v>
      </c>
      <c r="G109" s="43"/>
      <c r="H109" s="43"/>
      <c r="I109" s="223"/>
      <c r="J109" s="43"/>
      <c r="K109" s="43"/>
      <c r="L109" s="47"/>
      <c r="M109" s="224"/>
      <c r="N109" s="225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136</v>
      </c>
      <c r="AU109" s="20" t="s">
        <v>86</v>
      </c>
    </row>
    <row r="110" s="14" customFormat="1">
      <c r="A110" s="14"/>
      <c r="B110" s="237"/>
      <c r="C110" s="238"/>
      <c r="D110" s="228" t="s">
        <v>138</v>
      </c>
      <c r="E110" s="239" t="s">
        <v>19</v>
      </c>
      <c r="F110" s="240" t="s">
        <v>162</v>
      </c>
      <c r="G110" s="238"/>
      <c r="H110" s="241">
        <v>10.77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138</v>
      </c>
      <c r="AU110" s="247" t="s">
        <v>86</v>
      </c>
      <c r="AV110" s="14" t="s">
        <v>86</v>
      </c>
      <c r="AW110" s="14" t="s">
        <v>37</v>
      </c>
      <c r="AX110" s="14" t="s">
        <v>76</v>
      </c>
      <c r="AY110" s="247" t="s">
        <v>127</v>
      </c>
    </row>
    <row r="111" s="16" customFormat="1">
      <c r="A111" s="16"/>
      <c r="B111" s="259"/>
      <c r="C111" s="260"/>
      <c r="D111" s="228" t="s">
        <v>138</v>
      </c>
      <c r="E111" s="261" t="s">
        <v>19</v>
      </c>
      <c r="F111" s="262" t="s">
        <v>152</v>
      </c>
      <c r="G111" s="260"/>
      <c r="H111" s="263">
        <v>10.77</v>
      </c>
      <c r="I111" s="264"/>
      <c r="J111" s="260"/>
      <c r="K111" s="260"/>
      <c r="L111" s="265"/>
      <c r="M111" s="266"/>
      <c r="N111" s="267"/>
      <c r="O111" s="267"/>
      <c r="P111" s="267"/>
      <c r="Q111" s="267"/>
      <c r="R111" s="267"/>
      <c r="S111" s="267"/>
      <c r="T111" s="268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T111" s="269" t="s">
        <v>138</v>
      </c>
      <c r="AU111" s="269" t="s">
        <v>86</v>
      </c>
      <c r="AV111" s="16" t="s">
        <v>134</v>
      </c>
      <c r="AW111" s="16" t="s">
        <v>37</v>
      </c>
      <c r="AX111" s="16" t="s">
        <v>84</v>
      </c>
      <c r="AY111" s="269" t="s">
        <v>127</v>
      </c>
    </row>
    <row r="112" s="2" customFormat="1" ht="44.25" customHeight="1">
      <c r="A112" s="41"/>
      <c r="B112" s="42"/>
      <c r="C112" s="208" t="s">
        <v>134</v>
      </c>
      <c r="D112" s="208" t="s">
        <v>129</v>
      </c>
      <c r="E112" s="209" t="s">
        <v>163</v>
      </c>
      <c r="F112" s="210" t="s">
        <v>164</v>
      </c>
      <c r="G112" s="211" t="s">
        <v>132</v>
      </c>
      <c r="H112" s="212">
        <v>143.24100000000001</v>
      </c>
      <c r="I112" s="213"/>
      <c r="J112" s="214">
        <f>ROUND(I112*H112,2)</f>
        <v>0</v>
      </c>
      <c r="K112" s="210" t="s">
        <v>133</v>
      </c>
      <c r="L112" s="47"/>
      <c r="M112" s="215" t="s">
        <v>19</v>
      </c>
      <c r="N112" s="216" t="s">
        <v>47</v>
      </c>
      <c r="O112" s="87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9" t="s">
        <v>134</v>
      </c>
      <c r="AT112" s="219" t="s">
        <v>129</v>
      </c>
      <c r="AU112" s="219" t="s">
        <v>86</v>
      </c>
      <c r="AY112" s="20" t="s">
        <v>127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84</v>
      </c>
      <c r="BK112" s="220">
        <f>ROUND(I112*H112,2)</f>
        <v>0</v>
      </c>
      <c r="BL112" s="20" t="s">
        <v>134</v>
      </c>
      <c r="BM112" s="219" t="s">
        <v>165</v>
      </c>
    </row>
    <row r="113" s="2" customFormat="1">
      <c r="A113" s="41"/>
      <c r="B113" s="42"/>
      <c r="C113" s="43"/>
      <c r="D113" s="221" t="s">
        <v>136</v>
      </c>
      <c r="E113" s="43"/>
      <c r="F113" s="222" t="s">
        <v>166</v>
      </c>
      <c r="G113" s="43"/>
      <c r="H113" s="43"/>
      <c r="I113" s="223"/>
      <c r="J113" s="43"/>
      <c r="K113" s="43"/>
      <c r="L113" s="47"/>
      <c r="M113" s="224"/>
      <c r="N113" s="225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136</v>
      </c>
      <c r="AU113" s="20" t="s">
        <v>86</v>
      </c>
    </row>
    <row r="114" s="13" customFormat="1">
      <c r="A114" s="13"/>
      <c r="B114" s="226"/>
      <c r="C114" s="227"/>
      <c r="D114" s="228" t="s">
        <v>138</v>
      </c>
      <c r="E114" s="229" t="s">
        <v>19</v>
      </c>
      <c r="F114" s="230" t="s">
        <v>167</v>
      </c>
      <c r="G114" s="227"/>
      <c r="H114" s="229" t="s">
        <v>19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138</v>
      </c>
      <c r="AU114" s="236" t="s">
        <v>86</v>
      </c>
      <c r="AV114" s="13" t="s">
        <v>84</v>
      </c>
      <c r="AW114" s="13" t="s">
        <v>37</v>
      </c>
      <c r="AX114" s="13" t="s">
        <v>76</v>
      </c>
      <c r="AY114" s="236" t="s">
        <v>127</v>
      </c>
    </row>
    <row r="115" s="13" customFormat="1">
      <c r="A115" s="13"/>
      <c r="B115" s="226"/>
      <c r="C115" s="227"/>
      <c r="D115" s="228" t="s">
        <v>138</v>
      </c>
      <c r="E115" s="229" t="s">
        <v>19</v>
      </c>
      <c r="F115" s="230" t="s">
        <v>140</v>
      </c>
      <c r="G115" s="227"/>
      <c r="H115" s="229" t="s">
        <v>19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138</v>
      </c>
      <c r="AU115" s="236" t="s">
        <v>86</v>
      </c>
      <c r="AV115" s="13" t="s">
        <v>84</v>
      </c>
      <c r="AW115" s="13" t="s">
        <v>37</v>
      </c>
      <c r="AX115" s="13" t="s">
        <v>76</v>
      </c>
      <c r="AY115" s="236" t="s">
        <v>127</v>
      </c>
    </row>
    <row r="116" s="14" customFormat="1">
      <c r="A116" s="14"/>
      <c r="B116" s="237"/>
      <c r="C116" s="238"/>
      <c r="D116" s="228" t="s">
        <v>138</v>
      </c>
      <c r="E116" s="239" t="s">
        <v>19</v>
      </c>
      <c r="F116" s="240" t="s">
        <v>168</v>
      </c>
      <c r="G116" s="238"/>
      <c r="H116" s="241">
        <v>151.19999999999999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138</v>
      </c>
      <c r="AU116" s="247" t="s">
        <v>86</v>
      </c>
      <c r="AV116" s="14" t="s">
        <v>86</v>
      </c>
      <c r="AW116" s="14" t="s">
        <v>37</v>
      </c>
      <c r="AX116" s="14" t="s">
        <v>76</v>
      </c>
      <c r="AY116" s="247" t="s">
        <v>127</v>
      </c>
    </row>
    <row r="117" s="14" customFormat="1">
      <c r="A117" s="14"/>
      <c r="B117" s="237"/>
      <c r="C117" s="238"/>
      <c r="D117" s="228" t="s">
        <v>138</v>
      </c>
      <c r="E117" s="239" t="s">
        <v>19</v>
      </c>
      <c r="F117" s="240" t="s">
        <v>169</v>
      </c>
      <c r="G117" s="238"/>
      <c r="H117" s="241">
        <v>-73.400000000000006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138</v>
      </c>
      <c r="AU117" s="247" t="s">
        <v>86</v>
      </c>
      <c r="AV117" s="14" t="s">
        <v>86</v>
      </c>
      <c r="AW117" s="14" t="s">
        <v>37</v>
      </c>
      <c r="AX117" s="14" t="s">
        <v>76</v>
      </c>
      <c r="AY117" s="247" t="s">
        <v>127</v>
      </c>
    </row>
    <row r="118" s="15" customFormat="1">
      <c r="A118" s="15"/>
      <c r="B118" s="248"/>
      <c r="C118" s="249"/>
      <c r="D118" s="228" t="s">
        <v>138</v>
      </c>
      <c r="E118" s="250" t="s">
        <v>19</v>
      </c>
      <c r="F118" s="251" t="s">
        <v>143</v>
      </c>
      <c r="G118" s="249"/>
      <c r="H118" s="252">
        <v>77.799999999999997</v>
      </c>
      <c r="I118" s="253"/>
      <c r="J118" s="249"/>
      <c r="K118" s="249"/>
      <c r="L118" s="254"/>
      <c r="M118" s="255"/>
      <c r="N118" s="256"/>
      <c r="O118" s="256"/>
      <c r="P118" s="256"/>
      <c r="Q118" s="256"/>
      <c r="R118" s="256"/>
      <c r="S118" s="256"/>
      <c r="T118" s="257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8" t="s">
        <v>138</v>
      </c>
      <c r="AU118" s="258" t="s">
        <v>86</v>
      </c>
      <c r="AV118" s="15" t="s">
        <v>144</v>
      </c>
      <c r="AW118" s="15" t="s">
        <v>37</v>
      </c>
      <c r="AX118" s="15" t="s">
        <v>76</v>
      </c>
      <c r="AY118" s="258" t="s">
        <v>127</v>
      </c>
    </row>
    <row r="119" s="13" customFormat="1">
      <c r="A119" s="13"/>
      <c r="B119" s="226"/>
      <c r="C119" s="227"/>
      <c r="D119" s="228" t="s">
        <v>138</v>
      </c>
      <c r="E119" s="229" t="s">
        <v>19</v>
      </c>
      <c r="F119" s="230" t="s">
        <v>170</v>
      </c>
      <c r="G119" s="227"/>
      <c r="H119" s="229" t="s">
        <v>19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138</v>
      </c>
      <c r="AU119" s="236" t="s">
        <v>86</v>
      </c>
      <c r="AV119" s="13" t="s">
        <v>84</v>
      </c>
      <c r="AW119" s="13" t="s">
        <v>37</v>
      </c>
      <c r="AX119" s="13" t="s">
        <v>76</v>
      </c>
      <c r="AY119" s="236" t="s">
        <v>127</v>
      </c>
    </row>
    <row r="120" s="14" customFormat="1">
      <c r="A120" s="14"/>
      <c r="B120" s="237"/>
      <c r="C120" s="238"/>
      <c r="D120" s="228" t="s">
        <v>138</v>
      </c>
      <c r="E120" s="239" t="s">
        <v>19</v>
      </c>
      <c r="F120" s="240" t="s">
        <v>171</v>
      </c>
      <c r="G120" s="238"/>
      <c r="H120" s="241">
        <v>172.19999999999999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138</v>
      </c>
      <c r="AU120" s="247" t="s">
        <v>86</v>
      </c>
      <c r="AV120" s="14" t="s">
        <v>86</v>
      </c>
      <c r="AW120" s="14" t="s">
        <v>37</v>
      </c>
      <c r="AX120" s="14" t="s">
        <v>76</v>
      </c>
      <c r="AY120" s="247" t="s">
        <v>127</v>
      </c>
    </row>
    <row r="121" s="14" customFormat="1">
      <c r="A121" s="14"/>
      <c r="B121" s="237"/>
      <c r="C121" s="238"/>
      <c r="D121" s="228" t="s">
        <v>138</v>
      </c>
      <c r="E121" s="239" t="s">
        <v>19</v>
      </c>
      <c r="F121" s="240" t="s">
        <v>172</v>
      </c>
      <c r="G121" s="238"/>
      <c r="H121" s="241">
        <v>-83.599999999999994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138</v>
      </c>
      <c r="AU121" s="247" t="s">
        <v>86</v>
      </c>
      <c r="AV121" s="14" t="s">
        <v>86</v>
      </c>
      <c r="AW121" s="14" t="s">
        <v>37</v>
      </c>
      <c r="AX121" s="14" t="s">
        <v>76</v>
      </c>
      <c r="AY121" s="247" t="s">
        <v>127</v>
      </c>
    </row>
    <row r="122" s="14" customFormat="1">
      <c r="A122" s="14"/>
      <c r="B122" s="237"/>
      <c r="C122" s="238"/>
      <c r="D122" s="228" t="s">
        <v>138</v>
      </c>
      <c r="E122" s="239" t="s">
        <v>19</v>
      </c>
      <c r="F122" s="240" t="s">
        <v>173</v>
      </c>
      <c r="G122" s="238"/>
      <c r="H122" s="241">
        <v>-2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138</v>
      </c>
      <c r="AU122" s="247" t="s">
        <v>86</v>
      </c>
      <c r="AV122" s="14" t="s">
        <v>86</v>
      </c>
      <c r="AW122" s="14" t="s">
        <v>37</v>
      </c>
      <c r="AX122" s="14" t="s">
        <v>76</v>
      </c>
      <c r="AY122" s="247" t="s">
        <v>127</v>
      </c>
    </row>
    <row r="123" s="15" customFormat="1">
      <c r="A123" s="15"/>
      <c r="B123" s="248"/>
      <c r="C123" s="249"/>
      <c r="D123" s="228" t="s">
        <v>138</v>
      </c>
      <c r="E123" s="250" t="s">
        <v>19</v>
      </c>
      <c r="F123" s="251" t="s">
        <v>143</v>
      </c>
      <c r="G123" s="249"/>
      <c r="H123" s="252">
        <v>86.599999999999994</v>
      </c>
      <c r="I123" s="253"/>
      <c r="J123" s="249"/>
      <c r="K123" s="249"/>
      <c r="L123" s="254"/>
      <c r="M123" s="255"/>
      <c r="N123" s="256"/>
      <c r="O123" s="256"/>
      <c r="P123" s="256"/>
      <c r="Q123" s="256"/>
      <c r="R123" s="256"/>
      <c r="S123" s="256"/>
      <c r="T123" s="257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8" t="s">
        <v>138</v>
      </c>
      <c r="AU123" s="258" t="s">
        <v>86</v>
      </c>
      <c r="AV123" s="15" t="s">
        <v>144</v>
      </c>
      <c r="AW123" s="15" t="s">
        <v>37</v>
      </c>
      <c r="AX123" s="15" t="s">
        <v>76</v>
      </c>
      <c r="AY123" s="258" t="s">
        <v>127</v>
      </c>
    </row>
    <row r="124" s="13" customFormat="1">
      <c r="A124" s="13"/>
      <c r="B124" s="226"/>
      <c r="C124" s="227"/>
      <c r="D124" s="228" t="s">
        <v>138</v>
      </c>
      <c r="E124" s="229" t="s">
        <v>19</v>
      </c>
      <c r="F124" s="230" t="s">
        <v>174</v>
      </c>
      <c r="G124" s="227"/>
      <c r="H124" s="229" t="s">
        <v>19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138</v>
      </c>
      <c r="AU124" s="236" t="s">
        <v>86</v>
      </c>
      <c r="AV124" s="13" t="s">
        <v>84</v>
      </c>
      <c r="AW124" s="13" t="s">
        <v>37</v>
      </c>
      <c r="AX124" s="13" t="s">
        <v>76</v>
      </c>
      <c r="AY124" s="236" t="s">
        <v>127</v>
      </c>
    </row>
    <row r="125" s="14" customFormat="1">
      <c r="A125" s="14"/>
      <c r="B125" s="237"/>
      <c r="C125" s="238"/>
      <c r="D125" s="228" t="s">
        <v>138</v>
      </c>
      <c r="E125" s="239" t="s">
        <v>19</v>
      </c>
      <c r="F125" s="240" t="s">
        <v>175</v>
      </c>
      <c r="G125" s="238"/>
      <c r="H125" s="241">
        <v>51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7" t="s">
        <v>138</v>
      </c>
      <c r="AU125" s="247" t="s">
        <v>86</v>
      </c>
      <c r="AV125" s="14" t="s">
        <v>86</v>
      </c>
      <c r="AW125" s="14" t="s">
        <v>37</v>
      </c>
      <c r="AX125" s="14" t="s">
        <v>76</v>
      </c>
      <c r="AY125" s="247" t="s">
        <v>127</v>
      </c>
    </row>
    <row r="126" s="15" customFormat="1">
      <c r="A126" s="15"/>
      <c r="B126" s="248"/>
      <c r="C126" s="249"/>
      <c r="D126" s="228" t="s">
        <v>138</v>
      </c>
      <c r="E126" s="250" t="s">
        <v>19</v>
      </c>
      <c r="F126" s="251" t="s">
        <v>143</v>
      </c>
      <c r="G126" s="249"/>
      <c r="H126" s="252">
        <v>51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8" t="s">
        <v>138</v>
      </c>
      <c r="AU126" s="258" t="s">
        <v>86</v>
      </c>
      <c r="AV126" s="15" t="s">
        <v>144</v>
      </c>
      <c r="AW126" s="15" t="s">
        <v>37</v>
      </c>
      <c r="AX126" s="15" t="s">
        <v>76</v>
      </c>
      <c r="AY126" s="258" t="s">
        <v>127</v>
      </c>
    </row>
    <row r="127" s="16" customFormat="1">
      <c r="A127" s="16"/>
      <c r="B127" s="259"/>
      <c r="C127" s="260"/>
      <c r="D127" s="228" t="s">
        <v>138</v>
      </c>
      <c r="E127" s="261" t="s">
        <v>93</v>
      </c>
      <c r="F127" s="262" t="s">
        <v>152</v>
      </c>
      <c r="G127" s="260"/>
      <c r="H127" s="263">
        <v>215.40000000000001</v>
      </c>
      <c r="I127" s="264"/>
      <c r="J127" s="260"/>
      <c r="K127" s="260"/>
      <c r="L127" s="265"/>
      <c r="M127" s="266"/>
      <c r="N127" s="267"/>
      <c r="O127" s="267"/>
      <c r="P127" s="267"/>
      <c r="Q127" s="267"/>
      <c r="R127" s="267"/>
      <c r="S127" s="267"/>
      <c r="T127" s="268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T127" s="269" t="s">
        <v>138</v>
      </c>
      <c r="AU127" s="269" t="s">
        <v>86</v>
      </c>
      <c r="AV127" s="16" t="s">
        <v>134</v>
      </c>
      <c r="AW127" s="16" t="s">
        <v>37</v>
      </c>
      <c r="AX127" s="16" t="s">
        <v>76</v>
      </c>
      <c r="AY127" s="269" t="s">
        <v>127</v>
      </c>
    </row>
    <row r="128" s="14" customFormat="1">
      <c r="A128" s="14"/>
      <c r="B128" s="237"/>
      <c r="C128" s="238"/>
      <c r="D128" s="228" t="s">
        <v>138</v>
      </c>
      <c r="E128" s="239" t="s">
        <v>19</v>
      </c>
      <c r="F128" s="240" t="s">
        <v>176</v>
      </c>
      <c r="G128" s="238"/>
      <c r="H128" s="241">
        <v>143.24100000000001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138</v>
      </c>
      <c r="AU128" s="247" t="s">
        <v>86</v>
      </c>
      <c r="AV128" s="14" t="s">
        <v>86</v>
      </c>
      <c r="AW128" s="14" t="s">
        <v>37</v>
      </c>
      <c r="AX128" s="14" t="s">
        <v>76</v>
      </c>
      <c r="AY128" s="247" t="s">
        <v>127</v>
      </c>
    </row>
    <row r="129" s="16" customFormat="1">
      <c r="A129" s="16"/>
      <c r="B129" s="259"/>
      <c r="C129" s="260"/>
      <c r="D129" s="228" t="s">
        <v>138</v>
      </c>
      <c r="E129" s="261" t="s">
        <v>19</v>
      </c>
      <c r="F129" s="262" t="s">
        <v>152</v>
      </c>
      <c r="G129" s="260"/>
      <c r="H129" s="263">
        <v>143.24100000000001</v>
      </c>
      <c r="I129" s="264"/>
      <c r="J129" s="260"/>
      <c r="K129" s="260"/>
      <c r="L129" s="265"/>
      <c r="M129" s="266"/>
      <c r="N129" s="267"/>
      <c r="O129" s="267"/>
      <c r="P129" s="267"/>
      <c r="Q129" s="267"/>
      <c r="R129" s="267"/>
      <c r="S129" s="267"/>
      <c r="T129" s="268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T129" s="269" t="s">
        <v>138</v>
      </c>
      <c r="AU129" s="269" t="s">
        <v>86</v>
      </c>
      <c r="AV129" s="16" t="s">
        <v>134</v>
      </c>
      <c r="AW129" s="16" t="s">
        <v>37</v>
      </c>
      <c r="AX129" s="16" t="s">
        <v>84</v>
      </c>
      <c r="AY129" s="269" t="s">
        <v>127</v>
      </c>
    </row>
    <row r="130" s="2" customFormat="1" ht="44.25" customHeight="1">
      <c r="A130" s="41"/>
      <c r="B130" s="42"/>
      <c r="C130" s="208" t="s">
        <v>177</v>
      </c>
      <c r="D130" s="208" t="s">
        <v>129</v>
      </c>
      <c r="E130" s="209" t="s">
        <v>178</v>
      </c>
      <c r="F130" s="210" t="s">
        <v>179</v>
      </c>
      <c r="G130" s="211" t="s">
        <v>132</v>
      </c>
      <c r="H130" s="212">
        <v>61.389000000000003</v>
      </c>
      <c r="I130" s="213"/>
      <c r="J130" s="214">
        <f>ROUND(I130*H130,2)</f>
        <v>0</v>
      </c>
      <c r="K130" s="210" t="s">
        <v>133</v>
      </c>
      <c r="L130" s="47"/>
      <c r="M130" s="215" t="s">
        <v>19</v>
      </c>
      <c r="N130" s="216" t="s">
        <v>47</v>
      </c>
      <c r="O130" s="87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9" t="s">
        <v>134</v>
      </c>
      <c r="AT130" s="219" t="s">
        <v>129</v>
      </c>
      <c r="AU130" s="219" t="s">
        <v>86</v>
      </c>
      <c r="AY130" s="20" t="s">
        <v>127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84</v>
      </c>
      <c r="BK130" s="220">
        <f>ROUND(I130*H130,2)</f>
        <v>0</v>
      </c>
      <c r="BL130" s="20" t="s">
        <v>134</v>
      </c>
      <c r="BM130" s="219" t="s">
        <v>180</v>
      </c>
    </row>
    <row r="131" s="2" customFormat="1">
      <c r="A131" s="41"/>
      <c r="B131" s="42"/>
      <c r="C131" s="43"/>
      <c r="D131" s="221" t="s">
        <v>136</v>
      </c>
      <c r="E131" s="43"/>
      <c r="F131" s="222" t="s">
        <v>181</v>
      </c>
      <c r="G131" s="43"/>
      <c r="H131" s="43"/>
      <c r="I131" s="223"/>
      <c r="J131" s="43"/>
      <c r="K131" s="43"/>
      <c r="L131" s="47"/>
      <c r="M131" s="224"/>
      <c r="N131" s="225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136</v>
      </c>
      <c r="AU131" s="20" t="s">
        <v>86</v>
      </c>
    </row>
    <row r="132" s="14" customFormat="1">
      <c r="A132" s="14"/>
      <c r="B132" s="237"/>
      <c r="C132" s="238"/>
      <c r="D132" s="228" t="s">
        <v>138</v>
      </c>
      <c r="E132" s="239" t="s">
        <v>19</v>
      </c>
      <c r="F132" s="240" t="s">
        <v>182</v>
      </c>
      <c r="G132" s="238"/>
      <c r="H132" s="241">
        <v>61.389000000000003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138</v>
      </c>
      <c r="AU132" s="247" t="s">
        <v>86</v>
      </c>
      <c r="AV132" s="14" t="s">
        <v>86</v>
      </c>
      <c r="AW132" s="14" t="s">
        <v>37</v>
      </c>
      <c r="AX132" s="14" t="s">
        <v>76</v>
      </c>
      <c r="AY132" s="247" t="s">
        <v>127</v>
      </c>
    </row>
    <row r="133" s="16" customFormat="1">
      <c r="A133" s="16"/>
      <c r="B133" s="259"/>
      <c r="C133" s="260"/>
      <c r="D133" s="228" t="s">
        <v>138</v>
      </c>
      <c r="E133" s="261" t="s">
        <v>19</v>
      </c>
      <c r="F133" s="262" t="s">
        <v>152</v>
      </c>
      <c r="G133" s="260"/>
      <c r="H133" s="263">
        <v>61.389000000000003</v>
      </c>
      <c r="I133" s="264"/>
      <c r="J133" s="260"/>
      <c r="K133" s="260"/>
      <c r="L133" s="265"/>
      <c r="M133" s="266"/>
      <c r="N133" s="267"/>
      <c r="O133" s="267"/>
      <c r="P133" s="267"/>
      <c r="Q133" s="267"/>
      <c r="R133" s="267"/>
      <c r="S133" s="267"/>
      <c r="T133" s="268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T133" s="269" t="s">
        <v>138</v>
      </c>
      <c r="AU133" s="269" t="s">
        <v>86</v>
      </c>
      <c r="AV133" s="16" t="s">
        <v>134</v>
      </c>
      <c r="AW133" s="16" t="s">
        <v>37</v>
      </c>
      <c r="AX133" s="16" t="s">
        <v>84</v>
      </c>
      <c r="AY133" s="269" t="s">
        <v>127</v>
      </c>
    </row>
    <row r="134" s="2" customFormat="1" ht="62.7" customHeight="1">
      <c r="A134" s="41"/>
      <c r="B134" s="42"/>
      <c r="C134" s="208" t="s">
        <v>183</v>
      </c>
      <c r="D134" s="208" t="s">
        <v>129</v>
      </c>
      <c r="E134" s="209" t="s">
        <v>184</v>
      </c>
      <c r="F134" s="210" t="s">
        <v>185</v>
      </c>
      <c r="G134" s="211" t="s">
        <v>132</v>
      </c>
      <c r="H134" s="212">
        <v>9</v>
      </c>
      <c r="I134" s="213"/>
      <c r="J134" s="214">
        <f>ROUND(I134*H134,2)</f>
        <v>0</v>
      </c>
      <c r="K134" s="210" t="s">
        <v>133</v>
      </c>
      <c r="L134" s="47"/>
      <c r="M134" s="215" t="s">
        <v>19</v>
      </c>
      <c r="N134" s="216" t="s">
        <v>47</v>
      </c>
      <c r="O134" s="87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9" t="s">
        <v>134</v>
      </c>
      <c r="AT134" s="219" t="s">
        <v>129</v>
      </c>
      <c r="AU134" s="219" t="s">
        <v>86</v>
      </c>
      <c r="AY134" s="20" t="s">
        <v>127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84</v>
      </c>
      <c r="BK134" s="220">
        <f>ROUND(I134*H134,2)</f>
        <v>0</v>
      </c>
      <c r="BL134" s="20" t="s">
        <v>134</v>
      </c>
      <c r="BM134" s="219" t="s">
        <v>186</v>
      </c>
    </row>
    <row r="135" s="2" customFormat="1">
      <c r="A135" s="41"/>
      <c r="B135" s="42"/>
      <c r="C135" s="43"/>
      <c r="D135" s="221" t="s">
        <v>136</v>
      </c>
      <c r="E135" s="43"/>
      <c r="F135" s="222" t="s">
        <v>187</v>
      </c>
      <c r="G135" s="43"/>
      <c r="H135" s="43"/>
      <c r="I135" s="223"/>
      <c r="J135" s="43"/>
      <c r="K135" s="43"/>
      <c r="L135" s="47"/>
      <c r="M135" s="224"/>
      <c r="N135" s="225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136</v>
      </c>
      <c r="AU135" s="20" t="s">
        <v>86</v>
      </c>
    </row>
    <row r="136" s="14" customFormat="1">
      <c r="A136" s="14"/>
      <c r="B136" s="237"/>
      <c r="C136" s="238"/>
      <c r="D136" s="228" t="s">
        <v>138</v>
      </c>
      <c r="E136" s="239" t="s">
        <v>19</v>
      </c>
      <c r="F136" s="240" t="s">
        <v>188</v>
      </c>
      <c r="G136" s="238"/>
      <c r="H136" s="241">
        <v>9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138</v>
      </c>
      <c r="AU136" s="247" t="s">
        <v>86</v>
      </c>
      <c r="AV136" s="14" t="s">
        <v>86</v>
      </c>
      <c r="AW136" s="14" t="s">
        <v>37</v>
      </c>
      <c r="AX136" s="14" t="s">
        <v>76</v>
      </c>
      <c r="AY136" s="247" t="s">
        <v>127</v>
      </c>
    </row>
    <row r="137" s="16" customFormat="1">
      <c r="A137" s="16"/>
      <c r="B137" s="259"/>
      <c r="C137" s="260"/>
      <c r="D137" s="228" t="s">
        <v>138</v>
      </c>
      <c r="E137" s="261" t="s">
        <v>19</v>
      </c>
      <c r="F137" s="262" t="s">
        <v>152</v>
      </c>
      <c r="G137" s="260"/>
      <c r="H137" s="263">
        <v>9</v>
      </c>
      <c r="I137" s="264"/>
      <c r="J137" s="260"/>
      <c r="K137" s="260"/>
      <c r="L137" s="265"/>
      <c r="M137" s="266"/>
      <c r="N137" s="267"/>
      <c r="O137" s="267"/>
      <c r="P137" s="267"/>
      <c r="Q137" s="267"/>
      <c r="R137" s="267"/>
      <c r="S137" s="267"/>
      <c r="T137" s="268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69" t="s">
        <v>138</v>
      </c>
      <c r="AU137" s="269" t="s">
        <v>86</v>
      </c>
      <c r="AV137" s="16" t="s">
        <v>134</v>
      </c>
      <c r="AW137" s="16" t="s">
        <v>37</v>
      </c>
      <c r="AX137" s="16" t="s">
        <v>84</v>
      </c>
      <c r="AY137" s="269" t="s">
        <v>127</v>
      </c>
    </row>
    <row r="138" s="2" customFormat="1" ht="44.25" customHeight="1">
      <c r="A138" s="41"/>
      <c r="B138" s="42"/>
      <c r="C138" s="208" t="s">
        <v>189</v>
      </c>
      <c r="D138" s="208" t="s">
        <v>129</v>
      </c>
      <c r="E138" s="209" t="s">
        <v>190</v>
      </c>
      <c r="F138" s="210" t="s">
        <v>191</v>
      </c>
      <c r="G138" s="211" t="s">
        <v>132</v>
      </c>
      <c r="H138" s="212">
        <v>9</v>
      </c>
      <c r="I138" s="213"/>
      <c r="J138" s="214">
        <f>ROUND(I138*H138,2)</f>
        <v>0</v>
      </c>
      <c r="K138" s="210" t="s">
        <v>133</v>
      </c>
      <c r="L138" s="47"/>
      <c r="M138" s="215" t="s">
        <v>19</v>
      </c>
      <c r="N138" s="216" t="s">
        <v>47</v>
      </c>
      <c r="O138" s="87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9" t="s">
        <v>134</v>
      </c>
      <c r="AT138" s="219" t="s">
        <v>129</v>
      </c>
      <c r="AU138" s="219" t="s">
        <v>86</v>
      </c>
      <c r="AY138" s="20" t="s">
        <v>127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84</v>
      </c>
      <c r="BK138" s="220">
        <f>ROUND(I138*H138,2)</f>
        <v>0</v>
      </c>
      <c r="BL138" s="20" t="s">
        <v>134</v>
      </c>
      <c r="BM138" s="219" t="s">
        <v>192</v>
      </c>
    </row>
    <row r="139" s="2" customFormat="1">
      <c r="A139" s="41"/>
      <c r="B139" s="42"/>
      <c r="C139" s="43"/>
      <c r="D139" s="221" t="s">
        <v>136</v>
      </c>
      <c r="E139" s="43"/>
      <c r="F139" s="222" t="s">
        <v>193</v>
      </c>
      <c r="G139" s="43"/>
      <c r="H139" s="43"/>
      <c r="I139" s="223"/>
      <c r="J139" s="43"/>
      <c r="K139" s="43"/>
      <c r="L139" s="47"/>
      <c r="M139" s="224"/>
      <c r="N139" s="225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136</v>
      </c>
      <c r="AU139" s="20" t="s">
        <v>86</v>
      </c>
    </row>
    <row r="140" s="14" customFormat="1">
      <c r="A140" s="14"/>
      <c r="B140" s="237"/>
      <c r="C140" s="238"/>
      <c r="D140" s="228" t="s">
        <v>138</v>
      </c>
      <c r="E140" s="239" t="s">
        <v>19</v>
      </c>
      <c r="F140" s="240" t="s">
        <v>188</v>
      </c>
      <c r="G140" s="238"/>
      <c r="H140" s="241">
        <v>9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138</v>
      </c>
      <c r="AU140" s="247" t="s">
        <v>86</v>
      </c>
      <c r="AV140" s="14" t="s">
        <v>86</v>
      </c>
      <c r="AW140" s="14" t="s">
        <v>37</v>
      </c>
      <c r="AX140" s="14" t="s">
        <v>76</v>
      </c>
      <c r="AY140" s="247" t="s">
        <v>127</v>
      </c>
    </row>
    <row r="141" s="16" customFormat="1">
      <c r="A141" s="16"/>
      <c r="B141" s="259"/>
      <c r="C141" s="260"/>
      <c r="D141" s="228" t="s">
        <v>138</v>
      </c>
      <c r="E141" s="261" t="s">
        <v>19</v>
      </c>
      <c r="F141" s="262" t="s">
        <v>152</v>
      </c>
      <c r="G141" s="260"/>
      <c r="H141" s="263">
        <v>9</v>
      </c>
      <c r="I141" s="264"/>
      <c r="J141" s="260"/>
      <c r="K141" s="260"/>
      <c r="L141" s="265"/>
      <c r="M141" s="266"/>
      <c r="N141" s="267"/>
      <c r="O141" s="267"/>
      <c r="P141" s="267"/>
      <c r="Q141" s="267"/>
      <c r="R141" s="267"/>
      <c r="S141" s="267"/>
      <c r="T141" s="268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T141" s="269" t="s">
        <v>138</v>
      </c>
      <c r="AU141" s="269" t="s">
        <v>86</v>
      </c>
      <c r="AV141" s="16" t="s">
        <v>134</v>
      </c>
      <c r="AW141" s="16" t="s">
        <v>37</v>
      </c>
      <c r="AX141" s="16" t="s">
        <v>84</v>
      </c>
      <c r="AY141" s="269" t="s">
        <v>127</v>
      </c>
    </row>
    <row r="142" s="2" customFormat="1" ht="44.25" customHeight="1">
      <c r="A142" s="41"/>
      <c r="B142" s="42"/>
      <c r="C142" s="208" t="s">
        <v>194</v>
      </c>
      <c r="D142" s="208" t="s">
        <v>129</v>
      </c>
      <c r="E142" s="209" t="s">
        <v>195</v>
      </c>
      <c r="F142" s="210" t="s">
        <v>196</v>
      </c>
      <c r="G142" s="211" t="s">
        <v>132</v>
      </c>
      <c r="H142" s="212">
        <v>9</v>
      </c>
      <c r="I142" s="213"/>
      <c r="J142" s="214">
        <f>ROUND(I142*H142,2)</f>
        <v>0</v>
      </c>
      <c r="K142" s="210" t="s">
        <v>133</v>
      </c>
      <c r="L142" s="47"/>
      <c r="M142" s="215" t="s">
        <v>19</v>
      </c>
      <c r="N142" s="216" t="s">
        <v>47</v>
      </c>
      <c r="O142" s="87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9" t="s">
        <v>134</v>
      </c>
      <c r="AT142" s="219" t="s">
        <v>129</v>
      </c>
      <c r="AU142" s="219" t="s">
        <v>86</v>
      </c>
      <c r="AY142" s="20" t="s">
        <v>127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20" t="s">
        <v>84</v>
      </c>
      <c r="BK142" s="220">
        <f>ROUND(I142*H142,2)</f>
        <v>0</v>
      </c>
      <c r="BL142" s="20" t="s">
        <v>134</v>
      </c>
      <c r="BM142" s="219" t="s">
        <v>197</v>
      </c>
    </row>
    <row r="143" s="2" customFormat="1">
      <c r="A143" s="41"/>
      <c r="B143" s="42"/>
      <c r="C143" s="43"/>
      <c r="D143" s="221" t="s">
        <v>136</v>
      </c>
      <c r="E143" s="43"/>
      <c r="F143" s="222" t="s">
        <v>198</v>
      </c>
      <c r="G143" s="43"/>
      <c r="H143" s="43"/>
      <c r="I143" s="223"/>
      <c r="J143" s="43"/>
      <c r="K143" s="43"/>
      <c r="L143" s="47"/>
      <c r="M143" s="224"/>
      <c r="N143" s="225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136</v>
      </c>
      <c r="AU143" s="20" t="s">
        <v>86</v>
      </c>
    </row>
    <row r="144" s="14" customFormat="1">
      <c r="A144" s="14"/>
      <c r="B144" s="237"/>
      <c r="C144" s="238"/>
      <c r="D144" s="228" t="s">
        <v>138</v>
      </c>
      <c r="E144" s="239" t="s">
        <v>19</v>
      </c>
      <c r="F144" s="240" t="s">
        <v>199</v>
      </c>
      <c r="G144" s="238"/>
      <c r="H144" s="241">
        <v>9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138</v>
      </c>
      <c r="AU144" s="247" t="s">
        <v>86</v>
      </c>
      <c r="AV144" s="14" t="s">
        <v>86</v>
      </c>
      <c r="AW144" s="14" t="s">
        <v>37</v>
      </c>
      <c r="AX144" s="14" t="s">
        <v>76</v>
      </c>
      <c r="AY144" s="247" t="s">
        <v>127</v>
      </c>
    </row>
    <row r="145" s="16" customFormat="1">
      <c r="A145" s="16"/>
      <c r="B145" s="259"/>
      <c r="C145" s="260"/>
      <c r="D145" s="228" t="s">
        <v>138</v>
      </c>
      <c r="E145" s="261" t="s">
        <v>95</v>
      </c>
      <c r="F145" s="262" t="s">
        <v>152</v>
      </c>
      <c r="G145" s="260"/>
      <c r="H145" s="263">
        <v>9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69" t="s">
        <v>138</v>
      </c>
      <c r="AU145" s="269" t="s">
        <v>86</v>
      </c>
      <c r="AV145" s="16" t="s">
        <v>134</v>
      </c>
      <c r="AW145" s="16" t="s">
        <v>37</v>
      </c>
      <c r="AX145" s="16" t="s">
        <v>84</v>
      </c>
      <c r="AY145" s="269" t="s">
        <v>127</v>
      </c>
    </row>
    <row r="146" s="2" customFormat="1" ht="49.05" customHeight="1">
      <c r="A146" s="41"/>
      <c r="B146" s="42"/>
      <c r="C146" s="208" t="s">
        <v>96</v>
      </c>
      <c r="D146" s="208" t="s">
        <v>129</v>
      </c>
      <c r="E146" s="209" t="s">
        <v>200</v>
      </c>
      <c r="F146" s="210" t="s">
        <v>201</v>
      </c>
      <c r="G146" s="211" t="s">
        <v>202</v>
      </c>
      <c r="H146" s="212">
        <v>363.06</v>
      </c>
      <c r="I146" s="213"/>
      <c r="J146" s="214">
        <f>ROUND(I146*H146,2)</f>
        <v>0</v>
      </c>
      <c r="K146" s="210" t="s">
        <v>133</v>
      </c>
      <c r="L146" s="47"/>
      <c r="M146" s="215" t="s">
        <v>19</v>
      </c>
      <c r="N146" s="216" t="s">
        <v>47</v>
      </c>
      <c r="O146" s="87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9" t="s">
        <v>134</v>
      </c>
      <c r="AT146" s="219" t="s">
        <v>129</v>
      </c>
      <c r="AU146" s="219" t="s">
        <v>86</v>
      </c>
      <c r="AY146" s="20" t="s">
        <v>127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20" t="s">
        <v>84</v>
      </c>
      <c r="BK146" s="220">
        <f>ROUND(I146*H146,2)</f>
        <v>0</v>
      </c>
      <c r="BL146" s="20" t="s">
        <v>134</v>
      </c>
      <c r="BM146" s="219" t="s">
        <v>203</v>
      </c>
    </row>
    <row r="147" s="2" customFormat="1">
      <c r="A147" s="41"/>
      <c r="B147" s="42"/>
      <c r="C147" s="43"/>
      <c r="D147" s="221" t="s">
        <v>136</v>
      </c>
      <c r="E147" s="43"/>
      <c r="F147" s="222" t="s">
        <v>204</v>
      </c>
      <c r="G147" s="43"/>
      <c r="H147" s="43"/>
      <c r="I147" s="223"/>
      <c r="J147" s="43"/>
      <c r="K147" s="43"/>
      <c r="L147" s="47"/>
      <c r="M147" s="224"/>
      <c r="N147" s="225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136</v>
      </c>
      <c r="AU147" s="20" t="s">
        <v>86</v>
      </c>
    </row>
    <row r="148" s="13" customFormat="1">
      <c r="A148" s="13"/>
      <c r="B148" s="226"/>
      <c r="C148" s="227"/>
      <c r="D148" s="228" t="s">
        <v>138</v>
      </c>
      <c r="E148" s="229" t="s">
        <v>19</v>
      </c>
      <c r="F148" s="230" t="s">
        <v>205</v>
      </c>
      <c r="G148" s="227"/>
      <c r="H148" s="229" t="s">
        <v>19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138</v>
      </c>
      <c r="AU148" s="236" t="s">
        <v>86</v>
      </c>
      <c r="AV148" s="13" t="s">
        <v>84</v>
      </c>
      <c r="AW148" s="13" t="s">
        <v>37</v>
      </c>
      <c r="AX148" s="13" t="s">
        <v>76</v>
      </c>
      <c r="AY148" s="236" t="s">
        <v>127</v>
      </c>
    </row>
    <row r="149" s="14" customFormat="1">
      <c r="A149" s="14"/>
      <c r="B149" s="237"/>
      <c r="C149" s="238"/>
      <c r="D149" s="228" t="s">
        <v>138</v>
      </c>
      <c r="E149" s="239" t="s">
        <v>19</v>
      </c>
      <c r="F149" s="240" t="s">
        <v>206</v>
      </c>
      <c r="G149" s="238"/>
      <c r="H149" s="241">
        <v>172.80000000000001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138</v>
      </c>
      <c r="AU149" s="247" t="s">
        <v>86</v>
      </c>
      <c r="AV149" s="14" t="s">
        <v>86</v>
      </c>
      <c r="AW149" s="14" t="s">
        <v>37</v>
      </c>
      <c r="AX149" s="14" t="s">
        <v>76</v>
      </c>
      <c r="AY149" s="247" t="s">
        <v>127</v>
      </c>
    </row>
    <row r="150" s="14" customFormat="1">
      <c r="A150" s="14"/>
      <c r="B150" s="237"/>
      <c r="C150" s="238"/>
      <c r="D150" s="228" t="s">
        <v>138</v>
      </c>
      <c r="E150" s="239" t="s">
        <v>19</v>
      </c>
      <c r="F150" s="240" t="s">
        <v>207</v>
      </c>
      <c r="G150" s="238"/>
      <c r="H150" s="241">
        <v>196.80000000000001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7" t="s">
        <v>138</v>
      </c>
      <c r="AU150" s="247" t="s">
        <v>86</v>
      </c>
      <c r="AV150" s="14" t="s">
        <v>86</v>
      </c>
      <c r="AW150" s="14" t="s">
        <v>37</v>
      </c>
      <c r="AX150" s="14" t="s">
        <v>76</v>
      </c>
      <c r="AY150" s="247" t="s">
        <v>127</v>
      </c>
    </row>
    <row r="151" s="13" customFormat="1">
      <c r="A151" s="13"/>
      <c r="B151" s="226"/>
      <c r="C151" s="227"/>
      <c r="D151" s="228" t="s">
        <v>138</v>
      </c>
      <c r="E151" s="229" t="s">
        <v>19</v>
      </c>
      <c r="F151" s="230" t="s">
        <v>208</v>
      </c>
      <c r="G151" s="227"/>
      <c r="H151" s="229" t="s">
        <v>19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138</v>
      </c>
      <c r="AU151" s="236" t="s">
        <v>86</v>
      </c>
      <c r="AV151" s="13" t="s">
        <v>84</v>
      </c>
      <c r="AW151" s="13" t="s">
        <v>37</v>
      </c>
      <c r="AX151" s="13" t="s">
        <v>76</v>
      </c>
      <c r="AY151" s="236" t="s">
        <v>127</v>
      </c>
    </row>
    <row r="152" s="14" customFormat="1">
      <c r="A152" s="14"/>
      <c r="B152" s="237"/>
      <c r="C152" s="238"/>
      <c r="D152" s="228" t="s">
        <v>138</v>
      </c>
      <c r="E152" s="239" t="s">
        <v>19</v>
      </c>
      <c r="F152" s="240" t="s">
        <v>209</v>
      </c>
      <c r="G152" s="238"/>
      <c r="H152" s="241">
        <v>33.799999999999997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138</v>
      </c>
      <c r="AU152" s="247" t="s">
        <v>86</v>
      </c>
      <c r="AV152" s="14" t="s">
        <v>86</v>
      </c>
      <c r="AW152" s="14" t="s">
        <v>37</v>
      </c>
      <c r="AX152" s="14" t="s">
        <v>76</v>
      </c>
      <c r="AY152" s="247" t="s">
        <v>127</v>
      </c>
    </row>
    <row r="153" s="16" customFormat="1">
      <c r="A153" s="16"/>
      <c r="B153" s="259"/>
      <c r="C153" s="260"/>
      <c r="D153" s="228" t="s">
        <v>138</v>
      </c>
      <c r="E153" s="261" t="s">
        <v>98</v>
      </c>
      <c r="F153" s="262" t="s">
        <v>152</v>
      </c>
      <c r="G153" s="260"/>
      <c r="H153" s="263">
        <v>403.39999999999998</v>
      </c>
      <c r="I153" s="264"/>
      <c r="J153" s="260"/>
      <c r="K153" s="260"/>
      <c r="L153" s="265"/>
      <c r="M153" s="266"/>
      <c r="N153" s="267"/>
      <c r="O153" s="267"/>
      <c r="P153" s="267"/>
      <c r="Q153" s="267"/>
      <c r="R153" s="267"/>
      <c r="S153" s="267"/>
      <c r="T153" s="268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69" t="s">
        <v>138</v>
      </c>
      <c r="AU153" s="269" t="s">
        <v>86</v>
      </c>
      <c r="AV153" s="16" t="s">
        <v>134</v>
      </c>
      <c r="AW153" s="16" t="s">
        <v>37</v>
      </c>
      <c r="AX153" s="16" t="s">
        <v>76</v>
      </c>
      <c r="AY153" s="269" t="s">
        <v>127</v>
      </c>
    </row>
    <row r="154" s="14" customFormat="1">
      <c r="A154" s="14"/>
      <c r="B154" s="237"/>
      <c r="C154" s="238"/>
      <c r="D154" s="228" t="s">
        <v>138</v>
      </c>
      <c r="E154" s="239" t="s">
        <v>19</v>
      </c>
      <c r="F154" s="240" t="s">
        <v>210</v>
      </c>
      <c r="G154" s="238"/>
      <c r="H154" s="241">
        <v>363.06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138</v>
      </c>
      <c r="AU154" s="247" t="s">
        <v>86</v>
      </c>
      <c r="AV154" s="14" t="s">
        <v>86</v>
      </c>
      <c r="AW154" s="14" t="s">
        <v>37</v>
      </c>
      <c r="AX154" s="14" t="s">
        <v>76</v>
      </c>
      <c r="AY154" s="247" t="s">
        <v>127</v>
      </c>
    </row>
    <row r="155" s="16" customFormat="1">
      <c r="A155" s="16"/>
      <c r="B155" s="259"/>
      <c r="C155" s="260"/>
      <c r="D155" s="228" t="s">
        <v>138</v>
      </c>
      <c r="E155" s="261" t="s">
        <v>19</v>
      </c>
      <c r="F155" s="262" t="s">
        <v>152</v>
      </c>
      <c r="G155" s="260"/>
      <c r="H155" s="263">
        <v>363.06</v>
      </c>
      <c r="I155" s="264"/>
      <c r="J155" s="260"/>
      <c r="K155" s="260"/>
      <c r="L155" s="265"/>
      <c r="M155" s="266"/>
      <c r="N155" s="267"/>
      <c r="O155" s="267"/>
      <c r="P155" s="267"/>
      <c r="Q155" s="267"/>
      <c r="R155" s="267"/>
      <c r="S155" s="267"/>
      <c r="T155" s="268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69" t="s">
        <v>138</v>
      </c>
      <c r="AU155" s="269" t="s">
        <v>86</v>
      </c>
      <c r="AV155" s="16" t="s">
        <v>134</v>
      </c>
      <c r="AW155" s="16" t="s">
        <v>37</v>
      </c>
      <c r="AX155" s="16" t="s">
        <v>84</v>
      </c>
      <c r="AY155" s="269" t="s">
        <v>127</v>
      </c>
    </row>
    <row r="156" s="2" customFormat="1" ht="37.8" customHeight="1">
      <c r="A156" s="41"/>
      <c r="B156" s="42"/>
      <c r="C156" s="208" t="s">
        <v>211</v>
      </c>
      <c r="D156" s="208" t="s">
        <v>129</v>
      </c>
      <c r="E156" s="209" t="s">
        <v>212</v>
      </c>
      <c r="F156" s="210" t="s">
        <v>213</v>
      </c>
      <c r="G156" s="211" t="s">
        <v>202</v>
      </c>
      <c r="H156" s="212">
        <v>40.340000000000003</v>
      </c>
      <c r="I156" s="213"/>
      <c r="J156" s="214">
        <f>ROUND(I156*H156,2)</f>
        <v>0</v>
      </c>
      <c r="K156" s="210" t="s">
        <v>133</v>
      </c>
      <c r="L156" s="47"/>
      <c r="M156" s="215" t="s">
        <v>19</v>
      </c>
      <c r="N156" s="216" t="s">
        <v>47</v>
      </c>
      <c r="O156" s="87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9" t="s">
        <v>134</v>
      </c>
      <c r="AT156" s="219" t="s">
        <v>129</v>
      </c>
      <c r="AU156" s="219" t="s">
        <v>86</v>
      </c>
      <c r="AY156" s="20" t="s">
        <v>127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20" t="s">
        <v>84</v>
      </c>
      <c r="BK156" s="220">
        <f>ROUND(I156*H156,2)</f>
        <v>0</v>
      </c>
      <c r="BL156" s="20" t="s">
        <v>134</v>
      </c>
      <c r="BM156" s="219" t="s">
        <v>214</v>
      </c>
    </row>
    <row r="157" s="2" customFormat="1">
      <c r="A157" s="41"/>
      <c r="B157" s="42"/>
      <c r="C157" s="43"/>
      <c r="D157" s="221" t="s">
        <v>136</v>
      </c>
      <c r="E157" s="43"/>
      <c r="F157" s="222" t="s">
        <v>215</v>
      </c>
      <c r="G157" s="43"/>
      <c r="H157" s="43"/>
      <c r="I157" s="223"/>
      <c r="J157" s="43"/>
      <c r="K157" s="43"/>
      <c r="L157" s="47"/>
      <c r="M157" s="224"/>
      <c r="N157" s="225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136</v>
      </c>
      <c r="AU157" s="20" t="s">
        <v>86</v>
      </c>
    </row>
    <row r="158" s="14" customFormat="1">
      <c r="A158" s="14"/>
      <c r="B158" s="237"/>
      <c r="C158" s="238"/>
      <c r="D158" s="228" t="s">
        <v>138</v>
      </c>
      <c r="E158" s="239" t="s">
        <v>19</v>
      </c>
      <c r="F158" s="240" t="s">
        <v>216</v>
      </c>
      <c r="G158" s="238"/>
      <c r="H158" s="241">
        <v>40.340000000000003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138</v>
      </c>
      <c r="AU158" s="247" t="s">
        <v>86</v>
      </c>
      <c r="AV158" s="14" t="s">
        <v>86</v>
      </c>
      <c r="AW158" s="14" t="s">
        <v>37</v>
      </c>
      <c r="AX158" s="14" t="s">
        <v>76</v>
      </c>
      <c r="AY158" s="247" t="s">
        <v>127</v>
      </c>
    </row>
    <row r="159" s="16" customFormat="1">
      <c r="A159" s="16"/>
      <c r="B159" s="259"/>
      <c r="C159" s="260"/>
      <c r="D159" s="228" t="s">
        <v>138</v>
      </c>
      <c r="E159" s="261" t="s">
        <v>19</v>
      </c>
      <c r="F159" s="262" t="s">
        <v>152</v>
      </c>
      <c r="G159" s="260"/>
      <c r="H159" s="263">
        <v>40.340000000000003</v>
      </c>
      <c r="I159" s="264"/>
      <c r="J159" s="260"/>
      <c r="K159" s="260"/>
      <c r="L159" s="265"/>
      <c r="M159" s="266"/>
      <c r="N159" s="267"/>
      <c r="O159" s="267"/>
      <c r="P159" s="267"/>
      <c r="Q159" s="267"/>
      <c r="R159" s="267"/>
      <c r="S159" s="267"/>
      <c r="T159" s="268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69" t="s">
        <v>138</v>
      </c>
      <c r="AU159" s="269" t="s">
        <v>86</v>
      </c>
      <c r="AV159" s="16" t="s">
        <v>134</v>
      </c>
      <c r="AW159" s="16" t="s">
        <v>37</v>
      </c>
      <c r="AX159" s="16" t="s">
        <v>84</v>
      </c>
      <c r="AY159" s="269" t="s">
        <v>127</v>
      </c>
    </row>
    <row r="160" s="2" customFormat="1" ht="24.15" customHeight="1">
      <c r="A160" s="41"/>
      <c r="B160" s="42"/>
      <c r="C160" s="208" t="s">
        <v>217</v>
      </c>
      <c r="D160" s="208" t="s">
        <v>129</v>
      </c>
      <c r="E160" s="209" t="s">
        <v>218</v>
      </c>
      <c r="F160" s="210" t="s">
        <v>219</v>
      </c>
      <c r="G160" s="211" t="s">
        <v>220</v>
      </c>
      <c r="H160" s="212">
        <v>1</v>
      </c>
      <c r="I160" s="213"/>
      <c r="J160" s="214">
        <f>ROUND(I160*H160,2)</f>
        <v>0</v>
      </c>
      <c r="K160" s="210" t="s">
        <v>19</v>
      </c>
      <c r="L160" s="47"/>
      <c r="M160" s="215" t="s">
        <v>19</v>
      </c>
      <c r="N160" s="216" t="s">
        <v>47</v>
      </c>
      <c r="O160" s="87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9" t="s">
        <v>134</v>
      </c>
      <c r="AT160" s="219" t="s">
        <v>129</v>
      </c>
      <c r="AU160" s="219" t="s">
        <v>86</v>
      </c>
      <c r="AY160" s="20" t="s">
        <v>127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84</v>
      </c>
      <c r="BK160" s="220">
        <f>ROUND(I160*H160,2)</f>
        <v>0</v>
      </c>
      <c r="BL160" s="20" t="s">
        <v>134</v>
      </c>
      <c r="BM160" s="219" t="s">
        <v>221</v>
      </c>
    </row>
    <row r="161" s="2" customFormat="1">
      <c r="A161" s="41"/>
      <c r="B161" s="42"/>
      <c r="C161" s="43"/>
      <c r="D161" s="228" t="s">
        <v>222</v>
      </c>
      <c r="E161" s="43"/>
      <c r="F161" s="270" t="s">
        <v>223</v>
      </c>
      <c r="G161" s="43"/>
      <c r="H161" s="43"/>
      <c r="I161" s="223"/>
      <c r="J161" s="43"/>
      <c r="K161" s="43"/>
      <c r="L161" s="47"/>
      <c r="M161" s="224"/>
      <c r="N161" s="225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222</v>
      </c>
      <c r="AU161" s="20" t="s">
        <v>86</v>
      </c>
    </row>
    <row r="162" s="2" customFormat="1" ht="55.5" customHeight="1">
      <c r="A162" s="41"/>
      <c r="B162" s="42"/>
      <c r="C162" s="208" t="s">
        <v>8</v>
      </c>
      <c r="D162" s="208" t="s">
        <v>129</v>
      </c>
      <c r="E162" s="209" t="s">
        <v>224</v>
      </c>
      <c r="F162" s="210" t="s">
        <v>225</v>
      </c>
      <c r="G162" s="211" t="s">
        <v>132</v>
      </c>
      <c r="H162" s="212">
        <v>206.40000000000001</v>
      </c>
      <c r="I162" s="213"/>
      <c r="J162" s="214">
        <f>ROUND(I162*H162,2)</f>
        <v>0</v>
      </c>
      <c r="K162" s="210" t="s">
        <v>19</v>
      </c>
      <c r="L162" s="47"/>
      <c r="M162" s="215" t="s">
        <v>19</v>
      </c>
      <c r="N162" s="216" t="s">
        <v>47</v>
      </c>
      <c r="O162" s="87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9" t="s">
        <v>134</v>
      </c>
      <c r="AT162" s="219" t="s">
        <v>129</v>
      </c>
      <c r="AU162" s="219" t="s">
        <v>86</v>
      </c>
      <c r="AY162" s="20" t="s">
        <v>127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84</v>
      </c>
      <c r="BK162" s="220">
        <f>ROUND(I162*H162,2)</f>
        <v>0</v>
      </c>
      <c r="BL162" s="20" t="s">
        <v>134</v>
      </c>
      <c r="BM162" s="219" t="s">
        <v>226</v>
      </c>
    </row>
    <row r="163" s="2" customFormat="1">
      <c r="A163" s="41"/>
      <c r="B163" s="42"/>
      <c r="C163" s="43"/>
      <c r="D163" s="228" t="s">
        <v>222</v>
      </c>
      <c r="E163" s="43"/>
      <c r="F163" s="270" t="s">
        <v>227</v>
      </c>
      <c r="G163" s="43"/>
      <c r="H163" s="43"/>
      <c r="I163" s="223"/>
      <c r="J163" s="43"/>
      <c r="K163" s="43"/>
      <c r="L163" s="47"/>
      <c r="M163" s="224"/>
      <c r="N163" s="225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222</v>
      </c>
      <c r="AU163" s="20" t="s">
        <v>86</v>
      </c>
    </row>
    <row r="164" s="14" customFormat="1">
      <c r="A164" s="14"/>
      <c r="B164" s="237"/>
      <c r="C164" s="238"/>
      <c r="D164" s="228" t="s">
        <v>138</v>
      </c>
      <c r="E164" s="239" t="s">
        <v>19</v>
      </c>
      <c r="F164" s="240" t="s">
        <v>228</v>
      </c>
      <c r="G164" s="238"/>
      <c r="H164" s="241">
        <v>206.40000000000001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138</v>
      </c>
      <c r="AU164" s="247" t="s">
        <v>86</v>
      </c>
      <c r="AV164" s="14" t="s">
        <v>86</v>
      </c>
      <c r="AW164" s="14" t="s">
        <v>37</v>
      </c>
      <c r="AX164" s="14" t="s">
        <v>76</v>
      </c>
      <c r="AY164" s="247" t="s">
        <v>127</v>
      </c>
    </row>
    <row r="165" s="16" customFormat="1">
      <c r="A165" s="16"/>
      <c r="B165" s="259"/>
      <c r="C165" s="260"/>
      <c r="D165" s="228" t="s">
        <v>138</v>
      </c>
      <c r="E165" s="261" t="s">
        <v>19</v>
      </c>
      <c r="F165" s="262" t="s">
        <v>152</v>
      </c>
      <c r="G165" s="260"/>
      <c r="H165" s="263">
        <v>206.40000000000001</v>
      </c>
      <c r="I165" s="264"/>
      <c r="J165" s="260"/>
      <c r="K165" s="260"/>
      <c r="L165" s="265"/>
      <c r="M165" s="266"/>
      <c r="N165" s="267"/>
      <c r="O165" s="267"/>
      <c r="P165" s="267"/>
      <c r="Q165" s="267"/>
      <c r="R165" s="267"/>
      <c r="S165" s="267"/>
      <c r="T165" s="268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69" t="s">
        <v>138</v>
      </c>
      <c r="AU165" s="269" t="s">
        <v>86</v>
      </c>
      <c r="AV165" s="16" t="s">
        <v>134</v>
      </c>
      <c r="AW165" s="16" t="s">
        <v>37</v>
      </c>
      <c r="AX165" s="16" t="s">
        <v>84</v>
      </c>
      <c r="AY165" s="269" t="s">
        <v>127</v>
      </c>
    </row>
    <row r="166" s="2" customFormat="1" ht="16.5" customHeight="1">
      <c r="A166" s="41"/>
      <c r="B166" s="42"/>
      <c r="C166" s="208" t="s">
        <v>229</v>
      </c>
      <c r="D166" s="208" t="s">
        <v>129</v>
      </c>
      <c r="E166" s="209" t="s">
        <v>230</v>
      </c>
      <c r="F166" s="210" t="s">
        <v>231</v>
      </c>
      <c r="G166" s="211" t="s">
        <v>220</v>
      </c>
      <c r="H166" s="212">
        <v>1</v>
      </c>
      <c r="I166" s="213"/>
      <c r="J166" s="214">
        <f>ROUND(I166*H166,2)</f>
        <v>0</v>
      </c>
      <c r="K166" s="210" t="s">
        <v>19</v>
      </c>
      <c r="L166" s="47"/>
      <c r="M166" s="215" t="s">
        <v>19</v>
      </c>
      <c r="N166" s="216" t="s">
        <v>47</v>
      </c>
      <c r="O166" s="87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9" t="s">
        <v>134</v>
      </c>
      <c r="AT166" s="219" t="s">
        <v>129</v>
      </c>
      <c r="AU166" s="219" t="s">
        <v>86</v>
      </c>
      <c r="AY166" s="20" t="s">
        <v>127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20" t="s">
        <v>84</v>
      </c>
      <c r="BK166" s="220">
        <f>ROUND(I166*H166,2)</f>
        <v>0</v>
      </c>
      <c r="BL166" s="20" t="s">
        <v>134</v>
      </c>
      <c r="BM166" s="219" t="s">
        <v>232</v>
      </c>
    </row>
    <row r="167" s="2" customFormat="1">
      <c r="A167" s="41"/>
      <c r="B167" s="42"/>
      <c r="C167" s="43"/>
      <c r="D167" s="228" t="s">
        <v>222</v>
      </c>
      <c r="E167" s="43"/>
      <c r="F167" s="270" t="s">
        <v>233</v>
      </c>
      <c r="G167" s="43"/>
      <c r="H167" s="43"/>
      <c r="I167" s="223"/>
      <c r="J167" s="43"/>
      <c r="K167" s="43"/>
      <c r="L167" s="47"/>
      <c r="M167" s="224"/>
      <c r="N167" s="225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222</v>
      </c>
      <c r="AU167" s="20" t="s">
        <v>86</v>
      </c>
    </row>
    <row r="168" s="2" customFormat="1" ht="24.15" customHeight="1">
      <c r="A168" s="41"/>
      <c r="B168" s="42"/>
      <c r="C168" s="208" t="s">
        <v>234</v>
      </c>
      <c r="D168" s="208" t="s">
        <v>129</v>
      </c>
      <c r="E168" s="209" t="s">
        <v>235</v>
      </c>
      <c r="F168" s="210" t="s">
        <v>236</v>
      </c>
      <c r="G168" s="211" t="s">
        <v>220</v>
      </c>
      <c r="H168" s="212">
        <v>1</v>
      </c>
      <c r="I168" s="213"/>
      <c r="J168" s="214">
        <f>ROUND(I168*H168,2)</f>
        <v>0</v>
      </c>
      <c r="K168" s="210" t="s">
        <v>19</v>
      </c>
      <c r="L168" s="47"/>
      <c r="M168" s="215" t="s">
        <v>19</v>
      </c>
      <c r="N168" s="216" t="s">
        <v>47</v>
      </c>
      <c r="O168" s="87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9" t="s">
        <v>134</v>
      </c>
      <c r="AT168" s="219" t="s">
        <v>129</v>
      </c>
      <c r="AU168" s="219" t="s">
        <v>86</v>
      </c>
      <c r="AY168" s="20" t="s">
        <v>127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84</v>
      </c>
      <c r="BK168" s="220">
        <f>ROUND(I168*H168,2)</f>
        <v>0</v>
      </c>
      <c r="BL168" s="20" t="s">
        <v>134</v>
      </c>
      <c r="BM168" s="219" t="s">
        <v>237</v>
      </c>
    </row>
    <row r="169" s="2" customFormat="1">
      <c r="A169" s="41"/>
      <c r="B169" s="42"/>
      <c r="C169" s="43"/>
      <c r="D169" s="228" t="s">
        <v>222</v>
      </c>
      <c r="E169" s="43"/>
      <c r="F169" s="270" t="s">
        <v>238</v>
      </c>
      <c r="G169" s="43"/>
      <c r="H169" s="43"/>
      <c r="I169" s="223"/>
      <c r="J169" s="43"/>
      <c r="K169" s="43"/>
      <c r="L169" s="47"/>
      <c r="M169" s="224"/>
      <c r="N169" s="225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222</v>
      </c>
      <c r="AU169" s="20" t="s">
        <v>86</v>
      </c>
    </row>
    <row r="170" s="2" customFormat="1" ht="33" customHeight="1">
      <c r="A170" s="41"/>
      <c r="B170" s="42"/>
      <c r="C170" s="208" t="s">
        <v>239</v>
      </c>
      <c r="D170" s="208" t="s">
        <v>129</v>
      </c>
      <c r="E170" s="209" t="s">
        <v>240</v>
      </c>
      <c r="F170" s="210" t="s">
        <v>241</v>
      </c>
      <c r="G170" s="211" t="s">
        <v>220</v>
      </c>
      <c r="H170" s="212">
        <v>1</v>
      </c>
      <c r="I170" s="213"/>
      <c r="J170" s="214">
        <f>ROUND(I170*H170,2)</f>
        <v>0</v>
      </c>
      <c r="K170" s="210" t="s">
        <v>19</v>
      </c>
      <c r="L170" s="47"/>
      <c r="M170" s="215" t="s">
        <v>19</v>
      </c>
      <c r="N170" s="216" t="s">
        <v>47</v>
      </c>
      <c r="O170" s="87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9" t="s">
        <v>134</v>
      </c>
      <c r="AT170" s="219" t="s">
        <v>129</v>
      </c>
      <c r="AU170" s="219" t="s">
        <v>86</v>
      </c>
      <c r="AY170" s="20" t="s">
        <v>127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20" t="s">
        <v>84</v>
      </c>
      <c r="BK170" s="220">
        <f>ROUND(I170*H170,2)</f>
        <v>0</v>
      </c>
      <c r="BL170" s="20" t="s">
        <v>134</v>
      </c>
      <c r="BM170" s="219" t="s">
        <v>242</v>
      </c>
    </row>
    <row r="171" s="2" customFormat="1">
      <c r="A171" s="41"/>
      <c r="B171" s="42"/>
      <c r="C171" s="43"/>
      <c r="D171" s="228" t="s">
        <v>222</v>
      </c>
      <c r="E171" s="43"/>
      <c r="F171" s="270" t="s">
        <v>243</v>
      </c>
      <c r="G171" s="43"/>
      <c r="H171" s="43"/>
      <c r="I171" s="223"/>
      <c r="J171" s="43"/>
      <c r="K171" s="43"/>
      <c r="L171" s="47"/>
      <c r="M171" s="224"/>
      <c r="N171" s="225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222</v>
      </c>
      <c r="AU171" s="20" t="s">
        <v>86</v>
      </c>
    </row>
    <row r="172" s="12" customFormat="1" ht="22.8" customHeight="1">
      <c r="A172" s="12"/>
      <c r="B172" s="192"/>
      <c r="C172" s="193"/>
      <c r="D172" s="194" t="s">
        <v>75</v>
      </c>
      <c r="E172" s="206" t="s">
        <v>134</v>
      </c>
      <c r="F172" s="206" t="s">
        <v>244</v>
      </c>
      <c r="G172" s="193"/>
      <c r="H172" s="193"/>
      <c r="I172" s="196"/>
      <c r="J172" s="207">
        <f>BK172</f>
        <v>0</v>
      </c>
      <c r="K172" s="193"/>
      <c r="L172" s="198"/>
      <c r="M172" s="199"/>
      <c r="N172" s="200"/>
      <c r="O172" s="200"/>
      <c r="P172" s="201">
        <f>SUM(P173:P216)</f>
        <v>0</v>
      </c>
      <c r="Q172" s="200"/>
      <c r="R172" s="201">
        <f>SUM(R173:R216)</f>
        <v>775.63217999999995</v>
      </c>
      <c r="S172" s="200"/>
      <c r="T172" s="202">
        <f>SUM(T173:T216)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3" t="s">
        <v>84</v>
      </c>
      <c r="AT172" s="204" t="s">
        <v>75</v>
      </c>
      <c r="AU172" s="204" t="s">
        <v>84</v>
      </c>
      <c r="AY172" s="203" t="s">
        <v>127</v>
      </c>
      <c r="BK172" s="205">
        <f>SUM(BK173:BK216)</f>
        <v>0</v>
      </c>
    </row>
    <row r="173" s="2" customFormat="1" ht="37.8" customHeight="1">
      <c r="A173" s="41"/>
      <c r="B173" s="42"/>
      <c r="C173" s="208" t="s">
        <v>245</v>
      </c>
      <c r="D173" s="208" t="s">
        <v>129</v>
      </c>
      <c r="E173" s="209" t="s">
        <v>246</v>
      </c>
      <c r="F173" s="210" t="s">
        <v>247</v>
      </c>
      <c r="G173" s="211" t="s">
        <v>132</v>
      </c>
      <c r="H173" s="212">
        <v>98.810000000000002</v>
      </c>
      <c r="I173" s="213"/>
      <c r="J173" s="214">
        <f>ROUND(I173*H173,2)</f>
        <v>0</v>
      </c>
      <c r="K173" s="210" t="s">
        <v>248</v>
      </c>
      <c r="L173" s="47"/>
      <c r="M173" s="215" t="s">
        <v>19</v>
      </c>
      <c r="N173" s="216" t="s">
        <v>47</v>
      </c>
      <c r="O173" s="87"/>
      <c r="P173" s="217">
        <f>O173*H173</f>
        <v>0</v>
      </c>
      <c r="Q173" s="217">
        <v>2.25</v>
      </c>
      <c r="R173" s="217">
        <f>Q173*H173</f>
        <v>222.32249999999999</v>
      </c>
      <c r="S173" s="217">
        <v>0</v>
      </c>
      <c r="T173" s="218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9" t="s">
        <v>134</v>
      </c>
      <c r="AT173" s="219" t="s">
        <v>129</v>
      </c>
      <c r="AU173" s="219" t="s">
        <v>86</v>
      </c>
      <c r="AY173" s="20" t="s">
        <v>127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20" t="s">
        <v>84</v>
      </c>
      <c r="BK173" s="220">
        <f>ROUND(I173*H173,2)</f>
        <v>0</v>
      </c>
      <c r="BL173" s="20" t="s">
        <v>134</v>
      </c>
      <c r="BM173" s="219" t="s">
        <v>249</v>
      </c>
    </row>
    <row r="174" s="2" customFormat="1">
      <c r="A174" s="41"/>
      <c r="B174" s="42"/>
      <c r="C174" s="43"/>
      <c r="D174" s="221" t="s">
        <v>136</v>
      </c>
      <c r="E174" s="43"/>
      <c r="F174" s="222" t="s">
        <v>250</v>
      </c>
      <c r="G174" s="43"/>
      <c r="H174" s="43"/>
      <c r="I174" s="223"/>
      <c r="J174" s="43"/>
      <c r="K174" s="43"/>
      <c r="L174" s="47"/>
      <c r="M174" s="224"/>
      <c r="N174" s="225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136</v>
      </c>
      <c r="AU174" s="20" t="s">
        <v>86</v>
      </c>
    </row>
    <row r="175" s="13" customFormat="1">
      <c r="A175" s="13"/>
      <c r="B175" s="226"/>
      <c r="C175" s="227"/>
      <c r="D175" s="228" t="s">
        <v>138</v>
      </c>
      <c r="E175" s="229" t="s">
        <v>19</v>
      </c>
      <c r="F175" s="230" t="s">
        <v>205</v>
      </c>
      <c r="G175" s="227"/>
      <c r="H175" s="229" t="s">
        <v>19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138</v>
      </c>
      <c r="AU175" s="236" t="s">
        <v>86</v>
      </c>
      <c r="AV175" s="13" t="s">
        <v>84</v>
      </c>
      <c r="AW175" s="13" t="s">
        <v>37</v>
      </c>
      <c r="AX175" s="13" t="s">
        <v>76</v>
      </c>
      <c r="AY175" s="236" t="s">
        <v>127</v>
      </c>
    </row>
    <row r="176" s="14" customFormat="1">
      <c r="A176" s="14"/>
      <c r="B176" s="237"/>
      <c r="C176" s="238"/>
      <c r="D176" s="228" t="s">
        <v>138</v>
      </c>
      <c r="E176" s="239" t="s">
        <v>19</v>
      </c>
      <c r="F176" s="240" t="s">
        <v>251</v>
      </c>
      <c r="G176" s="238"/>
      <c r="H176" s="241">
        <v>36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7" t="s">
        <v>138</v>
      </c>
      <c r="AU176" s="247" t="s">
        <v>86</v>
      </c>
      <c r="AV176" s="14" t="s">
        <v>86</v>
      </c>
      <c r="AW176" s="14" t="s">
        <v>37</v>
      </c>
      <c r="AX176" s="14" t="s">
        <v>76</v>
      </c>
      <c r="AY176" s="247" t="s">
        <v>127</v>
      </c>
    </row>
    <row r="177" s="14" customFormat="1">
      <c r="A177" s="14"/>
      <c r="B177" s="237"/>
      <c r="C177" s="238"/>
      <c r="D177" s="228" t="s">
        <v>138</v>
      </c>
      <c r="E177" s="239" t="s">
        <v>19</v>
      </c>
      <c r="F177" s="240" t="s">
        <v>252</v>
      </c>
      <c r="G177" s="238"/>
      <c r="H177" s="241">
        <v>2.7000000000000002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138</v>
      </c>
      <c r="AU177" s="247" t="s">
        <v>86</v>
      </c>
      <c r="AV177" s="14" t="s">
        <v>86</v>
      </c>
      <c r="AW177" s="14" t="s">
        <v>37</v>
      </c>
      <c r="AX177" s="14" t="s">
        <v>76</v>
      </c>
      <c r="AY177" s="247" t="s">
        <v>127</v>
      </c>
    </row>
    <row r="178" s="14" customFormat="1">
      <c r="A178" s="14"/>
      <c r="B178" s="237"/>
      <c r="C178" s="238"/>
      <c r="D178" s="228" t="s">
        <v>138</v>
      </c>
      <c r="E178" s="239" t="s">
        <v>19</v>
      </c>
      <c r="F178" s="240" t="s">
        <v>253</v>
      </c>
      <c r="G178" s="238"/>
      <c r="H178" s="241">
        <v>41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138</v>
      </c>
      <c r="AU178" s="247" t="s">
        <v>86</v>
      </c>
      <c r="AV178" s="14" t="s">
        <v>86</v>
      </c>
      <c r="AW178" s="14" t="s">
        <v>37</v>
      </c>
      <c r="AX178" s="14" t="s">
        <v>76</v>
      </c>
      <c r="AY178" s="247" t="s">
        <v>127</v>
      </c>
    </row>
    <row r="179" s="15" customFormat="1">
      <c r="A179" s="15"/>
      <c r="B179" s="248"/>
      <c r="C179" s="249"/>
      <c r="D179" s="228" t="s">
        <v>138</v>
      </c>
      <c r="E179" s="250" t="s">
        <v>19</v>
      </c>
      <c r="F179" s="251" t="s">
        <v>143</v>
      </c>
      <c r="G179" s="249"/>
      <c r="H179" s="252">
        <v>79.700000000000003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8" t="s">
        <v>138</v>
      </c>
      <c r="AU179" s="258" t="s">
        <v>86</v>
      </c>
      <c r="AV179" s="15" t="s">
        <v>144</v>
      </c>
      <c r="AW179" s="15" t="s">
        <v>37</v>
      </c>
      <c r="AX179" s="15" t="s">
        <v>76</v>
      </c>
      <c r="AY179" s="258" t="s">
        <v>127</v>
      </c>
    </row>
    <row r="180" s="13" customFormat="1">
      <c r="A180" s="13"/>
      <c r="B180" s="226"/>
      <c r="C180" s="227"/>
      <c r="D180" s="228" t="s">
        <v>138</v>
      </c>
      <c r="E180" s="229" t="s">
        <v>19</v>
      </c>
      <c r="F180" s="230" t="s">
        <v>208</v>
      </c>
      <c r="G180" s="227"/>
      <c r="H180" s="229" t="s">
        <v>19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138</v>
      </c>
      <c r="AU180" s="236" t="s">
        <v>86</v>
      </c>
      <c r="AV180" s="13" t="s">
        <v>84</v>
      </c>
      <c r="AW180" s="13" t="s">
        <v>37</v>
      </c>
      <c r="AX180" s="13" t="s">
        <v>76</v>
      </c>
      <c r="AY180" s="236" t="s">
        <v>127</v>
      </c>
    </row>
    <row r="181" s="14" customFormat="1">
      <c r="A181" s="14"/>
      <c r="B181" s="237"/>
      <c r="C181" s="238"/>
      <c r="D181" s="228" t="s">
        <v>138</v>
      </c>
      <c r="E181" s="239" t="s">
        <v>19</v>
      </c>
      <c r="F181" s="240" t="s">
        <v>254</v>
      </c>
      <c r="G181" s="238"/>
      <c r="H181" s="241">
        <v>3.2400000000000002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7" t="s">
        <v>138</v>
      </c>
      <c r="AU181" s="247" t="s">
        <v>86</v>
      </c>
      <c r="AV181" s="14" t="s">
        <v>86</v>
      </c>
      <c r="AW181" s="14" t="s">
        <v>37</v>
      </c>
      <c r="AX181" s="14" t="s">
        <v>76</v>
      </c>
      <c r="AY181" s="247" t="s">
        <v>127</v>
      </c>
    </row>
    <row r="182" s="14" customFormat="1">
      <c r="A182" s="14"/>
      <c r="B182" s="237"/>
      <c r="C182" s="238"/>
      <c r="D182" s="228" t="s">
        <v>138</v>
      </c>
      <c r="E182" s="239" t="s">
        <v>19</v>
      </c>
      <c r="F182" s="240" t="s">
        <v>255</v>
      </c>
      <c r="G182" s="238"/>
      <c r="H182" s="241">
        <v>3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138</v>
      </c>
      <c r="AU182" s="247" t="s">
        <v>86</v>
      </c>
      <c r="AV182" s="14" t="s">
        <v>86</v>
      </c>
      <c r="AW182" s="14" t="s">
        <v>37</v>
      </c>
      <c r="AX182" s="14" t="s">
        <v>76</v>
      </c>
      <c r="AY182" s="247" t="s">
        <v>127</v>
      </c>
    </row>
    <row r="183" s="14" customFormat="1">
      <c r="A183" s="14"/>
      <c r="B183" s="237"/>
      <c r="C183" s="238"/>
      <c r="D183" s="228" t="s">
        <v>138</v>
      </c>
      <c r="E183" s="239" t="s">
        <v>19</v>
      </c>
      <c r="F183" s="240" t="s">
        <v>256</v>
      </c>
      <c r="G183" s="238"/>
      <c r="H183" s="241">
        <v>4.2000000000000002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7" t="s">
        <v>138</v>
      </c>
      <c r="AU183" s="247" t="s">
        <v>86</v>
      </c>
      <c r="AV183" s="14" t="s">
        <v>86</v>
      </c>
      <c r="AW183" s="14" t="s">
        <v>37</v>
      </c>
      <c r="AX183" s="14" t="s">
        <v>76</v>
      </c>
      <c r="AY183" s="247" t="s">
        <v>127</v>
      </c>
    </row>
    <row r="184" s="14" customFormat="1">
      <c r="A184" s="14"/>
      <c r="B184" s="237"/>
      <c r="C184" s="238"/>
      <c r="D184" s="228" t="s">
        <v>138</v>
      </c>
      <c r="E184" s="239" t="s">
        <v>19</v>
      </c>
      <c r="F184" s="240" t="s">
        <v>257</v>
      </c>
      <c r="G184" s="238"/>
      <c r="H184" s="241">
        <v>8.6699999999999999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138</v>
      </c>
      <c r="AU184" s="247" t="s">
        <v>86</v>
      </c>
      <c r="AV184" s="14" t="s">
        <v>86</v>
      </c>
      <c r="AW184" s="14" t="s">
        <v>37</v>
      </c>
      <c r="AX184" s="14" t="s">
        <v>76</v>
      </c>
      <c r="AY184" s="247" t="s">
        <v>127</v>
      </c>
    </row>
    <row r="185" s="15" customFormat="1">
      <c r="A185" s="15"/>
      <c r="B185" s="248"/>
      <c r="C185" s="249"/>
      <c r="D185" s="228" t="s">
        <v>138</v>
      </c>
      <c r="E185" s="250" t="s">
        <v>19</v>
      </c>
      <c r="F185" s="251" t="s">
        <v>143</v>
      </c>
      <c r="G185" s="249"/>
      <c r="H185" s="252">
        <v>19.109999999999999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8" t="s">
        <v>138</v>
      </c>
      <c r="AU185" s="258" t="s">
        <v>86</v>
      </c>
      <c r="AV185" s="15" t="s">
        <v>144</v>
      </c>
      <c r="AW185" s="15" t="s">
        <v>37</v>
      </c>
      <c r="AX185" s="15" t="s">
        <v>76</v>
      </c>
      <c r="AY185" s="258" t="s">
        <v>127</v>
      </c>
    </row>
    <row r="186" s="16" customFormat="1">
      <c r="A186" s="16"/>
      <c r="B186" s="259"/>
      <c r="C186" s="260"/>
      <c r="D186" s="228" t="s">
        <v>138</v>
      </c>
      <c r="E186" s="261" t="s">
        <v>19</v>
      </c>
      <c r="F186" s="262" t="s">
        <v>152</v>
      </c>
      <c r="G186" s="260"/>
      <c r="H186" s="263">
        <v>98.810000000000002</v>
      </c>
      <c r="I186" s="264"/>
      <c r="J186" s="260"/>
      <c r="K186" s="260"/>
      <c r="L186" s="265"/>
      <c r="M186" s="266"/>
      <c r="N186" s="267"/>
      <c r="O186" s="267"/>
      <c r="P186" s="267"/>
      <c r="Q186" s="267"/>
      <c r="R186" s="267"/>
      <c r="S186" s="267"/>
      <c r="T186" s="268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69" t="s">
        <v>138</v>
      </c>
      <c r="AU186" s="269" t="s">
        <v>86</v>
      </c>
      <c r="AV186" s="16" t="s">
        <v>134</v>
      </c>
      <c r="AW186" s="16" t="s">
        <v>37</v>
      </c>
      <c r="AX186" s="16" t="s">
        <v>84</v>
      </c>
      <c r="AY186" s="269" t="s">
        <v>127</v>
      </c>
    </row>
    <row r="187" s="2" customFormat="1" ht="62.7" customHeight="1">
      <c r="A187" s="41"/>
      <c r="B187" s="42"/>
      <c r="C187" s="208" t="s">
        <v>258</v>
      </c>
      <c r="D187" s="208" t="s">
        <v>129</v>
      </c>
      <c r="E187" s="209" t="s">
        <v>259</v>
      </c>
      <c r="F187" s="210" t="s">
        <v>260</v>
      </c>
      <c r="G187" s="211" t="s">
        <v>132</v>
      </c>
      <c r="H187" s="212">
        <v>274.88499999999999</v>
      </c>
      <c r="I187" s="213"/>
      <c r="J187" s="214">
        <f>ROUND(I187*H187,2)</f>
        <v>0</v>
      </c>
      <c r="K187" s="210" t="s">
        <v>248</v>
      </c>
      <c r="L187" s="47"/>
      <c r="M187" s="215" t="s">
        <v>19</v>
      </c>
      <c r="N187" s="216" t="s">
        <v>47</v>
      </c>
      <c r="O187" s="87"/>
      <c r="P187" s="217">
        <f>O187*H187</f>
        <v>0</v>
      </c>
      <c r="Q187" s="217">
        <v>1.8480000000000001</v>
      </c>
      <c r="R187" s="217">
        <f>Q187*H187</f>
        <v>507.98748000000001</v>
      </c>
      <c r="S187" s="217">
        <v>0</v>
      </c>
      <c r="T187" s="218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9" t="s">
        <v>134</v>
      </c>
      <c r="AT187" s="219" t="s">
        <v>129</v>
      </c>
      <c r="AU187" s="219" t="s">
        <v>86</v>
      </c>
      <c r="AY187" s="20" t="s">
        <v>127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20" t="s">
        <v>84</v>
      </c>
      <c r="BK187" s="220">
        <f>ROUND(I187*H187,2)</f>
        <v>0</v>
      </c>
      <c r="BL187" s="20" t="s">
        <v>134</v>
      </c>
      <c r="BM187" s="219" t="s">
        <v>261</v>
      </c>
    </row>
    <row r="188" s="2" customFormat="1">
      <c r="A188" s="41"/>
      <c r="B188" s="42"/>
      <c r="C188" s="43"/>
      <c r="D188" s="221" t="s">
        <v>136</v>
      </c>
      <c r="E188" s="43"/>
      <c r="F188" s="222" t="s">
        <v>262</v>
      </c>
      <c r="G188" s="43"/>
      <c r="H188" s="43"/>
      <c r="I188" s="223"/>
      <c r="J188" s="43"/>
      <c r="K188" s="43"/>
      <c r="L188" s="47"/>
      <c r="M188" s="224"/>
      <c r="N188" s="225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136</v>
      </c>
      <c r="AU188" s="20" t="s">
        <v>86</v>
      </c>
    </row>
    <row r="189" s="13" customFormat="1">
      <c r="A189" s="13"/>
      <c r="B189" s="226"/>
      <c r="C189" s="227"/>
      <c r="D189" s="228" t="s">
        <v>138</v>
      </c>
      <c r="E189" s="229" t="s">
        <v>19</v>
      </c>
      <c r="F189" s="230" t="s">
        <v>205</v>
      </c>
      <c r="G189" s="227"/>
      <c r="H189" s="229" t="s">
        <v>19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138</v>
      </c>
      <c r="AU189" s="236" t="s">
        <v>86</v>
      </c>
      <c r="AV189" s="13" t="s">
        <v>84</v>
      </c>
      <c r="AW189" s="13" t="s">
        <v>37</v>
      </c>
      <c r="AX189" s="13" t="s">
        <v>76</v>
      </c>
      <c r="AY189" s="236" t="s">
        <v>127</v>
      </c>
    </row>
    <row r="190" s="14" customFormat="1">
      <c r="A190" s="14"/>
      <c r="B190" s="237"/>
      <c r="C190" s="238"/>
      <c r="D190" s="228" t="s">
        <v>138</v>
      </c>
      <c r="E190" s="239" t="s">
        <v>19</v>
      </c>
      <c r="F190" s="240" t="s">
        <v>263</v>
      </c>
      <c r="G190" s="238"/>
      <c r="H190" s="241">
        <v>105.12000000000001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138</v>
      </c>
      <c r="AU190" s="247" t="s">
        <v>86</v>
      </c>
      <c r="AV190" s="14" t="s">
        <v>86</v>
      </c>
      <c r="AW190" s="14" t="s">
        <v>37</v>
      </c>
      <c r="AX190" s="14" t="s">
        <v>76</v>
      </c>
      <c r="AY190" s="247" t="s">
        <v>127</v>
      </c>
    </row>
    <row r="191" s="14" customFormat="1">
      <c r="A191" s="14"/>
      <c r="B191" s="237"/>
      <c r="C191" s="238"/>
      <c r="D191" s="228" t="s">
        <v>138</v>
      </c>
      <c r="E191" s="239" t="s">
        <v>19</v>
      </c>
      <c r="F191" s="240" t="s">
        <v>264</v>
      </c>
      <c r="G191" s="238"/>
      <c r="H191" s="241">
        <v>8.1449999999999996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138</v>
      </c>
      <c r="AU191" s="247" t="s">
        <v>86</v>
      </c>
      <c r="AV191" s="14" t="s">
        <v>86</v>
      </c>
      <c r="AW191" s="14" t="s">
        <v>37</v>
      </c>
      <c r="AX191" s="14" t="s">
        <v>76</v>
      </c>
      <c r="AY191" s="247" t="s">
        <v>127</v>
      </c>
    </row>
    <row r="192" s="14" customFormat="1">
      <c r="A192" s="14"/>
      <c r="B192" s="237"/>
      <c r="C192" s="238"/>
      <c r="D192" s="228" t="s">
        <v>138</v>
      </c>
      <c r="E192" s="239" t="s">
        <v>19</v>
      </c>
      <c r="F192" s="240" t="s">
        <v>265</v>
      </c>
      <c r="G192" s="238"/>
      <c r="H192" s="241">
        <v>119.72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7" t="s">
        <v>138</v>
      </c>
      <c r="AU192" s="247" t="s">
        <v>86</v>
      </c>
      <c r="AV192" s="14" t="s">
        <v>86</v>
      </c>
      <c r="AW192" s="14" t="s">
        <v>37</v>
      </c>
      <c r="AX192" s="14" t="s">
        <v>76</v>
      </c>
      <c r="AY192" s="247" t="s">
        <v>127</v>
      </c>
    </row>
    <row r="193" s="15" customFormat="1">
      <c r="A193" s="15"/>
      <c r="B193" s="248"/>
      <c r="C193" s="249"/>
      <c r="D193" s="228" t="s">
        <v>138</v>
      </c>
      <c r="E193" s="250" t="s">
        <v>19</v>
      </c>
      <c r="F193" s="251" t="s">
        <v>143</v>
      </c>
      <c r="G193" s="249"/>
      <c r="H193" s="252">
        <v>232.98500000000001</v>
      </c>
      <c r="I193" s="253"/>
      <c r="J193" s="249"/>
      <c r="K193" s="249"/>
      <c r="L193" s="254"/>
      <c r="M193" s="255"/>
      <c r="N193" s="256"/>
      <c r="O193" s="256"/>
      <c r="P193" s="256"/>
      <c r="Q193" s="256"/>
      <c r="R193" s="256"/>
      <c r="S193" s="256"/>
      <c r="T193" s="257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8" t="s">
        <v>138</v>
      </c>
      <c r="AU193" s="258" t="s">
        <v>86</v>
      </c>
      <c r="AV193" s="15" t="s">
        <v>144</v>
      </c>
      <c r="AW193" s="15" t="s">
        <v>37</v>
      </c>
      <c r="AX193" s="15" t="s">
        <v>76</v>
      </c>
      <c r="AY193" s="258" t="s">
        <v>127</v>
      </c>
    </row>
    <row r="194" s="13" customFormat="1">
      <c r="A194" s="13"/>
      <c r="B194" s="226"/>
      <c r="C194" s="227"/>
      <c r="D194" s="228" t="s">
        <v>138</v>
      </c>
      <c r="E194" s="229" t="s">
        <v>19</v>
      </c>
      <c r="F194" s="230" t="s">
        <v>208</v>
      </c>
      <c r="G194" s="227"/>
      <c r="H194" s="229" t="s">
        <v>19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138</v>
      </c>
      <c r="AU194" s="236" t="s">
        <v>86</v>
      </c>
      <c r="AV194" s="13" t="s">
        <v>84</v>
      </c>
      <c r="AW194" s="13" t="s">
        <v>37</v>
      </c>
      <c r="AX194" s="13" t="s">
        <v>76</v>
      </c>
      <c r="AY194" s="236" t="s">
        <v>127</v>
      </c>
    </row>
    <row r="195" s="14" customFormat="1">
      <c r="A195" s="14"/>
      <c r="B195" s="237"/>
      <c r="C195" s="238"/>
      <c r="D195" s="228" t="s">
        <v>138</v>
      </c>
      <c r="E195" s="239" t="s">
        <v>19</v>
      </c>
      <c r="F195" s="240" t="s">
        <v>266</v>
      </c>
      <c r="G195" s="238"/>
      <c r="H195" s="241">
        <v>10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7" t="s">
        <v>138</v>
      </c>
      <c r="AU195" s="247" t="s">
        <v>86</v>
      </c>
      <c r="AV195" s="14" t="s">
        <v>86</v>
      </c>
      <c r="AW195" s="14" t="s">
        <v>37</v>
      </c>
      <c r="AX195" s="14" t="s">
        <v>76</v>
      </c>
      <c r="AY195" s="247" t="s">
        <v>127</v>
      </c>
    </row>
    <row r="196" s="14" customFormat="1">
      <c r="A196" s="14"/>
      <c r="B196" s="237"/>
      <c r="C196" s="238"/>
      <c r="D196" s="228" t="s">
        <v>138</v>
      </c>
      <c r="E196" s="239" t="s">
        <v>19</v>
      </c>
      <c r="F196" s="240" t="s">
        <v>267</v>
      </c>
      <c r="G196" s="238"/>
      <c r="H196" s="241">
        <v>12.300000000000001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7" t="s">
        <v>138</v>
      </c>
      <c r="AU196" s="247" t="s">
        <v>86</v>
      </c>
      <c r="AV196" s="14" t="s">
        <v>86</v>
      </c>
      <c r="AW196" s="14" t="s">
        <v>37</v>
      </c>
      <c r="AX196" s="14" t="s">
        <v>76</v>
      </c>
      <c r="AY196" s="247" t="s">
        <v>127</v>
      </c>
    </row>
    <row r="197" s="14" customFormat="1">
      <c r="A197" s="14"/>
      <c r="B197" s="237"/>
      <c r="C197" s="238"/>
      <c r="D197" s="228" t="s">
        <v>138</v>
      </c>
      <c r="E197" s="239" t="s">
        <v>19</v>
      </c>
      <c r="F197" s="240" t="s">
        <v>268</v>
      </c>
      <c r="G197" s="238"/>
      <c r="H197" s="241">
        <v>19.600000000000001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7" t="s">
        <v>138</v>
      </c>
      <c r="AU197" s="247" t="s">
        <v>86</v>
      </c>
      <c r="AV197" s="14" t="s">
        <v>86</v>
      </c>
      <c r="AW197" s="14" t="s">
        <v>37</v>
      </c>
      <c r="AX197" s="14" t="s">
        <v>76</v>
      </c>
      <c r="AY197" s="247" t="s">
        <v>127</v>
      </c>
    </row>
    <row r="198" s="15" customFormat="1">
      <c r="A198" s="15"/>
      <c r="B198" s="248"/>
      <c r="C198" s="249"/>
      <c r="D198" s="228" t="s">
        <v>138</v>
      </c>
      <c r="E198" s="250" t="s">
        <v>19</v>
      </c>
      <c r="F198" s="251" t="s">
        <v>143</v>
      </c>
      <c r="G198" s="249"/>
      <c r="H198" s="252">
        <v>41.899999999999999</v>
      </c>
      <c r="I198" s="253"/>
      <c r="J198" s="249"/>
      <c r="K198" s="249"/>
      <c r="L198" s="254"/>
      <c r="M198" s="255"/>
      <c r="N198" s="256"/>
      <c r="O198" s="256"/>
      <c r="P198" s="256"/>
      <c r="Q198" s="256"/>
      <c r="R198" s="256"/>
      <c r="S198" s="256"/>
      <c r="T198" s="257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8" t="s">
        <v>138</v>
      </c>
      <c r="AU198" s="258" t="s">
        <v>86</v>
      </c>
      <c r="AV198" s="15" t="s">
        <v>144</v>
      </c>
      <c r="AW198" s="15" t="s">
        <v>37</v>
      </c>
      <c r="AX198" s="15" t="s">
        <v>76</v>
      </c>
      <c r="AY198" s="258" t="s">
        <v>127</v>
      </c>
    </row>
    <row r="199" s="16" customFormat="1">
      <c r="A199" s="16"/>
      <c r="B199" s="259"/>
      <c r="C199" s="260"/>
      <c r="D199" s="228" t="s">
        <v>138</v>
      </c>
      <c r="E199" s="261" t="s">
        <v>19</v>
      </c>
      <c r="F199" s="262" t="s">
        <v>152</v>
      </c>
      <c r="G199" s="260"/>
      <c r="H199" s="263">
        <v>274.88499999999999</v>
      </c>
      <c r="I199" s="264"/>
      <c r="J199" s="260"/>
      <c r="K199" s="260"/>
      <c r="L199" s="265"/>
      <c r="M199" s="266"/>
      <c r="N199" s="267"/>
      <c r="O199" s="267"/>
      <c r="P199" s="267"/>
      <c r="Q199" s="267"/>
      <c r="R199" s="267"/>
      <c r="S199" s="267"/>
      <c r="T199" s="268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69" t="s">
        <v>138</v>
      </c>
      <c r="AU199" s="269" t="s">
        <v>86</v>
      </c>
      <c r="AV199" s="16" t="s">
        <v>134</v>
      </c>
      <c r="AW199" s="16" t="s">
        <v>37</v>
      </c>
      <c r="AX199" s="16" t="s">
        <v>84</v>
      </c>
      <c r="AY199" s="269" t="s">
        <v>127</v>
      </c>
    </row>
    <row r="200" s="2" customFormat="1" ht="55.5" customHeight="1">
      <c r="A200" s="41"/>
      <c r="B200" s="42"/>
      <c r="C200" s="208" t="s">
        <v>269</v>
      </c>
      <c r="D200" s="208" t="s">
        <v>129</v>
      </c>
      <c r="E200" s="209" t="s">
        <v>270</v>
      </c>
      <c r="F200" s="210" t="s">
        <v>271</v>
      </c>
      <c r="G200" s="211" t="s">
        <v>132</v>
      </c>
      <c r="H200" s="212">
        <v>29.43</v>
      </c>
      <c r="I200" s="213"/>
      <c r="J200" s="214">
        <f>ROUND(I200*H200,2)</f>
        <v>0</v>
      </c>
      <c r="K200" s="210" t="s">
        <v>248</v>
      </c>
      <c r="L200" s="47"/>
      <c r="M200" s="215" t="s">
        <v>19</v>
      </c>
      <c r="N200" s="216" t="s">
        <v>47</v>
      </c>
      <c r="O200" s="87"/>
      <c r="P200" s="217">
        <f>O200*H200</f>
        <v>0</v>
      </c>
      <c r="Q200" s="217">
        <v>1.54</v>
      </c>
      <c r="R200" s="217">
        <f>Q200*H200</f>
        <v>45.322200000000002</v>
      </c>
      <c r="S200" s="217">
        <v>0</v>
      </c>
      <c r="T200" s="218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9" t="s">
        <v>134</v>
      </c>
      <c r="AT200" s="219" t="s">
        <v>129</v>
      </c>
      <c r="AU200" s="219" t="s">
        <v>86</v>
      </c>
      <c r="AY200" s="20" t="s">
        <v>127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20" t="s">
        <v>84</v>
      </c>
      <c r="BK200" s="220">
        <f>ROUND(I200*H200,2)</f>
        <v>0</v>
      </c>
      <c r="BL200" s="20" t="s">
        <v>134</v>
      </c>
      <c r="BM200" s="219" t="s">
        <v>272</v>
      </c>
    </row>
    <row r="201" s="2" customFormat="1">
      <c r="A201" s="41"/>
      <c r="B201" s="42"/>
      <c r="C201" s="43"/>
      <c r="D201" s="221" t="s">
        <v>136</v>
      </c>
      <c r="E201" s="43"/>
      <c r="F201" s="222" t="s">
        <v>273</v>
      </c>
      <c r="G201" s="43"/>
      <c r="H201" s="43"/>
      <c r="I201" s="223"/>
      <c r="J201" s="43"/>
      <c r="K201" s="43"/>
      <c r="L201" s="47"/>
      <c r="M201" s="224"/>
      <c r="N201" s="225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136</v>
      </c>
      <c r="AU201" s="20" t="s">
        <v>86</v>
      </c>
    </row>
    <row r="202" s="14" customFormat="1">
      <c r="A202" s="14"/>
      <c r="B202" s="237"/>
      <c r="C202" s="238"/>
      <c r="D202" s="228" t="s">
        <v>138</v>
      </c>
      <c r="E202" s="239" t="s">
        <v>19</v>
      </c>
      <c r="F202" s="240" t="s">
        <v>274</v>
      </c>
      <c r="G202" s="238"/>
      <c r="H202" s="241">
        <v>16.199999999999999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7" t="s">
        <v>138</v>
      </c>
      <c r="AU202" s="247" t="s">
        <v>86</v>
      </c>
      <c r="AV202" s="14" t="s">
        <v>86</v>
      </c>
      <c r="AW202" s="14" t="s">
        <v>37</v>
      </c>
      <c r="AX202" s="14" t="s">
        <v>76</v>
      </c>
      <c r="AY202" s="247" t="s">
        <v>127</v>
      </c>
    </row>
    <row r="203" s="14" customFormat="1">
      <c r="A203" s="14"/>
      <c r="B203" s="237"/>
      <c r="C203" s="238"/>
      <c r="D203" s="228" t="s">
        <v>138</v>
      </c>
      <c r="E203" s="239" t="s">
        <v>19</v>
      </c>
      <c r="F203" s="240" t="s">
        <v>275</v>
      </c>
      <c r="G203" s="238"/>
      <c r="H203" s="241">
        <v>6.6150000000000002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7" t="s">
        <v>138</v>
      </c>
      <c r="AU203" s="247" t="s">
        <v>86</v>
      </c>
      <c r="AV203" s="14" t="s">
        <v>86</v>
      </c>
      <c r="AW203" s="14" t="s">
        <v>37</v>
      </c>
      <c r="AX203" s="14" t="s">
        <v>76</v>
      </c>
      <c r="AY203" s="247" t="s">
        <v>127</v>
      </c>
    </row>
    <row r="204" s="14" customFormat="1">
      <c r="A204" s="14"/>
      <c r="B204" s="237"/>
      <c r="C204" s="238"/>
      <c r="D204" s="228" t="s">
        <v>138</v>
      </c>
      <c r="E204" s="239" t="s">
        <v>19</v>
      </c>
      <c r="F204" s="240" t="s">
        <v>276</v>
      </c>
      <c r="G204" s="238"/>
      <c r="H204" s="241">
        <v>6.6150000000000002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7" t="s">
        <v>138</v>
      </c>
      <c r="AU204" s="247" t="s">
        <v>86</v>
      </c>
      <c r="AV204" s="14" t="s">
        <v>86</v>
      </c>
      <c r="AW204" s="14" t="s">
        <v>37</v>
      </c>
      <c r="AX204" s="14" t="s">
        <v>76</v>
      </c>
      <c r="AY204" s="247" t="s">
        <v>127</v>
      </c>
    </row>
    <row r="205" s="16" customFormat="1">
      <c r="A205" s="16"/>
      <c r="B205" s="259"/>
      <c r="C205" s="260"/>
      <c r="D205" s="228" t="s">
        <v>138</v>
      </c>
      <c r="E205" s="261" t="s">
        <v>19</v>
      </c>
      <c r="F205" s="262" t="s">
        <v>152</v>
      </c>
      <c r="G205" s="260"/>
      <c r="H205" s="263">
        <v>29.43</v>
      </c>
      <c r="I205" s="264"/>
      <c r="J205" s="260"/>
      <c r="K205" s="260"/>
      <c r="L205" s="265"/>
      <c r="M205" s="266"/>
      <c r="N205" s="267"/>
      <c r="O205" s="267"/>
      <c r="P205" s="267"/>
      <c r="Q205" s="267"/>
      <c r="R205" s="267"/>
      <c r="S205" s="267"/>
      <c r="T205" s="268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69" t="s">
        <v>138</v>
      </c>
      <c r="AU205" s="269" t="s">
        <v>86</v>
      </c>
      <c r="AV205" s="16" t="s">
        <v>134</v>
      </c>
      <c r="AW205" s="16" t="s">
        <v>37</v>
      </c>
      <c r="AX205" s="16" t="s">
        <v>84</v>
      </c>
      <c r="AY205" s="269" t="s">
        <v>127</v>
      </c>
    </row>
    <row r="206" s="2" customFormat="1" ht="24.15" customHeight="1">
      <c r="A206" s="41"/>
      <c r="B206" s="42"/>
      <c r="C206" s="208" t="s">
        <v>277</v>
      </c>
      <c r="D206" s="208" t="s">
        <v>129</v>
      </c>
      <c r="E206" s="209" t="s">
        <v>278</v>
      </c>
      <c r="F206" s="210" t="s">
        <v>279</v>
      </c>
      <c r="G206" s="211" t="s">
        <v>202</v>
      </c>
      <c r="H206" s="212">
        <v>398.52999999999997</v>
      </c>
      <c r="I206" s="213"/>
      <c r="J206" s="214">
        <f>ROUND(I206*H206,2)</f>
        <v>0</v>
      </c>
      <c r="K206" s="210" t="s">
        <v>19</v>
      </c>
      <c r="L206" s="47"/>
      <c r="M206" s="215" t="s">
        <v>19</v>
      </c>
      <c r="N206" s="216" t="s">
        <v>47</v>
      </c>
      <c r="O206" s="87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9" t="s">
        <v>134</v>
      </c>
      <c r="AT206" s="219" t="s">
        <v>129</v>
      </c>
      <c r="AU206" s="219" t="s">
        <v>86</v>
      </c>
      <c r="AY206" s="20" t="s">
        <v>127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20" t="s">
        <v>84</v>
      </c>
      <c r="BK206" s="220">
        <f>ROUND(I206*H206,2)</f>
        <v>0</v>
      </c>
      <c r="BL206" s="20" t="s">
        <v>134</v>
      </c>
      <c r="BM206" s="219" t="s">
        <v>280</v>
      </c>
    </row>
    <row r="207" s="13" customFormat="1">
      <c r="A207" s="13"/>
      <c r="B207" s="226"/>
      <c r="C207" s="227"/>
      <c r="D207" s="228" t="s">
        <v>138</v>
      </c>
      <c r="E207" s="229" t="s">
        <v>19</v>
      </c>
      <c r="F207" s="230" t="s">
        <v>205</v>
      </c>
      <c r="G207" s="227"/>
      <c r="H207" s="229" t="s">
        <v>19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138</v>
      </c>
      <c r="AU207" s="236" t="s">
        <v>86</v>
      </c>
      <c r="AV207" s="13" t="s">
        <v>84</v>
      </c>
      <c r="AW207" s="13" t="s">
        <v>37</v>
      </c>
      <c r="AX207" s="13" t="s">
        <v>76</v>
      </c>
      <c r="AY207" s="236" t="s">
        <v>127</v>
      </c>
    </row>
    <row r="208" s="14" customFormat="1">
      <c r="A208" s="14"/>
      <c r="B208" s="237"/>
      <c r="C208" s="238"/>
      <c r="D208" s="228" t="s">
        <v>138</v>
      </c>
      <c r="E208" s="239" t="s">
        <v>19</v>
      </c>
      <c r="F208" s="240" t="s">
        <v>281</v>
      </c>
      <c r="G208" s="238"/>
      <c r="H208" s="241">
        <v>158.40000000000001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7" t="s">
        <v>138</v>
      </c>
      <c r="AU208" s="247" t="s">
        <v>86</v>
      </c>
      <c r="AV208" s="14" t="s">
        <v>86</v>
      </c>
      <c r="AW208" s="14" t="s">
        <v>37</v>
      </c>
      <c r="AX208" s="14" t="s">
        <v>76</v>
      </c>
      <c r="AY208" s="247" t="s">
        <v>127</v>
      </c>
    </row>
    <row r="209" s="14" customFormat="1">
      <c r="A209" s="14"/>
      <c r="B209" s="237"/>
      <c r="C209" s="238"/>
      <c r="D209" s="228" t="s">
        <v>138</v>
      </c>
      <c r="E209" s="239" t="s">
        <v>19</v>
      </c>
      <c r="F209" s="240" t="s">
        <v>282</v>
      </c>
      <c r="G209" s="238"/>
      <c r="H209" s="241">
        <v>13.050000000000001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7" t="s">
        <v>138</v>
      </c>
      <c r="AU209" s="247" t="s">
        <v>86</v>
      </c>
      <c r="AV209" s="14" t="s">
        <v>86</v>
      </c>
      <c r="AW209" s="14" t="s">
        <v>37</v>
      </c>
      <c r="AX209" s="14" t="s">
        <v>76</v>
      </c>
      <c r="AY209" s="247" t="s">
        <v>127</v>
      </c>
    </row>
    <row r="210" s="14" customFormat="1">
      <c r="A210" s="14"/>
      <c r="B210" s="237"/>
      <c r="C210" s="238"/>
      <c r="D210" s="228" t="s">
        <v>138</v>
      </c>
      <c r="E210" s="239" t="s">
        <v>19</v>
      </c>
      <c r="F210" s="240" t="s">
        <v>283</v>
      </c>
      <c r="G210" s="238"/>
      <c r="H210" s="241">
        <v>180.40000000000001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7" t="s">
        <v>138</v>
      </c>
      <c r="AU210" s="247" t="s">
        <v>86</v>
      </c>
      <c r="AV210" s="14" t="s">
        <v>86</v>
      </c>
      <c r="AW210" s="14" t="s">
        <v>37</v>
      </c>
      <c r="AX210" s="14" t="s">
        <v>76</v>
      </c>
      <c r="AY210" s="247" t="s">
        <v>127</v>
      </c>
    </row>
    <row r="211" s="15" customFormat="1">
      <c r="A211" s="15"/>
      <c r="B211" s="248"/>
      <c r="C211" s="249"/>
      <c r="D211" s="228" t="s">
        <v>138</v>
      </c>
      <c r="E211" s="250" t="s">
        <v>19</v>
      </c>
      <c r="F211" s="251" t="s">
        <v>143</v>
      </c>
      <c r="G211" s="249"/>
      <c r="H211" s="252">
        <v>351.85000000000002</v>
      </c>
      <c r="I211" s="253"/>
      <c r="J211" s="249"/>
      <c r="K211" s="249"/>
      <c r="L211" s="254"/>
      <c r="M211" s="255"/>
      <c r="N211" s="256"/>
      <c r="O211" s="256"/>
      <c r="P211" s="256"/>
      <c r="Q211" s="256"/>
      <c r="R211" s="256"/>
      <c r="S211" s="256"/>
      <c r="T211" s="257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8" t="s">
        <v>138</v>
      </c>
      <c r="AU211" s="258" t="s">
        <v>86</v>
      </c>
      <c r="AV211" s="15" t="s">
        <v>144</v>
      </c>
      <c r="AW211" s="15" t="s">
        <v>37</v>
      </c>
      <c r="AX211" s="15" t="s">
        <v>76</v>
      </c>
      <c r="AY211" s="258" t="s">
        <v>127</v>
      </c>
    </row>
    <row r="212" s="13" customFormat="1">
      <c r="A212" s="13"/>
      <c r="B212" s="226"/>
      <c r="C212" s="227"/>
      <c r="D212" s="228" t="s">
        <v>138</v>
      </c>
      <c r="E212" s="229" t="s">
        <v>19</v>
      </c>
      <c r="F212" s="230" t="s">
        <v>208</v>
      </c>
      <c r="G212" s="227"/>
      <c r="H212" s="229" t="s">
        <v>19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138</v>
      </c>
      <c r="AU212" s="236" t="s">
        <v>86</v>
      </c>
      <c r="AV212" s="13" t="s">
        <v>84</v>
      </c>
      <c r="AW212" s="13" t="s">
        <v>37</v>
      </c>
      <c r="AX212" s="13" t="s">
        <v>76</v>
      </c>
      <c r="AY212" s="236" t="s">
        <v>127</v>
      </c>
    </row>
    <row r="213" s="14" customFormat="1">
      <c r="A213" s="14"/>
      <c r="B213" s="237"/>
      <c r="C213" s="238"/>
      <c r="D213" s="228" t="s">
        <v>138</v>
      </c>
      <c r="E213" s="239" t="s">
        <v>19</v>
      </c>
      <c r="F213" s="240" t="s">
        <v>284</v>
      </c>
      <c r="G213" s="238"/>
      <c r="H213" s="241">
        <v>22.199999999999999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138</v>
      </c>
      <c r="AU213" s="247" t="s">
        <v>86</v>
      </c>
      <c r="AV213" s="14" t="s">
        <v>86</v>
      </c>
      <c r="AW213" s="14" t="s">
        <v>37</v>
      </c>
      <c r="AX213" s="14" t="s">
        <v>76</v>
      </c>
      <c r="AY213" s="247" t="s">
        <v>127</v>
      </c>
    </row>
    <row r="214" s="14" customFormat="1">
      <c r="A214" s="14"/>
      <c r="B214" s="237"/>
      <c r="C214" s="238"/>
      <c r="D214" s="228" t="s">
        <v>138</v>
      </c>
      <c r="E214" s="239" t="s">
        <v>19</v>
      </c>
      <c r="F214" s="240" t="s">
        <v>285</v>
      </c>
      <c r="G214" s="238"/>
      <c r="H214" s="241">
        <v>24.48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7" t="s">
        <v>138</v>
      </c>
      <c r="AU214" s="247" t="s">
        <v>86</v>
      </c>
      <c r="AV214" s="14" t="s">
        <v>86</v>
      </c>
      <c r="AW214" s="14" t="s">
        <v>37</v>
      </c>
      <c r="AX214" s="14" t="s">
        <v>76</v>
      </c>
      <c r="AY214" s="247" t="s">
        <v>127</v>
      </c>
    </row>
    <row r="215" s="15" customFormat="1">
      <c r="A215" s="15"/>
      <c r="B215" s="248"/>
      <c r="C215" s="249"/>
      <c r="D215" s="228" t="s">
        <v>138</v>
      </c>
      <c r="E215" s="250" t="s">
        <v>19</v>
      </c>
      <c r="F215" s="251" t="s">
        <v>143</v>
      </c>
      <c r="G215" s="249"/>
      <c r="H215" s="252">
        <v>46.68</v>
      </c>
      <c r="I215" s="253"/>
      <c r="J215" s="249"/>
      <c r="K215" s="249"/>
      <c r="L215" s="254"/>
      <c r="M215" s="255"/>
      <c r="N215" s="256"/>
      <c r="O215" s="256"/>
      <c r="P215" s="256"/>
      <c r="Q215" s="256"/>
      <c r="R215" s="256"/>
      <c r="S215" s="256"/>
      <c r="T215" s="257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8" t="s">
        <v>138</v>
      </c>
      <c r="AU215" s="258" t="s">
        <v>86</v>
      </c>
      <c r="AV215" s="15" t="s">
        <v>144</v>
      </c>
      <c r="AW215" s="15" t="s">
        <v>37</v>
      </c>
      <c r="AX215" s="15" t="s">
        <v>76</v>
      </c>
      <c r="AY215" s="258" t="s">
        <v>127</v>
      </c>
    </row>
    <row r="216" s="16" customFormat="1">
      <c r="A216" s="16"/>
      <c r="B216" s="259"/>
      <c r="C216" s="260"/>
      <c r="D216" s="228" t="s">
        <v>138</v>
      </c>
      <c r="E216" s="261" t="s">
        <v>286</v>
      </c>
      <c r="F216" s="262" t="s">
        <v>152</v>
      </c>
      <c r="G216" s="260"/>
      <c r="H216" s="263">
        <v>398.52999999999997</v>
      </c>
      <c r="I216" s="264"/>
      <c r="J216" s="260"/>
      <c r="K216" s="260"/>
      <c r="L216" s="265"/>
      <c r="M216" s="266"/>
      <c r="N216" s="267"/>
      <c r="O216" s="267"/>
      <c r="P216" s="267"/>
      <c r="Q216" s="267"/>
      <c r="R216" s="267"/>
      <c r="S216" s="267"/>
      <c r="T216" s="268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69" t="s">
        <v>138</v>
      </c>
      <c r="AU216" s="269" t="s">
        <v>86</v>
      </c>
      <c r="AV216" s="16" t="s">
        <v>134</v>
      </c>
      <c r="AW216" s="16" t="s">
        <v>37</v>
      </c>
      <c r="AX216" s="16" t="s">
        <v>84</v>
      </c>
      <c r="AY216" s="269" t="s">
        <v>127</v>
      </c>
    </row>
    <row r="217" s="12" customFormat="1" ht="22.8" customHeight="1">
      <c r="A217" s="12"/>
      <c r="B217" s="192"/>
      <c r="C217" s="193"/>
      <c r="D217" s="194" t="s">
        <v>75</v>
      </c>
      <c r="E217" s="206" t="s">
        <v>96</v>
      </c>
      <c r="F217" s="206" t="s">
        <v>287</v>
      </c>
      <c r="G217" s="193"/>
      <c r="H217" s="193"/>
      <c r="I217" s="196"/>
      <c r="J217" s="207">
        <f>BK217</f>
        <v>0</v>
      </c>
      <c r="K217" s="193"/>
      <c r="L217" s="198"/>
      <c r="M217" s="199"/>
      <c r="N217" s="200"/>
      <c r="O217" s="200"/>
      <c r="P217" s="201">
        <f>SUM(P218:P227)</f>
        <v>0</v>
      </c>
      <c r="Q217" s="200"/>
      <c r="R217" s="201">
        <f>SUM(R218:R227)</f>
        <v>0.036629999999999996</v>
      </c>
      <c r="S217" s="200"/>
      <c r="T217" s="202">
        <f>SUM(T218:T227)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3" t="s">
        <v>84</v>
      </c>
      <c r="AT217" s="204" t="s">
        <v>75</v>
      </c>
      <c r="AU217" s="204" t="s">
        <v>84</v>
      </c>
      <c r="AY217" s="203" t="s">
        <v>127</v>
      </c>
      <c r="BK217" s="205">
        <f>SUM(BK218:BK227)</f>
        <v>0</v>
      </c>
    </row>
    <row r="218" s="2" customFormat="1" ht="24.15" customHeight="1">
      <c r="A218" s="41"/>
      <c r="B218" s="42"/>
      <c r="C218" s="208" t="s">
        <v>288</v>
      </c>
      <c r="D218" s="208" t="s">
        <v>129</v>
      </c>
      <c r="E218" s="209" t="s">
        <v>289</v>
      </c>
      <c r="F218" s="210" t="s">
        <v>290</v>
      </c>
      <c r="G218" s="211" t="s">
        <v>202</v>
      </c>
      <c r="H218" s="212">
        <v>36</v>
      </c>
      <c r="I218" s="213"/>
      <c r="J218" s="214">
        <f>ROUND(I218*H218,2)</f>
        <v>0</v>
      </c>
      <c r="K218" s="210" t="s">
        <v>133</v>
      </c>
      <c r="L218" s="47"/>
      <c r="M218" s="215" t="s">
        <v>19</v>
      </c>
      <c r="N218" s="216" t="s">
        <v>47</v>
      </c>
      <c r="O218" s="87"/>
      <c r="P218" s="217">
        <f>O218*H218</f>
        <v>0</v>
      </c>
      <c r="Q218" s="217">
        <v>0.0010175</v>
      </c>
      <c r="R218" s="217">
        <f>Q218*H218</f>
        <v>0.036629999999999996</v>
      </c>
      <c r="S218" s="217">
        <v>0</v>
      </c>
      <c r="T218" s="218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9" t="s">
        <v>134</v>
      </c>
      <c r="AT218" s="219" t="s">
        <v>129</v>
      </c>
      <c r="AU218" s="219" t="s">
        <v>86</v>
      </c>
      <c r="AY218" s="20" t="s">
        <v>127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20" t="s">
        <v>84</v>
      </c>
      <c r="BK218" s="220">
        <f>ROUND(I218*H218,2)</f>
        <v>0</v>
      </c>
      <c r="BL218" s="20" t="s">
        <v>134</v>
      </c>
      <c r="BM218" s="219" t="s">
        <v>291</v>
      </c>
    </row>
    <row r="219" s="2" customFormat="1">
      <c r="A219" s="41"/>
      <c r="B219" s="42"/>
      <c r="C219" s="43"/>
      <c r="D219" s="221" t="s">
        <v>136</v>
      </c>
      <c r="E219" s="43"/>
      <c r="F219" s="222" t="s">
        <v>292</v>
      </c>
      <c r="G219" s="43"/>
      <c r="H219" s="43"/>
      <c r="I219" s="223"/>
      <c r="J219" s="43"/>
      <c r="K219" s="43"/>
      <c r="L219" s="47"/>
      <c r="M219" s="224"/>
      <c r="N219" s="225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136</v>
      </c>
      <c r="AU219" s="20" t="s">
        <v>86</v>
      </c>
    </row>
    <row r="220" s="14" customFormat="1">
      <c r="A220" s="14"/>
      <c r="B220" s="237"/>
      <c r="C220" s="238"/>
      <c r="D220" s="228" t="s">
        <v>138</v>
      </c>
      <c r="E220" s="239" t="s">
        <v>19</v>
      </c>
      <c r="F220" s="240" t="s">
        <v>293</v>
      </c>
      <c r="G220" s="238"/>
      <c r="H220" s="241">
        <v>36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7" t="s">
        <v>138</v>
      </c>
      <c r="AU220" s="247" t="s">
        <v>86</v>
      </c>
      <c r="AV220" s="14" t="s">
        <v>86</v>
      </c>
      <c r="AW220" s="14" t="s">
        <v>37</v>
      </c>
      <c r="AX220" s="14" t="s">
        <v>76</v>
      </c>
      <c r="AY220" s="247" t="s">
        <v>127</v>
      </c>
    </row>
    <row r="221" s="16" customFormat="1">
      <c r="A221" s="16"/>
      <c r="B221" s="259"/>
      <c r="C221" s="260"/>
      <c r="D221" s="228" t="s">
        <v>138</v>
      </c>
      <c r="E221" s="261" t="s">
        <v>19</v>
      </c>
      <c r="F221" s="262" t="s">
        <v>152</v>
      </c>
      <c r="G221" s="260"/>
      <c r="H221" s="263">
        <v>36</v>
      </c>
      <c r="I221" s="264"/>
      <c r="J221" s="260"/>
      <c r="K221" s="260"/>
      <c r="L221" s="265"/>
      <c r="M221" s="266"/>
      <c r="N221" s="267"/>
      <c r="O221" s="267"/>
      <c r="P221" s="267"/>
      <c r="Q221" s="267"/>
      <c r="R221" s="267"/>
      <c r="S221" s="267"/>
      <c r="T221" s="268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69" t="s">
        <v>138</v>
      </c>
      <c r="AU221" s="269" t="s">
        <v>86</v>
      </c>
      <c r="AV221" s="16" t="s">
        <v>134</v>
      </c>
      <c r="AW221" s="16" t="s">
        <v>37</v>
      </c>
      <c r="AX221" s="16" t="s">
        <v>84</v>
      </c>
      <c r="AY221" s="269" t="s">
        <v>127</v>
      </c>
    </row>
    <row r="222" s="2" customFormat="1" ht="24.15" customHeight="1">
      <c r="A222" s="41"/>
      <c r="B222" s="42"/>
      <c r="C222" s="208" t="s">
        <v>7</v>
      </c>
      <c r="D222" s="208" t="s">
        <v>129</v>
      </c>
      <c r="E222" s="209" t="s">
        <v>294</v>
      </c>
      <c r="F222" s="210" t="s">
        <v>295</v>
      </c>
      <c r="G222" s="211" t="s">
        <v>220</v>
      </c>
      <c r="H222" s="212">
        <v>1</v>
      </c>
      <c r="I222" s="213"/>
      <c r="J222" s="214">
        <f>ROUND(I222*H222,2)</f>
        <v>0</v>
      </c>
      <c r="K222" s="210" t="s">
        <v>19</v>
      </c>
      <c r="L222" s="47"/>
      <c r="M222" s="215" t="s">
        <v>19</v>
      </c>
      <c r="N222" s="216" t="s">
        <v>47</v>
      </c>
      <c r="O222" s="87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9" t="s">
        <v>134</v>
      </c>
      <c r="AT222" s="219" t="s">
        <v>129</v>
      </c>
      <c r="AU222" s="219" t="s">
        <v>86</v>
      </c>
      <c r="AY222" s="20" t="s">
        <v>127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20" t="s">
        <v>84</v>
      </c>
      <c r="BK222" s="220">
        <f>ROUND(I222*H222,2)</f>
        <v>0</v>
      </c>
      <c r="BL222" s="20" t="s">
        <v>134</v>
      </c>
      <c r="BM222" s="219" t="s">
        <v>296</v>
      </c>
    </row>
    <row r="223" s="2" customFormat="1">
      <c r="A223" s="41"/>
      <c r="B223" s="42"/>
      <c r="C223" s="43"/>
      <c r="D223" s="228" t="s">
        <v>222</v>
      </c>
      <c r="E223" s="43"/>
      <c r="F223" s="270" t="s">
        <v>297</v>
      </c>
      <c r="G223" s="43"/>
      <c r="H223" s="43"/>
      <c r="I223" s="223"/>
      <c r="J223" s="43"/>
      <c r="K223" s="43"/>
      <c r="L223" s="47"/>
      <c r="M223" s="224"/>
      <c r="N223" s="225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222</v>
      </c>
      <c r="AU223" s="20" t="s">
        <v>86</v>
      </c>
    </row>
    <row r="224" s="2" customFormat="1" ht="66.75" customHeight="1">
      <c r="A224" s="41"/>
      <c r="B224" s="42"/>
      <c r="C224" s="208" t="s">
        <v>298</v>
      </c>
      <c r="D224" s="208" t="s">
        <v>129</v>
      </c>
      <c r="E224" s="209" t="s">
        <v>299</v>
      </c>
      <c r="F224" s="210" t="s">
        <v>300</v>
      </c>
      <c r="G224" s="211" t="s">
        <v>301</v>
      </c>
      <c r="H224" s="212">
        <v>0.10000000000000001</v>
      </c>
      <c r="I224" s="213"/>
      <c r="J224" s="214">
        <f>ROUND(I224*H224,2)</f>
        <v>0</v>
      </c>
      <c r="K224" s="210" t="s">
        <v>19</v>
      </c>
      <c r="L224" s="47"/>
      <c r="M224" s="215" t="s">
        <v>19</v>
      </c>
      <c r="N224" s="216" t="s">
        <v>47</v>
      </c>
      <c r="O224" s="87"/>
      <c r="P224" s="217">
        <f>O224*H224</f>
        <v>0</v>
      </c>
      <c r="Q224" s="217">
        <v>0</v>
      </c>
      <c r="R224" s="217">
        <f>Q224*H224</f>
        <v>0</v>
      </c>
      <c r="S224" s="217">
        <v>0</v>
      </c>
      <c r="T224" s="218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9" t="s">
        <v>134</v>
      </c>
      <c r="AT224" s="219" t="s">
        <v>129</v>
      </c>
      <c r="AU224" s="219" t="s">
        <v>86</v>
      </c>
      <c r="AY224" s="20" t="s">
        <v>127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20" t="s">
        <v>84</v>
      </c>
      <c r="BK224" s="220">
        <f>ROUND(I224*H224,2)</f>
        <v>0</v>
      </c>
      <c r="BL224" s="20" t="s">
        <v>134</v>
      </c>
      <c r="BM224" s="219" t="s">
        <v>302</v>
      </c>
    </row>
    <row r="225" s="2" customFormat="1">
      <c r="A225" s="41"/>
      <c r="B225" s="42"/>
      <c r="C225" s="43"/>
      <c r="D225" s="228" t="s">
        <v>222</v>
      </c>
      <c r="E225" s="43"/>
      <c r="F225" s="270" t="s">
        <v>303</v>
      </c>
      <c r="G225" s="43"/>
      <c r="H225" s="43"/>
      <c r="I225" s="223"/>
      <c r="J225" s="43"/>
      <c r="K225" s="43"/>
      <c r="L225" s="47"/>
      <c r="M225" s="224"/>
      <c r="N225" s="225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222</v>
      </c>
      <c r="AU225" s="20" t="s">
        <v>86</v>
      </c>
    </row>
    <row r="226" s="2" customFormat="1" ht="16.5" customHeight="1">
      <c r="A226" s="41"/>
      <c r="B226" s="42"/>
      <c r="C226" s="208" t="s">
        <v>304</v>
      </c>
      <c r="D226" s="208" t="s">
        <v>129</v>
      </c>
      <c r="E226" s="209" t="s">
        <v>305</v>
      </c>
      <c r="F226" s="210" t="s">
        <v>306</v>
      </c>
      <c r="G226" s="211" t="s">
        <v>220</v>
      </c>
      <c r="H226" s="212">
        <v>1</v>
      </c>
      <c r="I226" s="213"/>
      <c r="J226" s="214">
        <f>ROUND(I226*H226,2)</f>
        <v>0</v>
      </c>
      <c r="K226" s="210" t="s">
        <v>19</v>
      </c>
      <c r="L226" s="47"/>
      <c r="M226" s="215" t="s">
        <v>19</v>
      </c>
      <c r="N226" s="216" t="s">
        <v>47</v>
      </c>
      <c r="O226" s="87"/>
      <c r="P226" s="217">
        <f>O226*H226</f>
        <v>0</v>
      </c>
      <c r="Q226" s="217">
        <v>0</v>
      </c>
      <c r="R226" s="217">
        <f>Q226*H226</f>
        <v>0</v>
      </c>
      <c r="S226" s="217">
        <v>0</v>
      </c>
      <c r="T226" s="218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9" t="s">
        <v>134</v>
      </c>
      <c r="AT226" s="219" t="s">
        <v>129</v>
      </c>
      <c r="AU226" s="219" t="s">
        <v>86</v>
      </c>
      <c r="AY226" s="20" t="s">
        <v>127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20" t="s">
        <v>84</v>
      </c>
      <c r="BK226" s="220">
        <f>ROUND(I226*H226,2)</f>
        <v>0</v>
      </c>
      <c r="BL226" s="20" t="s">
        <v>134</v>
      </c>
      <c r="BM226" s="219" t="s">
        <v>307</v>
      </c>
    </row>
    <row r="227" s="2" customFormat="1">
      <c r="A227" s="41"/>
      <c r="B227" s="42"/>
      <c r="C227" s="43"/>
      <c r="D227" s="228" t="s">
        <v>222</v>
      </c>
      <c r="E227" s="43"/>
      <c r="F227" s="270" t="s">
        <v>308</v>
      </c>
      <c r="G227" s="43"/>
      <c r="H227" s="43"/>
      <c r="I227" s="223"/>
      <c r="J227" s="43"/>
      <c r="K227" s="43"/>
      <c r="L227" s="47"/>
      <c r="M227" s="224"/>
      <c r="N227" s="225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222</v>
      </c>
      <c r="AU227" s="20" t="s">
        <v>86</v>
      </c>
    </row>
    <row r="228" s="12" customFormat="1" ht="22.8" customHeight="1">
      <c r="A228" s="12"/>
      <c r="B228" s="192"/>
      <c r="C228" s="193"/>
      <c r="D228" s="194" t="s">
        <v>75</v>
      </c>
      <c r="E228" s="206" t="s">
        <v>309</v>
      </c>
      <c r="F228" s="206" t="s">
        <v>310</v>
      </c>
      <c r="G228" s="193"/>
      <c r="H228" s="193"/>
      <c r="I228" s="196"/>
      <c r="J228" s="207">
        <f>BK228</f>
        <v>0</v>
      </c>
      <c r="K228" s="193"/>
      <c r="L228" s="198"/>
      <c r="M228" s="199"/>
      <c r="N228" s="200"/>
      <c r="O228" s="200"/>
      <c r="P228" s="201">
        <f>SUM(P229:P235)</f>
        <v>0</v>
      </c>
      <c r="Q228" s="200"/>
      <c r="R228" s="201">
        <f>SUM(R229:R235)</f>
        <v>0</v>
      </c>
      <c r="S228" s="200"/>
      <c r="T228" s="202">
        <f>SUM(T229:T235)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3" t="s">
        <v>84</v>
      </c>
      <c r="AT228" s="204" t="s">
        <v>75</v>
      </c>
      <c r="AU228" s="204" t="s">
        <v>84</v>
      </c>
      <c r="AY228" s="203" t="s">
        <v>127</v>
      </c>
      <c r="BK228" s="205">
        <f>SUM(BK229:BK235)</f>
        <v>0</v>
      </c>
    </row>
    <row r="229" s="2" customFormat="1" ht="37.8" customHeight="1">
      <c r="A229" s="41"/>
      <c r="B229" s="42"/>
      <c r="C229" s="208" t="s">
        <v>311</v>
      </c>
      <c r="D229" s="208" t="s">
        <v>129</v>
      </c>
      <c r="E229" s="209" t="s">
        <v>312</v>
      </c>
      <c r="F229" s="210" t="s">
        <v>313</v>
      </c>
      <c r="G229" s="211" t="s">
        <v>301</v>
      </c>
      <c r="H229" s="212">
        <v>300.70999999999998</v>
      </c>
      <c r="I229" s="213"/>
      <c r="J229" s="214">
        <f>ROUND(I229*H229,2)</f>
        <v>0</v>
      </c>
      <c r="K229" s="210" t="s">
        <v>133</v>
      </c>
      <c r="L229" s="47"/>
      <c r="M229" s="215" t="s">
        <v>19</v>
      </c>
      <c r="N229" s="216" t="s">
        <v>47</v>
      </c>
      <c r="O229" s="87"/>
      <c r="P229" s="217">
        <f>O229*H229</f>
        <v>0</v>
      </c>
      <c r="Q229" s="217">
        <v>0</v>
      </c>
      <c r="R229" s="217">
        <f>Q229*H229</f>
        <v>0</v>
      </c>
      <c r="S229" s="217">
        <v>0</v>
      </c>
      <c r="T229" s="218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9" t="s">
        <v>134</v>
      </c>
      <c r="AT229" s="219" t="s">
        <v>129</v>
      </c>
      <c r="AU229" s="219" t="s">
        <v>86</v>
      </c>
      <c r="AY229" s="20" t="s">
        <v>127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20" t="s">
        <v>84</v>
      </c>
      <c r="BK229" s="220">
        <f>ROUND(I229*H229,2)</f>
        <v>0</v>
      </c>
      <c r="BL229" s="20" t="s">
        <v>134</v>
      </c>
      <c r="BM229" s="219" t="s">
        <v>314</v>
      </c>
    </row>
    <row r="230" s="2" customFormat="1">
      <c r="A230" s="41"/>
      <c r="B230" s="42"/>
      <c r="C230" s="43"/>
      <c r="D230" s="221" t="s">
        <v>136</v>
      </c>
      <c r="E230" s="43"/>
      <c r="F230" s="222" t="s">
        <v>315</v>
      </c>
      <c r="G230" s="43"/>
      <c r="H230" s="43"/>
      <c r="I230" s="223"/>
      <c r="J230" s="43"/>
      <c r="K230" s="43"/>
      <c r="L230" s="47"/>
      <c r="M230" s="224"/>
      <c r="N230" s="225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136</v>
      </c>
      <c r="AU230" s="20" t="s">
        <v>86</v>
      </c>
    </row>
    <row r="231" s="2" customFormat="1">
      <c r="A231" s="41"/>
      <c r="B231" s="42"/>
      <c r="C231" s="43"/>
      <c r="D231" s="228" t="s">
        <v>222</v>
      </c>
      <c r="E231" s="43"/>
      <c r="F231" s="270" t="s">
        <v>316</v>
      </c>
      <c r="G231" s="43"/>
      <c r="H231" s="43"/>
      <c r="I231" s="223"/>
      <c r="J231" s="43"/>
      <c r="K231" s="43"/>
      <c r="L231" s="47"/>
      <c r="M231" s="224"/>
      <c r="N231" s="225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222</v>
      </c>
      <c r="AU231" s="20" t="s">
        <v>86</v>
      </c>
    </row>
    <row r="232" s="2" customFormat="1" ht="49.05" customHeight="1">
      <c r="A232" s="41"/>
      <c r="B232" s="42"/>
      <c r="C232" s="208" t="s">
        <v>317</v>
      </c>
      <c r="D232" s="208" t="s">
        <v>129</v>
      </c>
      <c r="E232" s="209" t="s">
        <v>318</v>
      </c>
      <c r="F232" s="210" t="s">
        <v>319</v>
      </c>
      <c r="G232" s="211" t="s">
        <v>301</v>
      </c>
      <c r="H232" s="212">
        <v>6014.1999999999998</v>
      </c>
      <c r="I232" s="213"/>
      <c r="J232" s="214">
        <f>ROUND(I232*H232,2)</f>
        <v>0</v>
      </c>
      <c r="K232" s="210" t="s">
        <v>133</v>
      </c>
      <c r="L232" s="47"/>
      <c r="M232" s="215" t="s">
        <v>19</v>
      </c>
      <c r="N232" s="216" t="s">
        <v>47</v>
      </c>
      <c r="O232" s="87"/>
      <c r="P232" s="217">
        <f>O232*H232</f>
        <v>0</v>
      </c>
      <c r="Q232" s="217">
        <v>0</v>
      </c>
      <c r="R232" s="217">
        <f>Q232*H232</f>
        <v>0</v>
      </c>
      <c r="S232" s="217">
        <v>0</v>
      </c>
      <c r="T232" s="218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9" t="s">
        <v>134</v>
      </c>
      <c r="AT232" s="219" t="s">
        <v>129</v>
      </c>
      <c r="AU232" s="219" t="s">
        <v>86</v>
      </c>
      <c r="AY232" s="20" t="s">
        <v>127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20" t="s">
        <v>84</v>
      </c>
      <c r="BK232" s="220">
        <f>ROUND(I232*H232,2)</f>
        <v>0</v>
      </c>
      <c r="BL232" s="20" t="s">
        <v>134</v>
      </c>
      <c r="BM232" s="219" t="s">
        <v>320</v>
      </c>
    </row>
    <row r="233" s="2" customFormat="1">
      <c r="A233" s="41"/>
      <c r="B233" s="42"/>
      <c r="C233" s="43"/>
      <c r="D233" s="221" t="s">
        <v>136</v>
      </c>
      <c r="E233" s="43"/>
      <c r="F233" s="222" t="s">
        <v>321</v>
      </c>
      <c r="G233" s="43"/>
      <c r="H233" s="43"/>
      <c r="I233" s="223"/>
      <c r="J233" s="43"/>
      <c r="K233" s="43"/>
      <c r="L233" s="47"/>
      <c r="M233" s="224"/>
      <c r="N233" s="225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136</v>
      </c>
      <c r="AU233" s="20" t="s">
        <v>86</v>
      </c>
    </row>
    <row r="234" s="2" customFormat="1">
      <c r="A234" s="41"/>
      <c r="B234" s="42"/>
      <c r="C234" s="43"/>
      <c r="D234" s="228" t="s">
        <v>222</v>
      </c>
      <c r="E234" s="43"/>
      <c r="F234" s="270" t="s">
        <v>316</v>
      </c>
      <c r="G234" s="43"/>
      <c r="H234" s="43"/>
      <c r="I234" s="223"/>
      <c r="J234" s="43"/>
      <c r="K234" s="43"/>
      <c r="L234" s="47"/>
      <c r="M234" s="224"/>
      <c r="N234" s="225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222</v>
      </c>
      <c r="AU234" s="20" t="s">
        <v>86</v>
      </c>
    </row>
    <row r="235" s="14" customFormat="1">
      <c r="A235" s="14"/>
      <c r="B235" s="237"/>
      <c r="C235" s="238"/>
      <c r="D235" s="228" t="s">
        <v>138</v>
      </c>
      <c r="E235" s="238"/>
      <c r="F235" s="240" t="s">
        <v>322</v>
      </c>
      <c r="G235" s="238"/>
      <c r="H235" s="241">
        <v>6014.1999999999998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7" t="s">
        <v>138</v>
      </c>
      <c r="AU235" s="247" t="s">
        <v>86</v>
      </c>
      <c r="AV235" s="14" t="s">
        <v>86</v>
      </c>
      <c r="AW235" s="14" t="s">
        <v>4</v>
      </c>
      <c r="AX235" s="14" t="s">
        <v>84</v>
      </c>
      <c r="AY235" s="247" t="s">
        <v>127</v>
      </c>
    </row>
    <row r="236" s="12" customFormat="1" ht="22.8" customHeight="1">
      <c r="A236" s="12"/>
      <c r="B236" s="192"/>
      <c r="C236" s="193"/>
      <c r="D236" s="194" t="s">
        <v>75</v>
      </c>
      <c r="E236" s="206" t="s">
        <v>323</v>
      </c>
      <c r="F236" s="206" t="s">
        <v>324</v>
      </c>
      <c r="G236" s="193"/>
      <c r="H236" s="193"/>
      <c r="I236" s="196"/>
      <c r="J236" s="207">
        <f>BK236</f>
        <v>0</v>
      </c>
      <c r="K236" s="193"/>
      <c r="L236" s="198"/>
      <c r="M236" s="199"/>
      <c r="N236" s="200"/>
      <c r="O236" s="200"/>
      <c r="P236" s="201">
        <f>SUM(P237:P240)</f>
        <v>0</v>
      </c>
      <c r="Q236" s="200"/>
      <c r="R236" s="201">
        <f>SUM(R237:R240)</f>
        <v>0</v>
      </c>
      <c r="S236" s="200"/>
      <c r="T236" s="202">
        <f>SUM(T237:T240)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3" t="s">
        <v>84</v>
      </c>
      <c r="AT236" s="204" t="s">
        <v>75</v>
      </c>
      <c r="AU236" s="204" t="s">
        <v>84</v>
      </c>
      <c r="AY236" s="203" t="s">
        <v>127</v>
      </c>
      <c r="BK236" s="205">
        <f>SUM(BK237:BK240)</f>
        <v>0</v>
      </c>
    </row>
    <row r="237" s="2" customFormat="1" ht="33" customHeight="1">
      <c r="A237" s="41"/>
      <c r="B237" s="42"/>
      <c r="C237" s="208" t="s">
        <v>325</v>
      </c>
      <c r="D237" s="208" t="s">
        <v>129</v>
      </c>
      <c r="E237" s="209" t="s">
        <v>326</v>
      </c>
      <c r="F237" s="210" t="s">
        <v>327</v>
      </c>
      <c r="G237" s="211" t="s">
        <v>301</v>
      </c>
      <c r="H237" s="212">
        <v>775.66899999999998</v>
      </c>
      <c r="I237" s="213"/>
      <c r="J237" s="214">
        <f>ROUND(I237*H237,2)</f>
        <v>0</v>
      </c>
      <c r="K237" s="210" t="s">
        <v>133</v>
      </c>
      <c r="L237" s="47"/>
      <c r="M237" s="215" t="s">
        <v>19</v>
      </c>
      <c r="N237" s="216" t="s">
        <v>47</v>
      </c>
      <c r="O237" s="87"/>
      <c r="P237" s="217">
        <f>O237*H237</f>
        <v>0</v>
      </c>
      <c r="Q237" s="217">
        <v>0</v>
      </c>
      <c r="R237" s="217">
        <f>Q237*H237</f>
        <v>0</v>
      </c>
      <c r="S237" s="217">
        <v>0</v>
      </c>
      <c r="T237" s="218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9" t="s">
        <v>134</v>
      </c>
      <c r="AT237" s="219" t="s">
        <v>129</v>
      </c>
      <c r="AU237" s="219" t="s">
        <v>86</v>
      </c>
      <c r="AY237" s="20" t="s">
        <v>127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20" t="s">
        <v>84</v>
      </c>
      <c r="BK237" s="220">
        <f>ROUND(I237*H237,2)</f>
        <v>0</v>
      </c>
      <c r="BL237" s="20" t="s">
        <v>134</v>
      </c>
      <c r="BM237" s="219" t="s">
        <v>328</v>
      </c>
    </row>
    <row r="238" s="2" customFormat="1">
      <c r="A238" s="41"/>
      <c r="B238" s="42"/>
      <c r="C238" s="43"/>
      <c r="D238" s="221" t="s">
        <v>136</v>
      </c>
      <c r="E238" s="43"/>
      <c r="F238" s="222" t="s">
        <v>329</v>
      </c>
      <c r="G238" s="43"/>
      <c r="H238" s="43"/>
      <c r="I238" s="223"/>
      <c r="J238" s="43"/>
      <c r="K238" s="43"/>
      <c r="L238" s="47"/>
      <c r="M238" s="224"/>
      <c r="N238" s="225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136</v>
      </c>
      <c r="AU238" s="20" t="s">
        <v>86</v>
      </c>
    </row>
    <row r="239" s="2" customFormat="1" ht="21.75" customHeight="1">
      <c r="A239" s="41"/>
      <c r="B239" s="42"/>
      <c r="C239" s="208" t="s">
        <v>330</v>
      </c>
      <c r="D239" s="208" t="s">
        <v>129</v>
      </c>
      <c r="E239" s="209" t="s">
        <v>331</v>
      </c>
      <c r="F239" s="210" t="s">
        <v>332</v>
      </c>
      <c r="G239" s="211" t="s">
        <v>301</v>
      </c>
      <c r="H239" s="212">
        <v>775.66899999999998</v>
      </c>
      <c r="I239" s="213"/>
      <c r="J239" s="214">
        <f>ROUND(I239*H239,2)</f>
        <v>0</v>
      </c>
      <c r="K239" s="210" t="s">
        <v>19</v>
      </c>
      <c r="L239" s="47"/>
      <c r="M239" s="215" t="s">
        <v>19</v>
      </c>
      <c r="N239" s="216" t="s">
        <v>47</v>
      </c>
      <c r="O239" s="87"/>
      <c r="P239" s="217">
        <f>O239*H239</f>
        <v>0</v>
      </c>
      <c r="Q239" s="217">
        <v>0</v>
      </c>
      <c r="R239" s="217">
        <f>Q239*H239</f>
        <v>0</v>
      </c>
      <c r="S239" s="217">
        <v>0</v>
      </c>
      <c r="T239" s="218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9" t="s">
        <v>134</v>
      </c>
      <c r="AT239" s="219" t="s">
        <v>129</v>
      </c>
      <c r="AU239" s="219" t="s">
        <v>86</v>
      </c>
      <c r="AY239" s="20" t="s">
        <v>127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20" t="s">
        <v>84</v>
      </c>
      <c r="BK239" s="220">
        <f>ROUND(I239*H239,2)</f>
        <v>0</v>
      </c>
      <c r="BL239" s="20" t="s">
        <v>134</v>
      </c>
      <c r="BM239" s="219" t="s">
        <v>333</v>
      </c>
    </row>
    <row r="240" s="2" customFormat="1">
      <c r="A240" s="41"/>
      <c r="B240" s="42"/>
      <c r="C240" s="43"/>
      <c r="D240" s="228" t="s">
        <v>222</v>
      </c>
      <c r="E240" s="43"/>
      <c r="F240" s="270" t="s">
        <v>334</v>
      </c>
      <c r="G240" s="43"/>
      <c r="H240" s="43"/>
      <c r="I240" s="223"/>
      <c r="J240" s="43"/>
      <c r="K240" s="43"/>
      <c r="L240" s="47"/>
      <c r="M240" s="271"/>
      <c r="N240" s="272"/>
      <c r="O240" s="273"/>
      <c r="P240" s="273"/>
      <c r="Q240" s="273"/>
      <c r="R240" s="273"/>
      <c r="S240" s="273"/>
      <c r="T240" s="274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222</v>
      </c>
      <c r="AU240" s="20" t="s">
        <v>86</v>
      </c>
    </row>
    <row r="241" s="2" customFormat="1" ht="6.96" customHeight="1">
      <c r="A241" s="41"/>
      <c r="B241" s="62"/>
      <c r="C241" s="63"/>
      <c r="D241" s="63"/>
      <c r="E241" s="63"/>
      <c r="F241" s="63"/>
      <c r="G241" s="63"/>
      <c r="H241" s="63"/>
      <c r="I241" s="63"/>
      <c r="J241" s="63"/>
      <c r="K241" s="63"/>
      <c r="L241" s="47"/>
      <c r="M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</row>
  </sheetData>
  <sheetProtection sheet="1" autoFilter="0" formatColumns="0" formatRows="0" objects="1" scenarios="1" spinCount="100000" saltValue="ubkqcA0TqdO9x/JU7SptvE0mPTlMLT7j8SC8RI8wpfJfjiJYmmTUSRclkKsHAdKqjHKonYzb2NQ4RvQ47j+jIg==" hashValue="abeCarNdMxrqHhFVAg7pgqqL2vexiqTe2w4r39O4zASsYPpGHQlvhpj9UXwHsMg+Tt8vaX8Q50gsfipS/U32VA==" algorithmName="SHA-512" password="BD1F"/>
  <autoFilter ref="C84:K24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1/114203104"/>
    <hyperlink ref="F105" r:id="rId2" display="https://podminky.urs.cz/item/CS_URS_2025_01/129001101"/>
    <hyperlink ref="F109" r:id="rId3" display="https://podminky.urs.cz/item/CS_URS_2025_01/131213711"/>
    <hyperlink ref="F113" r:id="rId4" display="https://podminky.urs.cz/item/CS_URS_2025_01/131251103"/>
    <hyperlink ref="F131" r:id="rId5" display="https://podminky.urs.cz/item/CS_URS_2025_01/131351103"/>
    <hyperlink ref="F135" r:id="rId6" display="https://podminky.urs.cz/item/CS_URS_2025_01/162351103"/>
    <hyperlink ref="F139" r:id="rId7" display="https://podminky.urs.cz/item/CS_URS_2025_01/167151101"/>
    <hyperlink ref="F143" r:id="rId8" display="https://podminky.urs.cz/item/CS_URS_2025_01/174151101"/>
    <hyperlink ref="F147" r:id="rId9" display="https://podminky.urs.cz/item/CS_URS_2025_01/182151111"/>
    <hyperlink ref="F157" r:id="rId10" display="https://podminky.urs.cz/item/CS_URS_2025_01/182251101"/>
    <hyperlink ref="F174" r:id="rId11" display="https://podminky.urs.cz/item/CS_URS_2024_02/457542111"/>
    <hyperlink ref="F188" r:id="rId12" display="https://podminky.urs.cz/item/CS_URS_2024_02/463211153"/>
    <hyperlink ref="F201" r:id="rId13" display="https://podminky.urs.cz/item/CS_URS_2024_02/463211158"/>
    <hyperlink ref="F219" r:id="rId14" display="https://podminky.urs.cz/item/CS_URS_2025_01/919726124"/>
    <hyperlink ref="F230" r:id="rId15" display="https://podminky.urs.cz/item/CS_URS_2025_01/997312511"/>
    <hyperlink ref="F233" r:id="rId16" display="https://podminky.urs.cz/item/CS_URS_2025_01/997312519"/>
    <hyperlink ref="F238" r:id="rId17" display="https://podminky.urs.cz/item/CS_URS_2025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  <c r="AZ2" s="131" t="s">
        <v>335</v>
      </c>
      <c r="BA2" s="131" t="s">
        <v>19</v>
      </c>
      <c r="BB2" s="131" t="s">
        <v>19</v>
      </c>
      <c r="BC2" s="131" t="s">
        <v>336</v>
      </c>
      <c r="BD2" s="131" t="s">
        <v>86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86</v>
      </c>
      <c r="AZ3" s="131" t="s">
        <v>337</v>
      </c>
      <c r="BA3" s="131" t="s">
        <v>19</v>
      </c>
      <c r="BB3" s="131" t="s">
        <v>19</v>
      </c>
      <c r="BC3" s="131" t="s">
        <v>338</v>
      </c>
      <c r="BD3" s="131" t="s">
        <v>86</v>
      </c>
    </row>
    <row r="4" s="1" customFormat="1" ht="24.96" customHeight="1">
      <c r="B4" s="23"/>
      <c r="D4" s="134" t="s">
        <v>97</v>
      </c>
      <c r="L4" s="23"/>
      <c r="M4" s="135" t="s">
        <v>10</v>
      </c>
      <c r="AT4" s="20" t="s">
        <v>4</v>
      </c>
      <c r="AZ4" s="131" t="s">
        <v>339</v>
      </c>
      <c r="BA4" s="131" t="s">
        <v>19</v>
      </c>
      <c r="BB4" s="131" t="s">
        <v>19</v>
      </c>
      <c r="BC4" s="131" t="s">
        <v>340</v>
      </c>
      <c r="BD4" s="131" t="s">
        <v>86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Svitava, úprava Blansko Salm, ř. km 36,540 – 36,663, oprava toku, odtěžení sedimentu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100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341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6. 2. 2025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19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39</v>
      </c>
      <c r="F24" s="41"/>
      <c r="G24" s="41"/>
      <c r="H24" s="41"/>
      <c r="I24" s="136" t="s">
        <v>29</v>
      </c>
      <c r="J24" s="140" t="s">
        <v>19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40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42</v>
      </c>
      <c r="E30" s="41"/>
      <c r="F30" s="41"/>
      <c r="G30" s="41"/>
      <c r="H30" s="41"/>
      <c r="I30" s="41"/>
      <c r="J30" s="148">
        <f>ROUND(J82,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44</v>
      </c>
      <c r="G32" s="41"/>
      <c r="H32" s="41"/>
      <c r="I32" s="149" t="s">
        <v>43</v>
      </c>
      <c r="J32" s="149" t="s">
        <v>45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46</v>
      </c>
      <c r="E33" s="136" t="s">
        <v>47</v>
      </c>
      <c r="F33" s="151">
        <f>ROUND((SUM(BE82:BE180)),  2)</f>
        <v>0</v>
      </c>
      <c r="G33" s="41"/>
      <c r="H33" s="41"/>
      <c r="I33" s="152">
        <v>0.20999999999999999</v>
      </c>
      <c r="J33" s="151">
        <f>ROUND(((SUM(BE82:BE180))*I33),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48</v>
      </c>
      <c r="F34" s="151">
        <f>ROUND((SUM(BF82:BF180)),  2)</f>
        <v>0</v>
      </c>
      <c r="G34" s="41"/>
      <c r="H34" s="41"/>
      <c r="I34" s="152">
        <v>0.12</v>
      </c>
      <c r="J34" s="151">
        <f>ROUND(((SUM(BF82:BF180))*I34),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49</v>
      </c>
      <c r="F35" s="151">
        <f>ROUND((SUM(BG82:BG180)),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50</v>
      </c>
      <c r="F36" s="151">
        <f>ROUND((SUM(BH82:BH180)),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51</v>
      </c>
      <c r="F37" s="151">
        <f>ROUND((SUM(BI82:BI180)),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52</v>
      </c>
      <c r="E39" s="155"/>
      <c r="F39" s="155"/>
      <c r="G39" s="156" t="s">
        <v>53</v>
      </c>
      <c r="H39" s="157" t="s">
        <v>54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102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Svitava, úprava Blansko Salm, ř. km 36,540 – 36,663, oprava toku, odtěžení sedimentu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100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24084-13XT-KM-02 - SO02 - Těžení nánosů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k.ú. Blansko</v>
      </c>
      <c r="G52" s="43"/>
      <c r="H52" s="43"/>
      <c r="I52" s="35" t="s">
        <v>23</v>
      </c>
      <c r="J52" s="75" t="str">
        <f>IF(J12="","",J12)</f>
        <v>6. 2. 2025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Povodí Moravy, s.p.</v>
      </c>
      <c r="G54" s="43"/>
      <c r="H54" s="43"/>
      <c r="I54" s="35" t="s">
        <v>33</v>
      </c>
      <c r="J54" s="39" t="str">
        <f>E21</f>
        <v>Regioprojekt Brno,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Ing. Michal Kachtík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103</v>
      </c>
      <c r="D57" s="166"/>
      <c r="E57" s="166"/>
      <c r="F57" s="166"/>
      <c r="G57" s="166"/>
      <c r="H57" s="166"/>
      <c r="I57" s="166"/>
      <c r="J57" s="167" t="s">
        <v>104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74</v>
      </c>
      <c r="D59" s="43"/>
      <c r="E59" s="43"/>
      <c r="F59" s="43"/>
      <c r="G59" s="43"/>
      <c r="H59" s="43"/>
      <c r="I59" s="43"/>
      <c r="J59" s="105">
        <f>J82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105</v>
      </c>
    </row>
    <row r="60" s="9" customFormat="1" ht="24.96" customHeight="1">
      <c r="A60" s="9"/>
      <c r="B60" s="169"/>
      <c r="C60" s="170"/>
      <c r="D60" s="171" t="s">
        <v>106</v>
      </c>
      <c r="E60" s="172"/>
      <c r="F60" s="172"/>
      <c r="G60" s="172"/>
      <c r="H60" s="172"/>
      <c r="I60" s="172"/>
      <c r="J60" s="173">
        <f>J83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107</v>
      </c>
      <c r="E61" s="178"/>
      <c r="F61" s="178"/>
      <c r="G61" s="178"/>
      <c r="H61" s="178"/>
      <c r="I61" s="178"/>
      <c r="J61" s="179">
        <f>J84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109</v>
      </c>
      <c r="E62" s="178"/>
      <c r="F62" s="178"/>
      <c r="G62" s="178"/>
      <c r="H62" s="178"/>
      <c r="I62" s="178"/>
      <c r="J62" s="179">
        <f>J172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3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138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6" t="s">
        <v>112</v>
      </c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16</v>
      </c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6.25" customHeight="1">
      <c r="A72" s="41"/>
      <c r="B72" s="42"/>
      <c r="C72" s="43"/>
      <c r="D72" s="43"/>
      <c r="E72" s="164" t="str">
        <f>E7</f>
        <v>Svitava, úprava Blansko Salm, ř. km 36,540 – 36,663, oprava toku, odtěžení sedimentu</v>
      </c>
      <c r="F72" s="35"/>
      <c r="G72" s="35"/>
      <c r="H72" s="35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100</v>
      </c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72" t="str">
        <f>E9</f>
        <v>24084-13XT-KM-02 - SO02 - Těžení nánosů</v>
      </c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21</v>
      </c>
      <c r="D76" s="43"/>
      <c r="E76" s="43"/>
      <c r="F76" s="30" t="str">
        <f>F12</f>
        <v>k.ú. Blansko</v>
      </c>
      <c r="G76" s="43"/>
      <c r="H76" s="43"/>
      <c r="I76" s="35" t="s">
        <v>23</v>
      </c>
      <c r="J76" s="75" t="str">
        <f>IF(J12="","",J12)</f>
        <v>6. 2. 2025</v>
      </c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5.65" customHeight="1">
      <c r="A78" s="41"/>
      <c r="B78" s="42"/>
      <c r="C78" s="35" t="s">
        <v>25</v>
      </c>
      <c r="D78" s="43"/>
      <c r="E78" s="43"/>
      <c r="F78" s="30" t="str">
        <f>E15</f>
        <v>Povodí Moravy, s.p.</v>
      </c>
      <c r="G78" s="43"/>
      <c r="H78" s="43"/>
      <c r="I78" s="35" t="s">
        <v>33</v>
      </c>
      <c r="J78" s="39" t="str">
        <f>E21</f>
        <v>Regioprojekt Brno, s.r.o.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31</v>
      </c>
      <c r="D79" s="43"/>
      <c r="E79" s="43"/>
      <c r="F79" s="30" t="str">
        <f>IF(E18="","",E18)</f>
        <v>Vyplň údaj</v>
      </c>
      <c r="G79" s="43"/>
      <c r="H79" s="43"/>
      <c r="I79" s="35" t="s">
        <v>38</v>
      </c>
      <c r="J79" s="39" t="str">
        <f>E24</f>
        <v>Ing. Michal Kachtík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1" customFormat="1" ht="29.28" customHeight="1">
      <c r="A81" s="181"/>
      <c r="B81" s="182"/>
      <c r="C81" s="183" t="s">
        <v>113</v>
      </c>
      <c r="D81" s="184" t="s">
        <v>61</v>
      </c>
      <c r="E81" s="184" t="s">
        <v>57</v>
      </c>
      <c r="F81" s="184" t="s">
        <v>58</v>
      </c>
      <c r="G81" s="184" t="s">
        <v>114</v>
      </c>
      <c r="H81" s="184" t="s">
        <v>115</v>
      </c>
      <c r="I81" s="184" t="s">
        <v>116</v>
      </c>
      <c r="J81" s="184" t="s">
        <v>104</v>
      </c>
      <c r="K81" s="185" t="s">
        <v>117</v>
      </c>
      <c r="L81" s="186"/>
      <c r="M81" s="95" t="s">
        <v>19</v>
      </c>
      <c r="N81" s="96" t="s">
        <v>46</v>
      </c>
      <c r="O81" s="96" t="s">
        <v>118</v>
      </c>
      <c r="P81" s="96" t="s">
        <v>119</v>
      </c>
      <c r="Q81" s="96" t="s">
        <v>120</v>
      </c>
      <c r="R81" s="96" t="s">
        <v>121</v>
      </c>
      <c r="S81" s="96" t="s">
        <v>122</v>
      </c>
      <c r="T81" s="97" t="s">
        <v>123</v>
      </c>
      <c r="U81" s="181"/>
      <c r="V81" s="181"/>
      <c r="W81" s="181"/>
      <c r="X81" s="181"/>
      <c r="Y81" s="181"/>
      <c r="Z81" s="181"/>
      <c r="AA81" s="181"/>
      <c r="AB81" s="181"/>
      <c r="AC81" s="181"/>
      <c r="AD81" s="181"/>
      <c r="AE81" s="181"/>
    </row>
    <row r="82" s="2" customFormat="1" ht="22.8" customHeight="1">
      <c r="A82" s="41"/>
      <c r="B82" s="42"/>
      <c r="C82" s="102" t="s">
        <v>124</v>
      </c>
      <c r="D82" s="43"/>
      <c r="E82" s="43"/>
      <c r="F82" s="43"/>
      <c r="G82" s="43"/>
      <c r="H82" s="43"/>
      <c r="I82" s="43"/>
      <c r="J82" s="187">
        <f>BK82</f>
        <v>0</v>
      </c>
      <c r="K82" s="43"/>
      <c r="L82" s="47"/>
      <c r="M82" s="98"/>
      <c r="N82" s="188"/>
      <c r="O82" s="99"/>
      <c r="P82" s="189">
        <f>P83</f>
        <v>0</v>
      </c>
      <c r="Q82" s="99"/>
      <c r="R82" s="189">
        <f>R83</f>
        <v>0.019</v>
      </c>
      <c r="S82" s="99"/>
      <c r="T82" s="190">
        <f>T83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20" t="s">
        <v>75</v>
      </c>
      <c r="AU82" s="20" t="s">
        <v>105</v>
      </c>
      <c r="BK82" s="191">
        <f>BK83</f>
        <v>0</v>
      </c>
    </row>
    <row r="83" s="12" customFormat="1" ht="25.92" customHeight="1">
      <c r="A83" s="12"/>
      <c r="B83" s="192"/>
      <c r="C83" s="193"/>
      <c r="D83" s="194" t="s">
        <v>75</v>
      </c>
      <c r="E83" s="195" t="s">
        <v>125</v>
      </c>
      <c r="F83" s="195" t="s">
        <v>126</v>
      </c>
      <c r="G83" s="193"/>
      <c r="H83" s="193"/>
      <c r="I83" s="196"/>
      <c r="J83" s="197">
        <f>BK83</f>
        <v>0</v>
      </c>
      <c r="K83" s="193"/>
      <c r="L83" s="198"/>
      <c r="M83" s="199"/>
      <c r="N83" s="200"/>
      <c r="O83" s="200"/>
      <c r="P83" s="201">
        <f>P84+P172</f>
        <v>0</v>
      </c>
      <c r="Q83" s="200"/>
      <c r="R83" s="201">
        <f>R84+R172</f>
        <v>0.019</v>
      </c>
      <c r="S83" s="200"/>
      <c r="T83" s="202">
        <f>T84+T172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3" t="s">
        <v>84</v>
      </c>
      <c r="AT83" s="204" t="s">
        <v>75</v>
      </c>
      <c r="AU83" s="204" t="s">
        <v>76</v>
      </c>
      <c r="AY83" s="203" t="s">
        <v>127</v>
      </c>
      <c r="BK83" s="205">
        <f>BK84+BK172</f>
        <v>0</v>
      </c>
    </row>
    <row r="84" s="12" customFormat="1" ht="22.8" customHeight="1">
      <c r="A84" s="12"/>
      <c r="B84" s="192"/>
      <c r="C84" s="193"/>
      <c r="D84" s="194" t="s">
        <v>75</v>
      </c>
      <c r="E84" s="206" t="s">
        <v>84</v>
      </c>
      <c r="F84" s="206" t="s">
        <v>128</v>
      </c>
      <c r="G84" s="193"/>
      <c r="H84" s="193"/>
      <c r="I84" s="196"/>
      <c r="J84" s="207">
        <f>BK84</f>
        <v>0</v>
      </c>
      <c r="K84" s="193"/>
      <c r="L84" s="198"/>
      <c r="M84" s="199"/>
      <c r="N84" s="200"/>
      <c r="O84" s="200"/>
      <c r="P84" s="201">
        <f>SUM(P85:P171)</f>
        <v>0</v>
      </c>
      <c r="Q84" s="200"/>
      <c r="R84" s="201">
        <f>SUM(R85:R171)</f>
        <v>0.019</v>
      </c>
      <c r="S84" s="200"/>
      <c r="T84" s="202">
        <f>SUM(T85:T171)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3" t="s">
        <v>84</v>
      </c>
      <c r="AT84" s="204" t="s">
        <v>75</v>
      </c>
      <c r="AU84" s="204" t="s">
        <v>84</v>
      </c>
      <c r="AY84" s="203" t="s">
        <v>127</v>
      </c>
      <c r="BK84" s="205">
        <f>SUM(BK85:BK171)</f>
        <v>0</v>
      </c>
    </row>
    <row r="85" s="2" customFormat="1" ht="33" customHeight="1">
      <c r="A85" s="41"/>
      <c r="B85" s="42"/>
      <c r="C85" s="208" t="s">
        <v>84</v>
      </c>
      <c r="D85" s="208" t="s">
        <v>129</v>
      </c>
      <c r="E85" s="209" t="s">
        <v>342</v>
      </c>
      <c r="F85" s="210" t="s">
        <v>343</v>
      </c>
      <c r="G85" s="211" t="s">
        <v>202</v>
      </c>
      <c r="H85" s="212">
        <v>399</v>
      </c>
      <c r="I85" s="213"/>
      <c r="J85" s="214">
        <f>ROUND(I85*H85,2)</f>
        <v>0</v>
      </c>
      <c r="K85" s="210" t="s">
        <v>133</v>
      </c>
      <c r="L85" s="47"/>
      <c r="M85" s="215" t="s">
        <v>19</v>
      </c>
      <c r="N85" s="216" t="s">
        <v>47</v>
      </c>
      <c r="O85" s="87"/>
      <c r="P85" s="217">
        <f>O85*H85</f>
        <v>0</v>
      </c>
      <c r="Q85" s="217">
        <v>0</v>
      </c>
      <c r="R85" s="217">
        <f>Q85*H85</f>
        <v>0</v>
      </c>
      <c r="S85" s="217">
        <v>0</v>
      </c>
      <c r="T85" s="218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9" t="s">
        <v>134</v>
      </c>
      <c r="AT85" s="219" t="s">
        <v>129</v>
      </c>
      <c r="AU85" s="219" t="s">
        <v>86</v>
      </c>
      <c r="AY85" s="20" t="s">
        <v>127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20" t="s">
        <v>84</v>
      </c>
      <c r="BK85" s="220">
        <f>ROUND(I85*H85,2)</f>
        <v>0</v>
      </c>
      <c r="BL85" s="20" t="s">
        <v>134</v>
      </c>
      <c r="BM85" s="219" t="s">
        <v>344</v>
      </c>
    </row>
    <row r="86" s="2" customFormat="1">
      <c r="A86" s="41"/>
      <c r="B86" s="42"/>
      <c r="C86" s="43"/>
      <c r="D86" s="221" t="s">
        <v>136</v>
      </c>
      <c r="E86" s="43"/>
      <c r="F86" s="222" t="s">
        <v>345</v>
      </c>
      <c r="G86" s="43"/>
      <c r="H86" s="43"/>
      <c r="I86" s="223"/>
      <c r="J86" s="43"/>
      <c r="K86" s="43"/>
      <c r="L86" s="47"/>
      <c r="M86" s="224"/>
      <c r="N86" s="225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136</v>
      </c>
      <c r="AU86" s="20" t="s">
        <v>86</v>
      </c>
    </row>
    <row r="87" s="14" customFormat="1">
      <c r="A87" s="14"/>
      <c r="B87" s="237"/>
      <c r="C87" s="238"/>
      <c r="D87" s="228" t="s">
        <v>138</v>
      </c>
      <c r="E87" s="239" t="s">
        <v>19</v>
      </c>
      <c r="F87" s="240" t="s">
        <v>346</v>
      </c>
      <c r="G87" s="238"/>
      <c r="H87" s="241">
        <v>650</v>
      </c>
      <c r="I87" s="242"/>
      <c r="J87" s="238"/>
      <c r="K87" s="238"/>
      <c r="L87" s="243"/>
      <c r="M87" s="244"/>
      <c r="N87" s="245"/>
      <c r="O87" s="245"/>
      <c r="P87" s="245"/>
      <c r="Q87" s="245"/>
      <c r="R87" s="245"/>
      <c r="S87" s="245"/>
      <c r="T87" s="246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7" t="s">
        <v>138</v>
      </c>
      <c r="AU87" s="247" t="s">
        <v>86</v>
      </c>
      <c r="AV87" s="14" t="s">
        <v>86</v>
      </c>
      <c r="AW87" s="14" t="s">
        <v>37</v>
      </c>
      <c r="AX87" s="14" t="s">
        <v>76</v>
      </c>
      <c r="AY87" s="247" t="s">
        <v>127</v>
      </c>
    </row>
    <row r="88" s="14" customFormat="1">
      <c r="A88" s="14"/>
      <c r="B88" s="237"/>
      <c r="C88" s="238"/>
      <c r="D88" s="228" t="s">
        <v>138</v>
      </c>
      <c r="E88" s="239" t="s">
        <v>19</v>
      </c>
      <c r="F88" s="240" t="s">
        <v>347</v>
      </c>
      <c r="G88" s="238"/>
      <c r="H88" s="241">
        <v>300</v>
      </c>
      <c r="I88" s="242"/>
      <c r="J88" s="238"/>
      <c r="K88" s="238"/>
      <c r="L88" s="243"/>
      <c r="M88" s="244"/>
      <c r="N88" s="245"/>
      <c r="O88" s="245"/>
      <c r="P88" s="245"/>
      <c r="Q88" s="245"/>
      <c r="R88" s="245"/>
      <c r="S88" s="245"/>
      <c r="T88" s="246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7" t="s">
        <v>138</v>
      </c>
      <c r="AU88" s="247" t="s">
        <v>86</v>
      </c>
      <c r="AV88" s="14" t="s">
        <v>86</v>
      </c>
      <c r="AW88" s="14" t="s">
        <v>37</v>
      </c>
      <c r="AX88" s="14" t="s">
        <v>76</v>
      </c>
      <c r="AY88" s="247" t="s">
        <v>127</v>
      </c>
    </row>
    <row r="89" s="16" customFormat="1">
      <c r="A89" s="16"/>
      <c r="B89" s="259"/>
      <c r="C89" s="260"/>
      <c r="D89" s="228" t="s">
        <v>138</v>
      </c>
      <c r="E89" s="261" t="s">
        <v>335</v>
      </c>
      <c r="F89" s="262" t="s">
        <v>152</v>
      </c>
      <c r="G89" s="260"/>
      <c r="H89" s="263">
        <v>950</v>
      </c>
      <c r="I89" s="264"/>
      <c r="J89" s="260"/>
      <c r="K89" s="260"/>
      <c r="L89" s="265"/>
      <c r="M89" s="266"/>
      <c r="N89" s="267"/>
      <c r="O89" s="267"/>
      <c r="P89" s="267"/>
      <c r="Q89" s="267"/>
      <c r="R89" s="267"/>
      <c r="S89" s="267"/>
      <c r="T89" s="268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T89" s="269" t="s">
        <v>138</v>
      </c>
      <c r="AU89" s="269" t="s">
        <v>86</v>
      </c>
      <c r="AV89" s="16" t="s">
        <v>134</v>
      </c>
      <c r="AW89" s="16" t="s">
        <v>37</v>
      </c>
      <c r="AX89" s="16" t="s">
        <v>76</v>
      </c>
      <c r="AY89" s="269" t="s">
        <v>127</v>
      </c>
    </row>
    <row r="90" s="14" customFormat="1">
      <c r="A90" s="14"/>
      <c r="B90" s="237"/>
      <c r="C90" s="238"/>
      <c r="D90" s="228" t="s">
        <v>138</v>
      </c>
      <c r="E90" s="239" t="s">
        <v>19</v>
      </c>
      <c r="F90" s="240" t="s">
        <v>348</v>
      </c>
      <c r="G90" s="238"/>
      <c r="H90" s="241">
        <v>399</v>
      </c>
      <c r="I90" s="242"/>
      <c r="J90" s="238"/>
      <c r="K90" s="238"/>
      <c r="L90" s="243"/>
      <c r="M90" s="244"/>
      <c r="N90" s="245"/>
      <c r="O90" s="245"/>
      <c r="P90" s="245"/>
      <c r="Q90" s="245"/>
      <c r="R90" s="245"/>
      <c r="S90" s="245"/>
      <c r="T90" s="246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7" t="s">
        <v>138</v>
      </c>
      <c r="AU90" s="247" t="s">
        <v>86</v>
      </c>
      <c r="AV90" s="14" t="s">
        <v>86</v>
      </c>
      <c r="AW90" s="14" t="s">
        <v>37</v>
      </c>
      <c r="AX90" s="14" t="s">
        <v>76</v>
      </c>
      <c r="AY90" s="247" t="s">
        <v>127</v>
      </c>
    </row>
    <row r="91" s="16" customFormat="1">
      <c r="A91" s="16"/>
      <c r="B91" s="259"/>
      <c r="C91" s="260"/>
      <c r="D91" s="228" t="s">
        <v>138</v>
      </c>
      <c r="E91" s="261" t="s">
        <v>19</v>
      </c>
      <c r="F91" s="262" t="s">
        <v>152</v>
      </c>
      <c r="G91" s="260"/>
      <c r="H91" s="263">
        <v>399</v>
      </c>
      <c r="I91" s="264"/>
      <c r="J91" s="260"/>
      <c r="K91" s="260"/>
      <c r="L91" s="265"/>
      <c r="M91" s="266"/>
      <c r="N91" s="267"/>
      <c r="O91" s="267"/>
      <c r="P91" s="267"/>
      <c r="Q91" s="267"/>
      <c r="R91" s="267"/>
      <c r="S91" s="267"/>
      <c r="T91" s="268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T91" s="269" t="s">
        <v>138</v>
      </c>
      <c r="AU91" s="269" t="s">
        <v>86</v>
      </c>
      <c r="AV91" s="16" t="s">
        <v>134</v>
      </c>
      <c r="AW91" s="16" t="s">
        <v>37</v>
      </c>
      <c r="AX91" s="16" t="s">
        <v>84</v>
      </c>
      <c r="AY91" s="269" t="s">
        <v>127</v>
      </c>
    </row>
    <row r="92" s="2" customFormat="1" ht="24.15" customHeight="1">
      <c r="A92" s="41"/>
      <c r="B92" s="42"/>
      <c r="C92" s="208" t="s">
        <v>86</v>
      </c>
      <c r="D92" s="208" t="s">
        <v>129</v>
      </c>
      <c r="E92" s="209" t="s">
        <v>349</v>
      </c>
      <c r="F92" s="210" t="s">
        <v>350</v>
      </c>
      <c r="G92" s="211" t="s">
        <v>202</v>
      </c>
      <c r="H92" s="212">
        <v>266</v>
      </c>
      <c r="I92" s="213"/>
      <c r="J92" s="214">
        <f>ROUND(I92*H92,2)</f>
        <v>0</v>
      </c>
      <c r="K92" s="210" t="s">
        <v>133</v>
      </c>
      <c r="L92" s="47"/>
      <c r="M92" s="215" t="s">
        <v>19</v>
      </c>
      <c r="N92" s="216" t="s">
        <v>47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134</v>
      </c>
      <c r="AT92" s="219" t="s">
        <v>129</v>
      </c>
      <c r="AU92" s="219" t="s">
        <v>86</v>
      </c>
      <c r="AY92" s="20" t="s">
        <v>127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84</v>
      </c>
      <c r="BK92" s="220">
        <f>ROUND(I92*H92,2)</f>
        <v>0</v>
      </c>
      <c r="BL92" s="20" t="s">
        <v>134</v>
      </c>
      <c r="BM92" s="219" t="s">
        <v>351</v>
      </c>
    </row>
    <row r="93" s="2" customFormat="1">
      <c r="A93" s="41"/>
      <c r="B93" s="42"/>
      <c r="C93" s="43"/>
      <c r="D93" s="221" t="s">
        <v>136</v>
      </c>
      <c r="E93" s="43"/>
      <c r="F93" s="222" t="s">
        <v>352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136</v>
      </c>
      <c r="AU93" s="20" t="s">
        <v>86</v>
      </c>
    </row>
    <row r="94" s="14" customFormat="1">
      <c r="A94" s="14"/>
      <c r="B94" s="237"/>
      <c r="C94" s="238"/>
      <c r="D94" s="228" t="s">
        <v>138</v>
      </c>
      <c r="E94" s="239" t="s">
        <v>19</v>
      </c>
      <c r="F94" s="240" t="s">
        <v>353</v>
      </c>
      <c r="G94" s="238"/>
      <c r="H94" s="241">
        <v>266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7" t="s">
        <v>138</v>
      </c>
      <c r="AU94" s="247" t="s">
        <v>86</v>
      </c>
      <c r="AV94" s="14" t="s">
        <v>86</v>
      </c>
      <c r="AW94" s="14" t="s">
        <v>37</v>
      </c>
      <c r="AX94" s="14" t="s">
        <v>76</v>
      </c>
      <c r="AY94" s="247" t="s">
        <v>127</v>
      </c>
    </row>
    <row r="95" s="16" customFormat="1">
      <c r="A95" s="16"/>
      <c r="B95" s="259"/>
      <c r="C95" s="260"/>
      <c r="D95" s="228" t="s">
        <v>138</v>
      </c>
      <c r="E95" s="261" t="s">
        <v>19</v>
      </c>
      <c r="F95" s="262" t="s">
        <v>152</v>
      </c>
      <c r="G95" s="260"/>
      <c r="H95" s="263">
        <v>266</v>
      </c>
      <c r="I95" s="264"/>
      <c r="J95" s="260"/>
      <c r="K95" s="260"/>
      <c r="L95" s="265"/>
      <c r="M95" s="266"/>
      <c r="N95" s="267"/>
      <c r="O95" s="267"/>
      <c r="P95" s="267"/>
      <c r="Q95" s="267"/>
      <c r="R95" s="267"/>
      <c r="S95" s="267"/>
      <c r="T95" s="268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T95" s="269" t="s">
        <v>138</v>
      </c>
      <c r="AU95" s="269" t="s">
        <v>86</v>
      </c>
      <c r="AV95" s="16" t="s">
        <v>134</v>
      </c>
      <c r="AW95" s="16" t="s">
        <v>37</v>
      </c>
      <c r="AX95" s="16" t="s">
        <v>84</v>
      </c>
      <c r="AY95" s="269" t="s">
        <v>127</v>
      </c>
    </row>
    <row r="96" s="2" customFormat="1" ht="24.15" customHeight="1">
      <c r="A96" s="41"/>
      <c r="B96" s="42"/>
      <c r="C96" s="208" t="s">
        <v>144</v>
      </c>
      <c r="D96" s="208" t="s">
        <v>129</v>
      </c>
      <c r="E96" s="209" t="s">
        <v>354</v>
      </c>
      <c r="F96" s="210" t="s">
        <v>355</v>
      </c>
      <c r="G96" s="211" t="s">
        <v>202</v>
      </c>
      <c r="H96" s="212">
        <v>285</v>
      </c>
      <c r="I96" s="213"/>
      <c r="J96" s="214">
        <f>ROUND(I96*H96,2)</f>
        <v>0</v>
      </c>
      <c r="K96" s="210" t="s">
        <v>133</v>
      </c>
      <c r="L96" s="47"/>
      <c r="M96" s="215" t="s">
        <v>19</v>
      </c>
      <c r="N96" s="216" t="s">
        <v>47</v>
      </c>
      <c r="O96" s="87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134</v>
      </c>
      <c r="AT96" s="219" t="s">
        <v>129</v>
      </c>
      <c r="AU96" s="219" t="s">
        <v>86</v>
      </c>
      <c r="AY96" s="20" t="s">
        <v>127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84</v>
      </c>
      <c r="BK96" s="220">
        <f>ROUND(I96*H96,2)</f>
        <v>0</v>
      </c>
      <c r="BL96" s="20" t="s">
        <v>134</v>
      </c>
      <c r="BM96" s="219" t="s">
        <v>356</v>
      </c>
    </row>
    <row r="97" s="2" customFormat="1">
      <c r="A97" s="41"/>
      <c r="B97" s="42"/>
      <c r="C97" s="43"/>
      <c r="D97" s="221" t="s">
        <v>136</v>
      </c>
      <c r="E97" s="43"/>
      <c r="F97" s="222" t="s">
        <v>357</v>
      </c>
      <c r="G97" s="43"/>
      <c r="H97" s="43"/>
      <c r="I97" s="223"/>
      <c r="J97" s="43"/>
      <c r="K97" s="43"/>
      <c r="L97" s="47"/>
      <c r="M97" s="224"/>
      <c r="N97" s="225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136</v>
      </c>
      <c r="AU97" s="20" t="s">
        <v>86</v>
      </c>
    </row>
    <row r="98" s="14" customFormat="1">
      <c r="A98" s="14"/>
      <c r="B98" s="237"/>
      <c r="C98" s="238"/>
      <c r="D98" s="228" t="s">
        <v>138</v>
      </c>
      <c r="E98" s="239" t="s">
        <v>19</v>
      </c>
      <c r="F98" s="240" t="s">
        <v>358</v>
      </c>
      <c r="G98" s="238"/>
      <c r="H98" s="241">
        <v>285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7" t="s">
        <v>138</v>
      </c>
      <c r="AU98" s="247" t="s">
        <v>86</v>
      </c>
      <c r="AV98" s="14" t="s">
        <v>86</v>
      </c>
      <c r="AW98" s="14" t="s">
        <v>37</v>
      </c>
      <c r="AX98" s="14" t="s">
        <v>76</v>
      </c>
      <c r="AY98" s="247" t="s">
        <v>127</v>
      </c>
    </row>
    <row r="99" s="16" customFormat="1">
      <c r="A99" s="16"/>
      <c r="B99" s="259"/>
      <c r="C99" s="260"/>
      <c r="D99" s="228" t="s">
        <v>138</v>
      </c>
      <c r="E99" s="261" t="s">
        <v>19</v>
      </c>
      <c r="F99" s="262" t="s">
        <v>152</v>
      </c>
      <c r="G99" s="260"/>
      <c r="H99" s="263">
        <v>285</v>
      </c>
      <c r="I99" s="264"/>
      <c r="J99" s="260"/>
      <c r="K99" s="260"/>
      <c r="L99" s="265"/>
      <c r="M99" s="266"/>
      <c r="N99" s="267"/>
      <c r="O99" s="267"/>
      <c r="P99" s="267"/>
      <c r="Q99" s="267"/>
      <c r="R99" s="267"/>
      <c r="S99" s="267"/>
      <c r="T99" s="268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T99" s="269" t="s">
        <v>138</v>
      </c>
      <c r="AU99" s="269" t="s">
        <v>86</v>
      </c>
      <c r="AV99" s="16" t="s">
        <v>134</v>
      </c>
      <c r="AW99" s="16" t="s">
        <v>37</v>
      </c>
      <c r="AX99" s="16" t="s">
        <v>84</v>
      </c>
      <c r="AY99" s="269" t="s">
        <v>127</v>
      </c>
    </row>
    <row r="100" s="2" customFormat="1" ht="44.25" customHeight="1">
      <c r="A100" s="41"/>
      <c r="B100" s="42"/>
      <c r="C100" s="208" t="s">
        <v>134</v>
      </c>
      <c r="D100" s="208" t="s">
        <v>129</v>
      </c>
      <c r="E100" s="209" t="s">
        <v>359</v>
      </c>
      <c r="F100" s="210" t="s">
        <v>360</v>
      </c>
      <c r="G100" s="211" t="s">
        <v>132</v>
      </c>
      <c r="H100" s="212">
        <v>204.80000000000001</v>
      </c>
      <c r="I100" s="213"/>
      <c r="J100" s="214">
        <f>ROUND(I100*H100,2)</f>
        <v>0</v>
      </c>
      <c r="K100" s="210" t="s">
        <v>133</v>
      </c>
      <c r="L100" s="47"/>
      <c r="M100" s="215" t="s">
        <v>19</v>
      </c>
      <c r="N100" s="216" t="s">
        <v>47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134</v>
      </c>
      <c r="AT100" s="219" t="s">
        <v>129</v>
      </c>
      <c r="AU100" s="219" t="s">
        <v>86</v>
      </c>
      <c r="AY100" s="20" t="s">
        <v>127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84</v>
      </c>
      <c r="BK100" s="220">
        <f>ROUND(I100*H100,2)</f>
        <v>0</v>
      </c>
      <c r="BL100" s="20" t="s">
        <v>134</v>
      </c>
      <c r="BM100" s="219" t="s">
        <v>361</v>
      </c>
    </row>
    <row r="101" s="2" customFormat="1">
      <c r="A101" s="41"/>
      <c r="B101" s="42"/>
      <c r="C101" s="43"/>
      <c r="D101" s="221" t="s">
        <v>136</v>
      </c>
      <c r="E101" s="43"/>
      <c r="F101" s="222" t="s">
        <v>362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136</v>
      </c>
      <c r="AU101" s="20" t="s">
        <v>86</v>
      </c>
    </row>
    <row r="102" s="14" customFormat="1">
      <c r="A102" s="14"/>
      <c r="B102" s="237"/>
      <c r="C102" s="238"/>
      <c r="D102" s="228" t="s">
        <v>138</v>
      </c>
      <c r="E102" s="239" t="s">
        <v>19</v>
      </c>
      <c r="F102" s="240" t="s">
        <v>363</v>
      </c>
      <c r="G102" s="238"/>
      <c r="H102" s="241">
        <v>256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138</v>
      </c>
      <c r="AU102" s="247" t="s">
        <v>86</v>
      </c>
      <c r="AV102" s="14" t="s">
        <v>86</v>
      </c>
      <c r="AW102" s="14" t="s">
        <v>37</v>
      </c>
      <c r="AX102" s="14" t="s">
        <v>76</v>
      </c>
      <c r="AY102" s="247" t="s">
        <v>127</v>
      </c>
    </row>
    <row r="103" s="16" customFormat="1">
      <c r="A103" s="16"/>
      <c r="B103" s="259"/>
      <c r="C103" s="260"/>
      <c r="D103" s="228" t="s">
        <v>138</v>
      </c>
      <c r="E103" s="261" t="s">
        <v>337</v>
      </c>
      <c r="F103" s="262" t="s">
        <v>152</v>
      </c>
      <c r="G103" s="260"/>
      <c r="H103" s="263">
        <v>256</v>
      </c>
      <c r="I103" s="264"/>
      <c r="J103" s="260"/>
      <c r="K103" s="260"/>
      <c r="L103" s="265"/>
      <c r="M103" s="266"/>
      <c r="N103" s="267"/>
      <c r="O103" s="267"/>
      <c r="P103" s="267"/>
      <c r="Q103" s="267"/>
      <c r="R103" s="267"/>
      <c r="S103" s="267"/>
      <c r="T103" s="268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T103" s="269" t="s">
        <v>138</v>
      </c>
      <c r="AU103" s="269" t="s">
        <v>86</v>
      </c>
      <c r="AV103" s="16" t="s">
        <v>134</v>
      </c>
      <c r="AW103" s="16" t="s">
        <v>37</v>
      </c>
      <c r="AX103" s="16" t="s">
        <v>76</v>
      </c>
      <c r="AY103" s="269" t="s">
        <v>127</v>
      </c>
    </row>
    <row r="104" s="14" customFormat="1">
      <c r="A104" s="14"/>
      <c r="B104" s="237"/>
      <c r="C104" s="238"/>
      <c r="D104" s="228" t="s">
        <v>138</v>
      </c>
      <c r="E104" s="239" t="s">
        <v>19</v>
      </c>
      <c r="F104" s="240" t="s">
        <v>364</v>
      </c>
      <c r="G104" s="238"/>
      <c r="H104" s="241">
        <v>204.80000000000001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138</v>
      </c>
      <c r="AU104" s="247" t="s">
        <v>86</v>
      </c>
      <c r="AV104" s="14" t="s">
        <v>86</v>
      </c>
      <c r="AW104" s="14" t="s">
        <v>37</v>
      </c>
      <c r="AX104" s="14" t="s">
        <v>76</v>
      </c>
      <c r="AY104" s="247" t="s">
        <v>127</v>
      </c>
    </row>
    <row r="105" s="16" customFormat="1">
      <c r="A105" s="16"/>
      <c r="B105" s="259"/>
      <c r="C105" s="260"/>
      <c r="D105" s="228" t="s">
        <v>138</v>
      </c>
      <c r="E105" s="261" t="s">
        <v>19</v>
      </c>
      <c r="F105" s="262" t="s">
        <v>152</v>
      </c>
      <c r="G105" s="260"/>
      <c r="H105" s="263">
        <v>204.80000000000001</v>
      </c>
      <c r="I105" s="264"/>
      <c r="J105" s="260"/>
      <c r="K105" s="260"/>
      <c r="L105" s="265"/>
      <c r="M105" s="266"/>
      <c r="N105" s="267"/>
      <c r="O105" s="267"/>
      <c r="P105" s="267"/>
      <c r="Q105" s="267"/>
      <c r="R105" s="267"/>
      <c r="S105" s="267"/>
      <c r="T105" s="268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T105" s="269" t="s">
        <v>138</v>
      </c>
      <c r="AU105" s="269" t="s">
        <v>86</v>
      </c>
      <c r="AV105" s="16" t="s">
        <v>134</v>
      </c>
      <c r="AW105" s="16" t="s">
        <v>37</v>
      </c>
      <c r="AX105" s="16" t="s">
        <v>84</v>
      </c>
      <c r="AY105" s="269" t="s">
        <v>127</v>
      </c>
    </row>
    <row r="106" s="2" customFormat="1" ht="44.25" customHeight="1">
      <c r="A106" s="41"/>
      <c r="B106" s="42"/>
      <c r="C106" s="208" t="s">
        <v>177</v>
      </c>
      <c r="D106" s="208" t="s">
        <v>129</v>
      </c>
      <c r="E106" s="209" t="s">
        <v>365</v>
      </c>
      <c r="F106" s="210" t="s">
        <v>366</v>
      </c>
      <c r="G106" s="211" t="s">
        <v>132</v>
      </c>
      <c r="H106" s="212">
        <v>51.200000000000003</v>
      </c>
      <c r="I106" s="213"/>
      <c r="J106" s="214">
        <f>ROUND(I106*H106,2)</f>
        <v>0</v>
      </c>
      <c r="K106" s="210" t="s">
        <v>133</v>
      </c>
      <c r="L106" s="47"/>
      <c r="M106" s="215" t="s">
        <v>19</v>
      </c>
      <c r="N106" s="216" t="s">
        <v>47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134</v>
      </c>
      <c r="AT106" s="219" t="s">
        <v>129</v>
      </c>
      <c r="AU106" s="219" t="s">
        <v>86</v>
      </c>
      <c r="AY106" s="20" t="s">
        <v>127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84</v>
      </c>
      <c r="BK106" s="220">
        <f>ROUND(I106*H106,2)</f>
        <v>0</v>
      </c>
      <c r="BL106" s="20" t="s">
        <v>134</v>
      </c>
      <c r="BM106" s="219" t="s">
        <v>367</v>
      </c>
    </row>
    <row r="107" s="2" customFormat="1">
      <c r="A107" s="41"/>
      <c r="B107" s="42"/>
      <c r="C107" s="43"/>
      <c r="D107" s="221" t="s">
        <v>136</v>
      </c>
      <c r="E107" s="43"/>
      <c r="F107" s="222" t="s">
        <v>368</v>
      </c>
      <c r="G107" s="43"/>
      <c r="H107" s="43"/>
      <c r="I107" s="223"/>
      <c r="J107" s="43"/>
      <c r="K107" s="43"/>
      <c r="L107" s="47"/>
      <c r="M107" s="224"/>
      <c r="N107" s="225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136</v>
      </c>
      <c r="AU107" s="20" t="s">
        <v>86</v>
      </c>
    </row>
    <row r="108" s="14" customFormat="1">
      <c r="A108" s="14"/>
      <c r="B108" s="237"/>
      <c r="C108" s="238"/>
      <c r="D108" s="228" t="s">
        <v>138</v>
      </c>
      <c r="E108" s="239" t="s">
        <v>19</v>
      </c>
      <c r="F108" s="240" t="s">
        <v>369</v>
      </c>
      <c r="G108" s="238"/>
      <c r="H108" s="241">
        <v>51.200000000000003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138</v>
      </c>
      <c r="AU108" s="247" t="s">
        <v>86</v>
      </c>
      <c r="AV108" s="14" t="s">
        <v>86</v>
      </c>
      <c r="AW108" s="14" t="s">
        <v>37</v>
      </c>
      <c r="AX108" s="14" t="s">
        <v>76</v>
      </c>
      <c r="AY108" s="247" t="s">
        <v>127</v>
      </c>
    </row>
    <row r="109" s="16" customFormat="1">
      <c r="A109" s="16"/>
      <c r="B109" s="259"/>
      <c r="C109" s="260"/>
      <c r="D109" s="228" t="s">
        <v>138</v>
      </c>
      <c r="E109" s="261" t="s">
        <v>19</v>
      </c>
      <c r="F109" s="262" t="s">
        <v>152</v>
      </c>
      <c r="G109" s="260"/>
      <c r="H109" s="263">
        <v>51.200000000000003</v>
      </c>
      <c r="I109" s="264"/>
      <c r="J109" s="260"/>
      <c r="K109" s="260"/>
      <c r="L109" s="265"/>
      <c r="M109" s="266"/>
      <c r="N109" s="267"/>
      <c r="O109" s="267"/>
      <c r="P109" s="267"/>
      <c r="Q109" s="267"/>
      <c r="R109" s="267"/>
      <c r="S109" s="267"/>
      <c r="T109" s="268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T109" s="269" t="s">
        <v>138</v>
      </c>
      <c r="AU109" s="269" t="s">
        <v>86</v>
      </c>
      <c r="AV109" s="16" t="s">
        <v>134</v>
      </c>
      <c r="AW109" s="16" t="s">
        <v>37</v>
      </c>
      <c r="AX109" s="16" t="s">
        <v>84</v>
      </c>
      <c r="AY109" s="269" t="s">
        <v>127</v>
      </c>
    </row>
    <row r="110" s="2" customFormat="1" ht="62.7" customHeight="1">
      <c r="A110" s="41"/>
      <c r="B110" s="42"/>
      <c r="C110" s="208" t="s">
        <v>183</v>
      </c>
      <c r="D110" s="208" t="s">
        <v>129</v>
      </c>
      <c r="E110" s="209" t="s">
        <v>370</v>
      </c>
      <c r="F110" s="210" t="s">
        <v>371</v>
      </c>
      <c r="G110" s="211" t="s">
        <v>132</v>
      </c>
      <c r="H110" s="212">
        <v>150.5</v>
      </c>
      <c r="I110" s="213"/>
      <c r="J110" s="214">
        <f>ROUND(I110*H110,2)</f>
        <v>0</v>
      </c>
      <c r="K110" s="210" t="s">
        <v>133</v>
      </c>
      <c r="L110" s="47"/>
      <c r="M110" s="215" t="s">
        <v>19</v>
      </c>
      <c r="N110" s="216" t="s">
        <v>47</v>
      </c>
      <c r="O110" s="87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9" t="s">
        <v>134</v>
      </c>
      <c r="AT110" s="219" t="s">
        <v>129</v>
      </c>
      <c r="AU110" s="219" t="s">
        <v>86</v>
      </c>
      <c r="AY110" s="20" t="s">
        <v>127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0" t="s">
        <v>84</v>
      </c>
      <c r="BK110" s="220">
        <f>ROUND(I110*H110,2)</f>
        <v>0</v>
      </c>
      <c r="BL110" s="20" t="s">
        <v>134</v>
      </c>
      <c r="BM110" s="219" t="s">
        <v>372</v>
      </c>
    </row>
    <row r="111" s="2" customFormat="1">
      <c r="A111" s="41"/>
      <c r="B111" s="42"/>
      <c r="C111" s="43"/>
      <c r="D111" s="221" t="s">
        <v>136</v>
      </c>
      <c r="E111" s="43"/>
      <c r="F111" s="222" t="s">
        <v>373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136</v>
      </c>
      <c r="AU111" s="20" t="s">
        <v>86</v>
      </c>
    </row>
    <row r="112" s="14" customFormat="1">
      <c r="A112" s="14"/>
      <c r="B112" s="237"/>
      <c r="C112" s="238"/>
      <c r="D112" s="228" t="s">
        <v>138</v>
      </c>
      <c r="E112" s="239" t="s">
        <v>19</v>
      </c>
      <c r="F112" s="240" t="s">
        <v>374</v>
      </c>
      <c r="G112" s="238"/>
      <c r="H112" s="241">
        <v>170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138</v>
      </c>
      <c r="AU112" s="247" t="s">
        <v>86</v>
      </c>
      <c r="AV112" s="14" t="s">
        <v>86</v>
      </c>
      <c r="AW112" s="14" t="s">
        <v>37</v>
      </c>
      <c r="AX112" s="14" t="s">
        <v>76</v>
      </c>
      <c r="AY112" s="247" t="s">
        <v>127</v>
      </c>
    </row>
    <row r="113" s="14" customFormat="1">
      <c r="A113" s="14"/>
      <c r="B113" s="237"/>
      <c r="C113" s="238"/>
      <c r="D113" s="228" t="s">
        <v>138</v>
      </c>
      <c r="E113" s="239" t="s">
        <v>19</v>
      </c>
      <c r="F113" s="240" t="s">
        <v>375</v>
      </c>
      <c r="G113" s="238"/>
      <c r="H113" s="241">
        <v>45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138</v>
      </c>
      <c r="AU113" s="247" t="s">
        <v>86</v>
      </c>
      <c r="AV113" s="14" t="s">
        <v>86</v>
      </c>
      <c r="AW113" s="14" t="s">
        <v>37</v>
      </c>
      <c r="AX113" s="14" t="s">
        <v>76</v>
      </c>
      <c r="AY113" s="247" t="s">
        <v>127</v>
      </c>
    </row>
    <row r="114" s="16" customFormat="1">
      <c r="A114" s="16"/>
      <c r="B114" s="259"/>
      <c r="C114" s="260"/>
      <c r="D114" s="228" t="s">
        <v>138</v>
      </c>
      <c r="E114" s="261" t="s">
        <v>339</v>
      </c>
      <c r="F114" s="262" t="s">
        <v>152</v>
      </c>
      <c r="G114" s="260"/>
      <c r="H114" s="263">
        <v>215</v>
      </c>
      <c r="I114" s="264"/>
      <c r="J114" s="260"/>
      <c r="K114" s="260"/>
      <c r="L114" s="265"/>
      <c r="M114" s="266"/>
      <c r="N114" s="267"/>
      <c r="O114" s="267"/>
      <c r="P114" s="267"/>
      <c r="Q114" s="267"/>
      <c r="R114" s="267"/>
      <c r="S114" s="267"/>
      <c r="T114" s="268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T114" s="269" t="s">
        <v>138</v>
      </c>
      <c r="AU114" s="269" t="s">
        <v>86</v>
      </c>
      <c r="AV114" s="16" t="s">
        <v>134</v>
      </c>
      <c r="AW114" s="16" t="s">
        <v>37</v>
      </c>
      <c r="AX114" s="16" t="s">
        <v>76</v>
      </c>
      <c r="AY114" s="269" t="s">
        <v>127</v>
      </c>
    </row>
    <row r="115" s="14" customFormat="1">
      <c r="A115" s="14"/>
      <c r="B115" s="237"/>
      <c r="C115" s="238"/>
      <c r="D115" s="228" t="s">
        <v>138</v>
      </c>
      <c r="E115" s="239" t="s">
        <v>19</v>
      </c>
      <c r="F115" s="240" t="s">
        <v>376</v>
      </c>
      <c r="G115" s="238"/>
      <c r="H115" s="241">
        <v>150.5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138</v>
      </c>
      <c r="AU115" s="247" t="s">
        <v>86</v>
      </c>
      <c r="AV115" s="14" t="s">
        <v>86</v>
      </c>
      <c r="AW115" s="14" t="s">
        <v>37</v>
      </c>
      <c r="AX115" s="14" t="s">
        <v>76</v>
      </c>
      <c r="AY115" s="247" t="s">
        <v>127</v>
      </c>
    </row>
    <row r="116" s="16" customFormat="1">
      <c r="A116" s="16"/>
      <c r="B116" s="259"/>
      <c r="C116" s="260"/>
      <c r="D116" s="228" t="s">
        <v>138</v>
      </c>
      <c r="E116" s="261" t="s">
        <v>19</v>
      </c>
      <c r="F116" s="262" t="s">
        <v>152</v>
      </c>
      <c r="G116" s="260"/>
      <c r="H116" s="263">
        <v>150.5</v>
      </c>
      <c r="I116" s="264"/>
      <c r="J116" s="260"/>
      <c r="K116" s="260"/>
      <c r="L116" s="265"/>
      <c r="M116" s="266"/>
      <c r="N116" s="267"/>
      <c r="O116" s="267"/>
      <c r="P116" s="267"/>
      <c r="Q116" s="267"/>
      <c r="R116" s="267"/>
      <c r="S116" s="267"/>
      <c r="T116" s="268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T116" s="269" t="s">
        <v>138</v>
      </c>
      <c r="AU116" s="269" t="s">
        <v>86</v>
      </c>
      <c r="AV116" s="16" t="s">
        <v>134</v>
      </c>
      <c r="AW116" s="16" t="s">
        <v>37</v>
      </c>
      <c r="AX116" s="16" t="s">
        <v>84</v>
      </c>
      <c r="AY116" s="269" t="s">
        <v>127</v>
      </c>
    </row>
    <row r="117" s="2" customFormat="1" ht="62.7" customHeight="1">
      <c r="A117" s="41"/>
      <c r="B117" s="42"/>
      <c r="C117" s="208" t="s">
        <v>189</v>
      </c>
      <c r="D117" s="208" t="s">
        <v>129</v>
      </c>
      <c r="E117" s="209" t="s">
        <v>377</v>
      </c>
      <c r="F117" s="210" t="s">
        <v>378</v>
      </c>
      <c r="G117" s="211" t="s">
        <v>132</v>
      </c>
      <c r="H117" s="212">
        <v>64.5</v>
      </c>
      <c r="I117" s="213"/>
      <c r="J117" s="214">
        <f>ROUND(I117*H117,2)</f>
        <v>0</v>
      </c>
      <c r="K117" s="210" t="s">
        <v>133</v>
      </c>
      <c r="L117" s="47"/>
      <c r="M117" s="215" t="s">
        <v>19</v>
      </c>
      <c r="N117" s="216" t="s">
        <v>47</v>
      </c>
      <c r="O117" s="87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9" t="s">
        <v>134</v>
      </c>
      <c r="AT117" s="219" t="s">
        <v>129</v>
      </c>
      <c r="AU117" s="219" t="s">
        <v>86</v>
      </c>
      <c r="AY117" s="20" t="s">
        <v>127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84</v>
      </c>
      <c r="BK117" s="220">
        <f>ROUND(I117*H117,2)</f>
        <v>0</v>
      </c>
      <c r="BL117" s="20" t="s">
        <v>134</v>
      </c>
      <c r="BM117" s="219" t="s">
        <v>379</v>
      </c>
    </row>
    <row r="118" s="2" customFormat="1">
      <c r="A118" s="41"/>
      <c r="B118" s="42"/>
      <c r="C118" s="43"/>
      <c r="D118" s="221" t="s">
        <v>136</v>
      </c>
      <c r="E118" s="43"/>
      <c r="F118" s="222" t="s">
        <v>380</v>
      </c>
      <c r="G118" s="43"/>
      <c r="H118" s="43"/>
      <c r="I118" s="223"/>
      <c r="J118" s="43"/>
      <c r="K118" s="43"/>
      <c r="L118" s="47"/>
      <c r="M118" s="224"/>
      <c r="N118" s="225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136</v>
      </c>
      <c r="AU118" s="20" t="s">
        <v>86</v>
      </c>
    </row>
    <row r="119" s="14" customFormat="1">
      <c r="A119" s="14"/>
      <c r="B119" s="237"/>
      <c r="C119" s="238"/>
      <c r="D119" s="228" t="s">
        <v>138</v>
      </c>
      <c r="E119" s="239" t="s">
        <v>19</v>
      </c>
      <c r="F119" s="240" t="s">
        <v>381</v>
      </c>
      <c r="G119" s="238"/>
      <c r="H119" s="241">
        <v>64.5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138</v>
      </c>
      <c r="AU119" s="247" t="s">
        <v>86</v>
      </c>
      <c r="AV119" s="14" t="s">
        <v>86</v>
      </c>
      <c r="AW119" s="14" t="s">
        <v>37</v>
      </c>
      <c r="AX119" s="14" t="s">
        <v>76</v>
      </c>
      <c r="AY119" s="247" t="s">
        <v>127</v>
      </c>
    </row>
    <row r="120" s="16" customFormat="1">
      <c r="A120" s="16"/>
      <c r="B120" s="259"/>
      <c r="C120" s="260"/>
      <c r="D120" s="228" t="s">
        <v>138</v>
      </c>
      <c r="E120" s="261" t="s">
        <v>19</v>
      </c>
      <c r="F120" s="262" t="s">
        <v>152</v>
      </c>
      <c r="G120" s="260"/>
      <c r="H120" s="263">
        <v>64.5</v>
      </c>
      <c r="I120" s="264"/>
      <c r="J120" s="260"/>
      <c r="K120" s="260"/>
      <c r="L120" s="265"/>
      <c r="M120" s="266"/>
      <c r="N120" s="267"/>
      <c r="O120" s="267"/>
      <c r="P120" s="267"/>
      <c r="Q120" s="267"/>
      <c r="R120" s="267"/>
      <c r="S120" s="267"/>
      <c r="T120" s="268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T120" s="269" t="s">
        <v>138</v>
      </c>
      <c r="AU120" s="269" t="s">
        <v>86</v>
      </c>
      <c r="AV120" s="16" t="s">
        <v>134</v>
      </c>
      <c r="AW120" s="16" t="s">
        <v>37</v>
      </c>
      <c r="AX120" s="16" t="s">
        <v>84</v>
      </c>
      <c r="AY120" s="269" t="s">
        <v>127</v>
      </c>
    </row>
    <row r="121" s="2" customFormat="1" ht="49.05" customHeight="1">
      <c r="A121" s="41"/>
      <c r="B121" s="42"/>
      <c r="C121" s="208" t="s">
        <v>194</v>
      </c>
      <c r="D121" s="208" t="s">
        <v>129</v>
      </c>
      <c r="E121" s="209" t="s">
        <v>382</v>
      </c>
      <c r="F121" s="210" t="s">
        <v>383</v>
      </c>
      <c r="G121" s="211" t="s">
        <v>132</v>
      </c>
      <c r="H121" s="212">
        <v>51.200000000000003</v>
      </c>
      <c r="I121" s="213"/>
      <c r="J121" s="214">
        <f>ROUND(I121*H121,2)</f>
        <v>0</v>
      </c>
      <c r="K121" s="210" t="s">
        <v>133</v>
      </c>
      <c r="L121" s="47"/>
      <c r="M121" s="215" t="s">
        <v>19</v>
      </c>
      <c r="N121" s="216" t="s">
        <v>47</v>
      </c>
      <c r="O121" s="87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9" t="s">
        <v>134</v>
      </c>
      <c r="AT121" s="219" t="s">
        <v>129</v>
      </c>
      <c r="AU121" s="219" t="s">
        <v>86</v>
      </c>
      <c r="AY121" s="20" t="s">
        <v>127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84</v>
      </c>
      <c r="BK121" s="220">
        <f>ROUND(I121*H121,2)</f>
        <v>0</v>
      </c>
      <c r="BL121" s="20" t="s">
        <v>134</v>
      </c>
      <c r="BM121" s="219" t="s">
        <v>384</v>
      </c>
    </row>
    <row r="122" s="2" customFormat="1">
      <c r="A122" s="41"/>
      <c r="B122" s="42"/>
      <c r="C122" s="43"/>
      <c r="D122" s="221" t="s">
        <v>136</v>
      </c>
      <c r="E122" s="43"/>
      <c r="F122" s="222" t="s">
        <v>385</v>
      </c>
      <c r="G122" s="43"/>
      <c r="H122" s="43"/>
      <c r="I122" s="223"/>
      <c r="J122" s="43"/>
      <c r="K122" s="43"/>
      <c r="L122" s="47"/>
      <c r="M122" s="224"/>
      <c r="N122" s="225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136</v>
      </c>
      <c r="AU122" s="20" t="s">
        <v>86</v>
      </c>
    </row>
    <row r="123" s="14" customFormat="1">
      <c r="A123" s="14"/>
      <c r="B123" s="237"/>
      <c r="C123" s="238"/>
      <c r="D123" s="228" t="s">
        <v>138</v>
      </c>
      <c r="E123" s="239" t="s">
        <v>19</v>
      </c>
      <c r="F123" s="240" t="s">
        <v>386</v>
      </c>
      <c r="G123" s="238"/>
      <c r="H123" s="241">
        <v>51.200000000000003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138</v>
      </c>
      <c r="AU123" s="247" t="s">
        <v>86</v>
      </c>
      <c r="AV123" s="14" t="s">
        <v>86</v>
      </c>
      <c r="AW123" s="14" t="s">
        <v>37</v>
      </c>
      <c r="AX123" s="14" t="s">
        <v>76</v>
      </c>
      <c r="AY123" s="247" t="s">
        <v>127</v>
      </c>
    </row>
    <row r="124" s="16" customFormat="1">
      <c r="A124" s="16"/>
      <c r="B124" s="259"/>
      <c r="C124" s="260"/>
      <c r="D124" s="228" t="s">
        <v>138</v>
      </c>
      <c r="E124" s="261" t="s">
        <v>19</v>
      </c>
      <c r="F124" s="262" t="s">
        <v>152</v>
      </c>
      <c r="G124" s="260"/>
      <c r="H124" s="263">
        <v>51.200000000000003</v>
      </c>
      <c r="I124" s="264"/>
      <c r="J124" s="260"/>
      <c r="K124" s="260"/>
      <c r="L124" s="265"/>
      <c r="M124" s="266"/>
      <c r="N124" s="267"/>
      <c r="O124" s="267"/>
      <c r="P124" s="267"/>
      <c r="Q124" s="267"/>
      <c r="R124" s="267"/>
      <c r="S124" s="267"/>
      <c r="T124" s="268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T124" s="269" t="s">
        <v>138</v>
      </c>
      <c r="AU124" s="269" t="s">
        <v>86</v>
      </c>
      <c r="AV124" s="16" t="s">
        <v>134</v>
      </c>
      <c r="AW124" s="16" t="s">
        <v>37</v>
      </c>
      <c r="AX124" s="16" t="s">
        <v>84</v>
      </c>
      <c r="AY124" s="269" t="s">
        <v>127</v>
      </c>
    </row>
    <row r="125" s="2" customFormat="1" ht="49.05" customHeight="1">
      <c r="A125" s="41"/>
      <c r="B125" s="42"/>
      <c r="C125" s="208" t="s">
        <v>96</v>
      </c>
      <c r="D125" s="208" t="s">
        <v>129</v>
      </c>
      <c r="E125" s="209" t="s">
        <v>387</v>
      </c>
      <c r="F125" s="210" t="s">
        <v>388</v>
      </c>
      <c r="G125" s="211" t="s">
        <v>132</v>
      </c>
      <c r="H125" s="212">
        <v>204.80000000000001</v>
      </c>
      <c r="I125" s="213"/>
      <c r="J125" s="214">
        <f>ROUND(I125*H125,2)</f>
        <v>0</v>
      </c>
      <c r="K125" s="210" t="s">
        <v>133</v>
      </c>
      <c r="L125" s="47"/>
      <c r="M125" s="215" t="s">
        <v>19</v>
      </c>
      <c r="N125" s="216" t="s">
        <v>47</v>
      </c>
      <c r="O125" s="87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9" t="s">
        <v>134</v>
      </c>
      <c r="AT125" s="219" t="s">
        <v>129</v>
      </c>
      <c r="AU125" s="219" t="s">
        <v>86</v>
      </c>
      <c r="AY125" s="20" t="s">
        <v>127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84</v>
      </c>
      <c r="BK125" s="220">
        <f>ROUND(I125*H125,2)</f>
        <v>0</v>
      </c>
      <c r="BL125" s="20" t="s">
        <v>134</v>
      </c>
      <c r="BM125" s="219" t="s">
        <v>389</v>
      </c>
    </row>
    <row r="126" s="2" customFormat="1">
      <c r="A126" s="41"/>
      <c r="B126" s="42"/>
      <c r="C126" s="43"/>
      <c r="D126" s="221" t="s">
        <v>136</v>
      </c>
      <c r="E126" s="43"/>
      <c r="F126" s="222" t="s">
        <v>390</v>
      </c>
      <c r="G126" s="43"/>
      <c r="H126" s="43"/>
      <c r="I126" s="223"/>
      <c r="J126" s="43"/>
      <c r="K126" s="43"/>
      <c r="L126" s="47"/>
      <c r="M126" s="224"/>
      <c r="N126" s="225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136</v>
      </c>
      <c r="AU126" s="20" t="s">
        <v>86</v>
      </c>
    </row>
    <row r="127" s="14" customFormat="1">
      <c r="A127" s="14"/>
      <c r="B127" s="237"/>
      <c r="C127" s="238"/>
      <c r="D127" s="228" t="s">
        <v>138</v>
      </c>
      <c r="E127" s="239" t="s">
        <v>19</v>
      </c>
      <c r="F127" s="240" t="s">
        <v>391</v>
      </c>
      <c r="G127" s="238"/>
      <c r="H127" s="241">
        <v>204.80000000000001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138</v>
      </c>
      <c r="AU127" s="247" t="s">
        <v>86</v>
      </c>
      <c r="AV127" s="14" t="s">
        <v>86</v>
      </c>
      <c r="AW127" s="14" t="s">
        <v>37</v>
      </c>
      <c r="AX127" s="14" t="s">
        <v>76</v>
      </c>
      <c r="AY127" s="247" t="s">
        <v>127</v>
      </c>
    </row>
    <row r="128" s="16" customFormat="1">
      <c r="A128" s="16"/>
      <c r="B128" s="259"/>
      <c r="C128" s="260"/>
      <c r="D128" s="228" t="s">
        <v>138</v>
      </c>
      <c r="E128" s="261" t="s">
        <v>19</v>
      </c>
      <c r="F128" s="262" t="s">
        <v>152</v>
      </c>
      <c r="G128" s="260"/>
      <c r="H128" s="263">
        <v>204.80000000000001</v>
      </c>
      <c r="I128" s="264"/>
      <c r="J128" s="260"/>
      <c r="K128" s="260"/>
      <c r="L128" s="265"/>
      <c r="M128" s="266"/>
      <c r="N128" s="267"/>
      <c r="O128" s="267"/>
      <c r="P128" s="267"/>
      <c r="Q128" s="267"/>
      <c r="R128" s="267"/>
      <c r="S128" s="267"/>
      <c r="T128" s="268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T128" s="269" t="s">
        <v>138</v>
      </c>
      <c r="AU128" s="269" t="s">
        <v>86</v>
      </c>
      <c r="AV128" s="16" t="s">
        <v>134</v>
      </c>
      <c r="AW128" s="16" t="s">
        <v>37</v>
      </c>
      <c r="AX128" s="16" t="s">
        <v>84</v>
      </c>
      <c r="AY128" s="269" t="s">
        <v>127</v>
      </c>
    </row>
    <row r="129" s="2" customFormat="1" ht="49.05" customHeight="1">
      <c r="A129" s="41"/>
      <c r="B129" s="42"/>
      <c r="C129" s="208" t="s">
        <v>211</v>
      </c>
      <c r="D129" s="208" t="s">
        <v>129</v>
      </c>
      <c r="E129" s="209" t="s">
        <v>392</v>
      </c>
      <c r="F129" s="210" t="s">
        <v>393</v>
      </c>
      <c r="G129" s="211" t="s">
        <v>132</v>
      </c>
      <c r="H129" s="212">
        <v>409.60000000000002</v>
      </c>
      <c r="I129" s="213"/>
      <c r="J129" s="214">
        <f>ROUND(I129*H129,2)</f>
        <v>0</v>
      </c>
      <c r="K129" s="210" t="s">
        <v>133</v>
      </c>
      <c r="L129" s="47"/>
      <c r="M129" s="215" t="s">
        <v>19</v>
      </c>
      <c r="N129" s="216" t="s">
        <v>47</v>
      </c>
      <c r="O129" s="87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9" t="s">
        <v>134</v>
      </c>
      <c r="AT129" s="219" t="s">
        <v>129</v>
      </c>
      <c r="AU129" s="219" t="s">
        <v>86</v>
      </c>
      <c r="AY129" s="20" t="s">
        <v>127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84</v>
      </c>
      <c r="BK129" s="220">
        <f>ROUND(I129*H129,2)</f>
        <v>0</v>
      </c>
      <c r="BL129" s="20" t="s">
        <v>134</v>
      </c>
      <c r="BM129" s="219" t="s">
        <v>394</v>
      </c>
    </row>
    <row r="130" s="2" customFormat="1">
      <c r="A130" s="41"/>
      <c r="B130" s="42"/>
      <c r="C130" s="43"/>
      <c r="D130" s="221" t="s">
        <v>136</v>
      </c>
      <c r="E130" s="43"/>
      <c r="F130" s="222" t="s">
        <v>395</v>
      </c>
      <c r="G130" s="43"/>
      <c r="H130" s="43"/>
      <c r="I130" s="223"/>
      <c r="J130" s="43"/>
      <c r="K130" s="43"/>
      <c r="L130" s="47"/>
      <c r="M130" s="224"/>
      <c r="N130" s="225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136</v>
      </c>
      <c r="AU130" s="20" t="s">
        <v>86</v>
      </c>
    </row>
    <row r="131" s="14" customFormat="1">
      <c r="A131" s="14"/>
      <c r="B131" s="237"/>
      <c r="C131" s="238"/>
      <c r="D131" s="228" t="s">
        <v>138</v>
      </c>
      <c r="E131" s="239" t="s">
        <v>19</v>
      </c>
      <c r="F131" s="240" t="s">
        <v>396</v>
      </c>
      <c r="G131" s="238"/>
      <c r="H131" s="241">
        <v>409.60000000000002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138</v>
      </c>
      <c r="AU131" s="247" t="s">
        <v>86</v>
      </c>
      <c r="AV131" s="14" t="s">
        <v>86</v>
      </c>
      <c r="AW131" s="14" t="s">
        <v>37</v>
      </c>
      <c r="AX131" s="14" t="s">
        <v>76</v>
      </c>
      <c r="AY131" s="247" t="s">
        <v>127</v>
      </c>
    </row>
    <row r="132" s="16" customFormat="1">
      <c r="A132" s="16"/>
      <c r="B132" s="259"/>
      <c r="C132" s="260"/>
      <c r="D132" s="228" t="s">
        <v>138</v>
      </c>
      <c r="E132" s="261" t="s">
        <v>19</v>
      </c>
      <c r="F132" s="262" t="s">
        <v>152</v>
      </c>
      <c r="G132" s="260"/>
      <c r="H132" s="263">
        <v>409.60000000000002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69" t="s">
        <v>138</v>
      </c>
      <c r="AU132" s="269" t="s">
        <v>86</v>
      </c>
      <c r="AV132" s="16" t="s">
        <v>134</v>
      </c>
      <c r="AW132" s="16" t="s">
        <v>37</v>
      </c>
      <c r="AX132" s="16" t="s">
        <v>84</v>
      </c>
      <c r="AY132" s="269" t="s">
        <v>127</v>
      </c>
    </row>
    <row r="133" s="2" customFormat="1" ht="44.25" customHeight="1">
      <c r="A133" s="41"/>
      <c r="B133" s="42"/>
      <c r="C133" s="208" t="s">
        <v>217</v>
      </c>
      <c r="D133" s="208" t="s">
        <v>129</v>
      </c>
      <c r="E133" s="209" t="s">
        <v>397</v>
      </c>
      <c r="F133" s="210" t="s">
        <v>398</v>
      </c>
      <c r="G133" s="211" t="s">
        <v>132</v>
      </c>
      <c r="H133" s="212">
        <v>471</v>
      </c>
      <c r="I133" s="213"/>
      <c r="J133" s="214">
        <f>ROUND(I133*H133,2)</f>
        <v>0</v>
      </c>
      <c r="K133" s="210" t="s">
        <v>133</v>
      </c>
      <c r="L133" s="47"/>
      <c r="M133" s="215" t="s">
        <v>19</v>
      </c>
      <c r="N133" s="216" t="s">
        <v>47</v>
      </c>
      <c r="O133" s="87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9" t="s">
        <v>134</v>
      </c>
      <c r="AT133" s="219" t="s">
        <v>129</v>
      </c>
      <c r="AU133" s="219" t="s">
        <v>86</v>
      </c>
      <c r="AY133" s="20" t="s">
        <v>127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84</v>
      </c>
      <c r="BK133" s="220">
        <f>ROUND(I133*H133,2)</f>
        <v>0</v>
      </c>
      <c r="BL133" s="20" t="s">
        <v>134</v>
      </c>
      <c r="BM133" s="219" t="s">
        <v>399</v>
      </c>
    </row>
    <row r="134" s="2" customFormat="1">
      <c r="A134" s="41"/>
      <c r="B134" s="42"/>
      <c r="C134" s="43"/>
      <c r="D134" s="221" t="s">
        <v>136</v>
      </c>
      <c r="E134" s="43"/>
      <c r="F134" s="222" t="s">
        <v>400</v>
      </c>
      <c r="G134" s="43"/>
      <c r="H134" s="43"/>
      <c r="I134" s="223"/>
      <c r="J134" s="43"/>
      <c r="K134" s="43"/>
      <c r="L134" s="47"/>
      <c r="M134" s="224"/>
      <c r="N134" s="225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136</v>
      </c>
      <c r="AU134" s="20" t="s">
        <v>86</v>
      </c>
    </row>
    <row r="135" s="14" customFormat="1">
      <c r="A135" s="14"/>
      <c r="B135" s="237"/>
      <c r="C135" s="238"/>
      <c r="D135" s="228" t="s">
        <v>138</v>
      </c>
      <c r="E135" s="239" t="s">
        <v>19</v>
      </c>
      <c r="F135" s="240" t="s">
        <v>401</v>
      </c>
      <c r="G135" s="238"/>
      <c r="H135" s="241">
        <v>471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7" t="s">
        <v>138</v>
      </c>
      <c r="AU135" s="247" t="s">
        <v>86</v>
      </c>
      <c r="AV135" s="14" t="s">
        <v>86</v>
      </c>
      <c r="AW135" s="14" t="s">
        <v>37</v>
      </c>
      <c r="AX135" s="14" t="s">
        <v>76</v>
      </c>
      <c r="AY135" s="247" t="s">
        <v>127</v>
      </c>
    </row>
    <row r="136" s="16" customFormat="1">
      <c r="A136" s="16"/>
      <c r="B136" s="259"/>
      <c r="C136" s="260"/>
      <c r="D136" s="228" t="s">
        <v>138</v>
      </c>
      <c r="E136" s="261" t="s">
        <v>19</v>
      </c>
      <c r="F136" s="262" t="s">
        <v>152</v>
      </c>
      <c r="G136" s="260"/>
      <c r="H136" s="263">
        <v>471</v>
      </c>
      <c r="I136" s="264"/>
      <c r="J136" s="260"/>
      <c r="K136" s="260"/>
      <c r="L136" s="265"/>
      <c r="M136" s="266"/>
      <c r="N136" s="267"/>
      <c r="O136" s="267"/>
      <c r="P136" s="267"/>
      <c r="Q136" s="267"/>
      <c r="R136" s="267"/>
      <c r="S136" s="267"/>
      <c r="T136" s="268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69" t="s">
        <v>138</v>
      </c>
      <c r="AU136" s="269" t="s">
        <v>86</v>
      </c>
      <c r="AV136" s="16" t="s">
        <v>134</v>
      </c>
      <c r="AW136" s="16" t="s">
        <v>37</v>
      </c>
      <c r="AX136" s="16" t="s">
        <v>84</v>
      </c>
      <c r="AY136" s="269" t="s">
        <v>127</v>
      </c>
    </row>
    <row r="137" s="2" customFormat="1" ht="44.25" customHeight="1">
      <c r="A137" s="41"/>
      <c r="B137" s="42"/>
      <c r="C137" s="208" t="s">
        <v>8</v>
      </c>
      <c r="D137" s="208" t="s">
        <v>129</v>
      </c>
      <c r="E137" s="209" t="s">
        <v>402</v>
      </c>
      <c r="F137" s="210" t="s">
        <v>403</v>
      </c>
      <c r="G137" s="211" t="s">
        <v>132</v>
      </c>
      <c r="H137" s="212">
        <v>942</v>
      </c>
      <c r="I137" s="213"/>
      <c r="J137" s="214">
        <f>ROUND(I137*H137,2)</f>
        <v>0</v>
      </c>
      <c r="K137" s="210" t="s">
        <v>133</v>
      </c>
      <c r="L137" s="47"/>
      <c r="M137" s="215" t="s">
        <v>19</v>
      </c>
      <c r="N137" s="216" t="s">
        <v>47</v>
      </c>
      <c r="O137" s="87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9" t="s">
        <v>134</v>
      </c>
      <c r="AT137" s="219" t="s">
        <v>129</v>
      </c>
      <c r="AU137" s="219" t="s">
        <v>86</v>
      </c>
      <c r="AY137" s="20" t="s">
        <v>127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20" t="s">
        <v>84</v>
      </c>
      <c r="BK137" s="220">
        <f>ROUND(I137*H137,2)</f>
        <v>0</v>
      </c>
      <c r="BL137" s="20" t="s">
        <v>134</v>
      </c>
      <c r="BM137" s="219" t="s">
        <v>404</v>
      </c>
    </row>
    <row r="138" s="2" customFormat="1">
      <c r="A138" s="41"/>
      <c r="B138" s="42"/>
      <c r="C138" s="43"/>
      <c r="D138" s="221" t="s">
        <v>136</v>
      </c>
      <c r="E138" s="43"/>
      <c r="F138" s="222" t="s">
        <v>405</v>
      </c>
      <c r="G138" s="43"/>
      <c r="H138" s="43"/>
      <c r="I138" s="223"/>
      <c r="J138" s="43"/>
      <c r="K138" s="43"/>
      <c r="L138" s="47"/>
      <c r="M138" s="224"/>
      <c r="N138" s="225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136</v>
      </c>
      <c r="AU138" s="20" t="s">
        <v>86</v>
      </c>
    </row>
    <row r="139" s="14" customFormat="1">
      <c r="A139" s="14"/>
      <c r="B139" s="237"/>
      <c r="C139" s="238"/>
      <c r="D139" s="228" t="s">
        <v>138</v>
      </c>
      <c r="E139" s="239" t="s">
        <v>19</v>
      </c>
      <c r="F139" s="240" t="s">
        <v>406</v>
      </c>
      <c r="G139" s="238"/>
      <c r="H139" s="241">
        <v>942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138</v>
      </c>
      <c r="AU139" s="247" t="s">
        <v>86</v>
      </c>
      <c r="AV139" s="14" t="s">
        <v>86</v>
      </c>
      <c r="AW139" s="14" t="s">
        <v>37</v>
      </c>
      <c r="AX139" s="14" t="s">
        <v>76</v>
      </c>
      <c r="AY139" s="247" t="s">
        <v>127</v>
      </c>
    </row>
    <row r="140" s="16" customFormat="1">
      <c r="A140" s="16"/>
      <c r="B140" s="259"/>
      <c r="C140" s="260"/>
      <c r="D140" s="228" t="s">
        <v>138</v>
      </c>
      <c r="E140" s="261" t="s">
        <v>19</v>
      </c>
      <c r="F140" s="262" t="s">
        <v>152</v>
      </c>
      <c r="G140" s="260"/>
      <c r="H140" s="263">
        <v>942</v>
      </c>
      <c r="I140" s="264"/>
      <c r="J140" s="260"/>
      <c r="K140" s="260"/>
      <c r="L140" s="265"/>
      <c r="M140" s="266"/>
      <c r="N140" s="267"/>
      <c r="O140" s="267"/>
      <c r="P140" s="267"/>
      <c r="Q140" s="267"/>
      <c r="R140" s="267"/>
      <c r="S140" s="267"/>
      <c r="T140" s="268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69" t="s">
        <v>138</v>
      </c>
      <c r="AU140" s="269" t="s">
        <v>86</v>
      </c>
      <c r="AV140" s="16" t="s">
        <v>134</v>
      </c>
      <c r="AW140" s="16" t="s">
        <v>37</v>
      </c>
      <c r="AX140" s="16" t="s">
        <v>84</v>
      </c>
      <c r="AY140" s="269" t="s">
        <v>127</v>
      </c>
    </row>
    <row r="141" s="2" customFormat="1" ht="37.8" customHeight="1">
      <c r="A141" s="41"/>
      <c r="B141" s="42"/>
      <c r="C141" s="208" t="s">
        <v>229</v>
      </c>
      <c r="D141" s="208" t="s">
        <v>129</v>
      </c>
      <c r="E141" s="209" t="s">
        <v>407</v>
      </c>
      <c r="F141" s="210" t="s">
        <v>408</v>
      </c>
      <c r="G141" s="211" t="s">
        <v>202</v>
      </c>
      <c r="H141" s="212">
        <v>570</v>
      </c>
      <c r="I141" s="213"/>
      <c r="J141" s="214">
        <f>ROUND(I141*H141,2)</f>
        <v>0</v>
      </c>
      <c r="K141" s="210" t="s">
        <v>133</v>
      </c>
      <c r="L141" s="47"/>
      <c r="M141" s="215" t="s">
        <v>19</v>
      </c>
      <c r="N141" s="216" t="s">
        <v>47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9" t="s">
        <v>134</v>
      </c>
      <c r="AT141" s="219" t="s">
        <v>129</v>
      </c>
      <c r="AU141" s="219" t="s">
        <v>86</v>
      </c>
      <c r="AY141" s="20" t="s">
        <v>127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84</v>
      </c>
      <c r="BK141" s="220">
        <f>ROUND(I141*H141,2)</f>
        <v>0</v>
      </c>
      <c r="BL141" s="20" t="s">
        <v>134</v>
      </c>
      <c r="BM141" s="219" t="s">
        <v>409</v>
      </c>
    </row>
    <row r="142" s="2" customFormat="1">
      <c r="A142" s="41"/>
      <c r="B142" s="42"/>
      <c r="C142" s="43"/>
      <c r="D142" s="221" t="s">
        <v>136</v>
      </c>
      <c r="E142" s="43"/>
      <c r="F142" s="222" t="s">
        <v>410</v>
      </c>
      <c r="G142" s="43"/>
      <c r="H142" s="43"/>
      <c r="I142" s="223"/>
      <c r="J142" s="43"/>
      <c r="K142" s="43"/>
      <c r="L142" s="47"/>
      <c r="M142" s="224"/>
      <c r="N142" s="225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136</v>
      </c>
      <c r="AU142" s="20" t="s">
        <v>86</v>
      </c>
    </row>
    <row r="143" s="14" customFormat="1">
      <c r="A143" s="14"/>
      <c r="B143" s="237"/>
      <c r="C143" s="238"/>
      <c r="D143" s="228" t="s">
        <v>138</v>
      </c>
      <c r="E143" s="239" t="s">
        <v>19</v>
      </c>
      <c r="F143" s="240" t="s">
        <v>411</v>
      </c>
      <c r="G143" s="238"/>
      <c r="H143" s="241">
        <v>570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138</v>
      </c>
      <c r="AU143" s="247" t="s">
        <v>86</v>
      </c>
      <c r="AV143" s="14" t="s">
        <v>86</v>
      </c>
      <c r="AW143" s="14" t="s">
        <v>37</v>
      </c>
      <c r="AX143" s="14" t="s">
        <v>76</v>
      </c>
      <c r="AY143" s="247" t="s">
        <v>127</v>
      </c>
    </row>
    <row r="144" s="16" customFormat="1">
      <c r="A144" s="16"/>
      <c r="B144" s="259"/>
      <c r="C144" s="260"/>
      <c r="D144" s="228" t="s">
        <v>138</v>
      </c>
      <c r="E144" s="261" t="s">
        <v>19</v>
      </c>
      <c r="F144" s="262" t="s">
        <v>152</v>
      </c>
      <c r="G144" s="260"/>
      <c r="H144" s="263">
        <v>570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69" t="s">
        <v>138</v>
      </c>
      <c r="AU144" s="269" t="s">
        <v>86</v>
      </c>
      <c r="AV144" s="16" t="s">
        <v>134</v>
      </c>
      <c r="AW144" s="16" t="s">
        <v>37</v>
      </c>
      <c r="AX144" s="16" t="s">
        <v>84</v>
      </c>
      <c r="AY144" s="269" t="s">
        <v>127</v>
      </c>
    </row>
    <row r="145" s="2" customFormat="1" ht="16.5" customHeight="1">
      <c r="A145" s="41"/>
      <c r="B145" s="42"/>
      <c r="C145" s="275" t="s">
        <v>234</v>
      </c>
      <c r="D145" s="275" t="s">
        <v>412</v>
      </c>
      <c r="E145" s="276" t="s">
        <v>413</v>
      </c>
      <c r="F145" s="277" t="s">
        <v>414</v>
      </c>
      <c r="G145" s="278" t="s">
        <v>415</v>
      </c>
      <c r="H145" s="279">
        <v>11.4</v>
      </c>
      <c r="I145" s="280"/>
      <c r="J145" s="281">
        <f>ROUND(I145*H145,2)</f>
        <v>0</v>
      </c>
      <c r="K145" s="277" t="s">
        <v>133</v>
      </c>
      <c r="L145" s="282"/>
      <c r="M145" s="283" t="s">
        <v>19</v>
      </c>
      <c r="N145" s="284" t="s">
        <v>47</v>
      </c>
      <c r="O145" s="87"/>
      <c r="P145" s="217">
        <f>O145*H145</f>
        <v>0</v>
      </c>
      <c r="Q145" s="217">
        <v>0.001</v>
      </c>
      <c r="R145" s="217">
        <f>Q145*H145</f>
        <v>0.0114</v>
      </c>
      <c r="S145" s="217">
        <v>0</v>
      </c>
      <c r="T145" s="218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9" t="s">
        <v>194</v>
      </c>
      <c r="AT145" s="219" t="s">
        <v>412</v>
      </c>
      <c r="AU145" s="219" t="s">
        <v>86</v>
      </c>
      <c r="AY145" s="20" t="s">
        <v>127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84</v>
      </c>
      <c r="BK145" s="220">
        <f>ROUND(I145*H145,2)</f>
        <v>0</v>
      </c>
      <c r="BL145" s="20" t="s">
        <v>134</v>
      </c>
      <c r="BM145" s="219" t="s">
        <v>416</v>
      </c>
    </row>
    <row r="146" s="14" customFormat="1">
      <c r="A146" s="14"/>
      <c r="B146" s="237"/>
      <c r="C146" s="238"/>
      <c r="D146" s="228" t="s">
        <v>138</v>
      </c>
      <c r="E146" s="238"/>
      <c r="F146" s="240" t="s">
        <v>417</v>
      </c>
      <c r="G146" s="238"/>
      <c r="H146" s="241">
        <v>11.4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138</v>
      </c>
      <c r="AU146" s="247" t="s">
        <v>86</v>
      </c>
      <c r="AV146" s="14" t="s">
        <v>86</v>
      </c>
      <c r="AW146" s="14" t="s">
        <v>4</v>
      </c>
      <c r="AX146" s="14" t="s">
        <v>84</v>
      </c>
      <c r="AY146" s="247" t="s">
        <v>127</v>
      </c>
    </row>
    <row r="147" s="2" customFormat="1" ht="37.8" customHeight="1">
      <c r="A147" s="41"/>
      <c r="B147" s="42"/>
      <c r="C147" s="208" t="s">
        <v>239</v>
      </c>
      <c r="D147" s="208" t="s">
        <v>129</v>
      </c>
      <c r="E147" s="209" t="s">
        <v>418</v>
      </c>
      <c r="F147" s="210" t="s">
        <v>419</v>
      </c>
      <c r="G147" s="211" t="s">
        <v>202</v>
      </c>
      <c r="H147" s="212">
        <v>380</v>
      </c>
      <c r="I147" s="213"/>
      <c r="J147" s="214">
        <f>ROUND(I147*H147,2)</f>
        <v>0</v>
      </c>
      <c r="K147" s="210" t="s">
        <v>133</v>
      </c>
      <c r="L147" s="47"/>
      <c r="M147" s="215" t="s">
        <v>19</v>
      </c>
      <c r="N147" s="216" t="s">
        <v>47</v>
      </c>
      <c r="O147" s="87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9" t="s">
        <v>134</v>
      </c>
      <c r="AT147" s="219" t="s">
        <v>129</v>
      </c>
      <c r="AU147" s="219" t="s">
        <v>86</v>
      </c>
      <c r="AY147" s="20" t="s">
        <v>127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0" t="s">
        <v>84</v>
      </c>
      <c r="BK147" s="220">
        <f>ROUND(I147*H147,2)</f>
        <v>0</v>
      </c>
      <c r="BL147" s="20" t="s">
        <v>134</v>
      </c>
      <c r="BM147" s="219" t="s">
        <v>420</v>
      </c>
    </row>
    <row r="148" s="2" customFormat="1">
      <c r="A148" s="41"/>
      <c r="B148" s="42"/>
      <c r="C148" s="43"/>
      <c r="D148" s="221" t="s">
        <v>136</v>
      </c>
      <c r="E148" s="43"/>
      <c r="F148" s="222" t="s">
        <v>421</v>
      </c>
      <c r="G148" s="43"/>
      <c r="H148" s="43"/>
      <c r="I148" s="223"/>
      <c r="J148" s="43"/>
      <c r="K148" s="43"/>
      <c r="L148" s="47"/>
      <c r="M148" s="224"/>
      <c r="N148" s="225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136</v>
      </c>
      <c r="AU148" s="20" t="s">
        <v>86</v>
      </c>
    </row>
    <row r="149" s="14" customFormat="1">
      <c r="A149" s="14"/>
      <c r="B149" s="237"/>
      <c r="C149" s="238"/>
      <c r="D149" s="228" t="s">
        <v>138</v>
      </c>
      <c r="E149" s="239" t="s">
        <v>19</v>
      </c>
      <c r="F149" s="240" t="s">
        <v>422</v>
      </c>
      <c r="G149" s="238"/>
      <c r="H149" s="241">
        <v>380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138</v>
      </c>
      <c r="AU149" s="247" t="s">
        <v>86</v>
      </c>
      <c r="AV149" s="14" t="s">
        <v>86</v>
      </c>
      <c r="AW149" s="14" t="s">
        <v>37</v>
      </c>
      <c r="AX149" s="14" t="s">
        <v>76</v>
      </c>
      <c r="AY149" s="247" t="s">
        <v>127</v>
      </c>
    </row>
    <row r="150" s="16" customFormat="1">
      <c r="A150" s="16"/>
      <c r="B150" s="259"/>
      <c r="C150" s="260"/>
      <c r="D150" s="228" t="s">
        <v>138</v>
      </c>
      <c r="E150" s="261" t="s">
        <v>19</v>
      </c>
      <c r="F150" s="262" t="s">
        <v>152</v>
      </c>
      <c r="G150" s="260"/>
      <c r="H150" s="263">
        <v>380</v>
      </c>
      <c r="I150" s="264"/>
      <c r="J150" s="260"/>
      <c r="K150" s="260"/>
      <c r="L150" s="265"/>
      <c r="M150" s="266"/>
      <c r="N150" s="267"/>
      <c r="O150" s="267"/>
      <c r="P150" s="267"/>
      <c r="Q150" s="267"/>
      <c r="R150" s="267"/>
      <c r="S150" s="267"/>
      <c r="T150" s="268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69" t="s">
        <v>138</v>
      </c>
      <c r="AU150" s="269" t="s">
        <v>86</v>
      </c>
      <c r="AV150" s="16" t="s">
        <v>134</v>
      </c>
      <c r="AW150" s="16" t="s">
        <v>37</v>
      </c>
      <c r="AX150" s="16" t="s">
        <v>84</v>
      </c>
      <c r="AY150" s="269" t="s">
        <v>127</v>
      </c>
    </row>
    <row r="151" s="2" customFormat="1" ht="16.5" customHeight="1">
      <c r="A151" s="41"/>
      <c r="B151" s="42"/>
      <c r="C151" s="275" t="s">
        <v>245</v>
      </c>
      <c r="D151" s="275" t="s">
        <v>412</v>
      </c>
      <c r="E151" s="276" t="s">
        <v>423</v>
      </c>
      <c r="F151" s="277" t="s">
        <v>424</v>
      </c>
      <c r="G151" s="278" t="s">
        <v>415</v>
      </c>
      <c r="H151" s="279">
        <v>7.5999999999999996</v>
      </c>
      <c r="I151" s="280"/>
      <c r="J151" s="281">
        <f>ROUND(I151*H151,2)</f>
        <v>0</v>
      </c>
      <c r="K151" s="277" t="s">
        <v>133</v>
      </c>
      <c r="L151" s="282"/>
      <c r="M151" s="283" t="s">
        <v>19</v>
      </c>
      <c r="N151" s="284" t="s">
        <v>47</v>
      </c>
      <c r="O151" s="87"/>
      <c r="P151" s="217">
        <f>O151*H151</f>
        <v>0</v>
      </c>
      <c r="Q151" s="217">
        <v>0.001</v>
      </c>
      <c r="R151" s="217">
        <f>Q151*H151</f>
        <v>0.0076</v>
      </c>
      <c r="S151" s="217">
        <v>0</v>
      </c>
      <c r="T151" s="218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9" t="s">
        <v>194</v>
      </c>
      <c r="AT151" s="219" t="s">
        <v>412</v>
      </c>
      <c r="AU151" s="219" t="s">
        <v>86</v>
      </c>
      <c r="AY151" s="20" t="s">
        <v>127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0" t="s">
        <v>84</v>
      </c>
      <c r="BK151" s="220">
        <f>ROUND(I151*H151,2)</f>
        <v>0</v>
      </c>
      <c r="BL151" s="20" t="s">
        <v>134</v>
      </c>
      <c r="BM151" s="219" t="s">
        <v>425</v>
      </c>
    </row>
    <row r="152" s="14" customFormat="1">
      <c r="A152" s="14"/>
      <c r="B152" s="237"/>
      <c r="C152" s="238"/>
      <c r="D152" s="228" t="s">
        <v>138</v>
      </c>
      <c r="E152" s="238"/>
      <c r="F152" s="240" t="s">
        <v>426</v>
      </c>
      <c r="G152" s="238"/>
      <c r="H152" s="241">
        <v>7.5999999999999996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138</v>
      </c>
      <c r="AU152" s="247" t="s">
        <v>86</v>
      </c>
      <c r="AV152" s="14" t="s">
        <v>86</v>
      </c>
      <c r="AW152" s="14" t="s">
        <v>4</v>
      </c>
      <c r="AX152" s="14" t="s">
        <v>84</v>
      </c>
      <c r="AY152" s="247" t="s">
        <v>127</v>
      </c>
    </row>
    <row r="153" s="2" customFormat="1" ht="49.05" customHeight="1">
      <c r="A153" s="41"/>
      <c r="B153" s="42"/>
      <c r="C153" s="208" t="s">
        <v>258</v>
      </c>
      <c r="D153" s="208" t="s">
        <v>129</v>
      </c>
      <c r="E153" s="209" t="s">
        <v>200</v>
      </c>
      <c r="F153" s="210" t="s">
        <v>201</v>
      </c>
      <c r="G153" s="211" t="s">
        <v>202</v>
      </c>
      <c r="H153" s="212">
        <v>490</v>
      </c>
      <c r="I153" s="213"/>
      <c r="J153" s="214">
        <f>ROUND(I153*H153,2)</f>
        <v>0</v>
      </c>
      <c r="K153" s="210" t="s">
        <v>133</v>
      </c>
      <c r="L153" s="47"/>
      <c r="M153" s="215" t="s">
        <v>19</v>
      </c>
      <c r="N153" s="216" t="s">
        <v>47</v>
      </c>
      <c r="O153" s="87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9" t="s">
        <v>134</v>
      </c>
      <c r="AT153" s="219" t="s">
        <v>129</v>
      </c>
      <c r="AU153" s="219" t="s">
        <v>86</v>
      </c>
      <c r="AY153" s="20" t="s">
        <v>127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20" t="s">
        <v>84</v>
      </c>
      <c r="BK153" s="220">
        <f>ROUND(I153*H153,2)</f>
        <v>0</v>
      </c>
      <c r="BL153" s="20" t="s">
        <v>134</v>
      </c>
      <c r="BM153" s="219" t="s">
        <v>427</v>
      </c>
    </row>
    <row r="154" s="2" customFormat="1">
      <c r="A154" s="41"/>
      <c r="B154" s="42"/>
      <c r="C154" s="43"/>
      <c r="D154" s="221" t="s">
        <v>136</v>
      </c>
      <c r="E154" s="43"/>
      <c r="F154" s="222" t="s">
        <v>204</v>
      </c>
      <c r="G154" s="43"/>
      <c r="H154" s="43"/>
      <c r="I154" s="223"/>
      <c r="J154" s="43"/>
      <c r="K154" s="43"/>
      <c r="L154" s="47"/>
      <c r="M154" s="224"/>
      <c r="N154" s="225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136</v>
      </c>
      <c r="AU154" s="20" t="s">
        <v>86</v>
      </c>
    </row>
    <row r="155" s="14" customFormat="1">
      <c r="A155" s="14"/>
      <c r="B155" s="237"/>
      <c r="C155" s="238"/>
      <c r="D155" s="228" t="s">
        <v>138</v>
      </c>
      <c r="E155" s="239" t="s">
        <v>19</v>
      </c>
      <c r="F155" s="240" t="s">
        <v>428</v>
      </c>
      <c r="G155" s="238"/>
      <c r="H155" s="241">
        <v>490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138</v>
      </c>
      <c r="AU155" s="247" t="s">
        <v>86</v>
      </c>
      <c r="AV155" s="14" t="s">
        <v>86</v>
      </c>
      <c r="AW155" s="14" t="s">
        <v>37</v>
      </c>
      <c r="AX155" s="14" t="s">
        <v>76</v>
      </c>
      <c r="AY155" s="247" t="s">
        <v>127</v>
      </c>
    </row>
    <row r="156" s="16" customFormat="1">
      <c r="A156" s="16"/>
      <c r="B156" s="259"/>
      <c r="C156" s="260"/>
      <c r="D156" s="228" t="s">
        <v>138</v>
      </c>
      <c r="E156" s="261" t="s">
        <v>19</v>
      </c>
      <c r="F156" s="262" t="s">
        <v>152</v>
      </c>
      <c r="G156" s="260"/>
      <c r="H156" s="263">
        <v>490</v>
      </c>
      <c r="I156" s="264"/>
      <c r="J156" s="260"/>
      <c r="K156" s="260"/>
      <c r="L156" s="265"/>
      <c r="M156" s="266"/>
      <c r="N156" s="267"/>
      <c r="O156" s="267"/>
      <c r="P156" s="267"/>
      <c r="Q156" s="267"/>
      <c r="R156" s="267"/>
      <c r="S156" s="267"/>
      <c r="T156" s="268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69" t="s">
        <v>138</v>
      </c>
      <c r="AU156" s="269" t="s">
        <v>86</v>
      </c>
      <c r="AV156" s="16" t="s">
        <v>134</v>
      </c>
      <c r="AW156" s="16" t="s">
        <v>37</v>
      </c>
      <c r="AX156" s="16" t="s">
        <v>84</v>
      </c>
      <c r="AY156" s="269" t="s">
        <v>127</v>
      </c>
    </row>
    <row r="157" s="2" customFormat="1" ht="16.5" customHeight="1">
      <c r="A157" s="41"/>
      <c r="B157" s="42"/>
      <c r="C157" s="208" t="s">
        <v>269</v>
      </c>
      <c r="D157" s="208" t="s">
        <v>129</v>
      </c>
      <c r="E157" s="209" t="s">
        <v>429</v>
      </c>
      <c r="F157" s="210" t="s">
        <v>430</v>
      </c>
      <c r="G157" s="211" t="s">
        <v>220</v>
      </c>
      <c r="H157" s="212">
        <v>1</v>
      </c>
      <c r="I157" s="213"/>
      <c r="J157" s="214">
        <f>ROUND(I157*H157,2)</f>
        <v>0</v>
      </c>
      <c r="K157" s="210" t="s">
        <v>19</v>
      </c>
      <c r="L157" s="47"/>
      <c r="M157" s="215" t="s">
        <v>19</v>
      </c>
      <c r="N157" s="216" t="s">
        <v>47</v>
      </c>
      <c r="O157" s="87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9" t="s">
        <v>134</v>
      </c>
      <c r="AT157" s="219" t="s">
        <v>129</v>
      </c>
      <c r="AU157" s="219" t="s">
        <v>86</v>
      </c>
      <c r="AY157" s="20" t="s">
        <v>127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0" t="s">
        <v>84</v>
      </c>
      <c r="BK157" s="220">
        <f>ROUND(I157*H157,2)</f>
        <v>0</v>
      </c>
      <c r="BL157" s="20" t="s">
        <v>134</v>
      </c>
      <c r="BM157" s="219" t="s">
        <v>431</v>
      </c>
    </row>
    <row r="158" s="2" customFormat="1">
      <c r="A158" s="41"/>
      <c r="B158" s="42"/>
      <c r="C158" s="43"/>
      <c r="D158" s="228" t="s">
        <v>222</v>
      </c>
      <c r="E158" s="43"/>
      <c r="F158" s="270" t="s">
        <v>432</v>
      </c>
      <c r="G158" s="43"/>
      <c r="H158" s="43"/>
      <c r="I158" s="223"/>
      <c r="J158" s="43"/>
      <c r="K158" s="43"/>
      <c r="L158" s="47"/>
      <c r="M158" s="224"/>
      <c r="N158" s="225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222</v>
      </c>
      <c r="AU158" s="20" t="s">
        <v>86</v>
      </c>
    </row>
    <row r="159" s="2" customFormat="1" ht="24.15" customHeight="1">
      <c r="A159" s="41"/>
      <c r="B159" s="42"/>
      <c r="C159" s="208" t="s">
        <v>277</v>
      </c>
      <c r="D159" s="208" t="s">
        <v>129</v>
      </c>
      <c r="E159" s="209" t="s">
        <v>433</v>
      </c>
      <c r="F159" s="210" t="s">
        <v>434</v>
      </c>
      <c r="G159" s="211" t="s">
        <v>220</v>
      </c>
      <c r="H159" s="212">
        <v>1</v>
      </c>
      <c r="I159" s="213"/>
      <c r="J159" s="214">
        <f>ROUND(I159*H159,2)</f>
        <v>0</v>
      </c>
      <c r="K159" s="210" t="s">
        <v>19</v>
      </c>
      <c r="L159" s="47"/>
      <c r="M159" s="215" t="s">
        <v>19</v>
      </c>
      <c r="N159" s="216" t="s">
        <v>47</v>
      </c>
      <c r="O159" s="87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9" t="s">
        <v>134</v>
      </c>
      <c r="AT159" s="219" t="s">
        <v>129</v>
      </c>
      <c r="AU159" s="219" t="s">
        <v>86</v>
      </c>
      <c r="AY159" s="20" t="s">
        <v>127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20" t="s">
        <v>84</v>
      </c>
      <c r="BK159" s="220">
        <f>ROUND(I159*H159,2)</f>
        <v>0</v>
      </c>
      <c r="BL159" s="20" t="s">
        <v>134</v>
      </c>
      <c r="BM159" s="219" t="s">
        <v>435</v>
      </c>
    </row>
    <row r="160" s="2" customFormat="1">
      <c r="A160" s="41"/>
      <c r="B160" s="42"/>
      <c r="C160" s="43"/>
      <c r="D160" s="228" t="s">
        <v>222</v>
      </c>
      <c r="E160" s="43"/>
      <c r="F160" s="270" t="s">
        <v>436</v>
      </c>
      <c r="G160" s="43"/>
      <c r="H160" s="43"/>
      <c r="I160" s="223"/>
      <c r="J160" s="43"/>
      <c r="K160" s="43"/>
      <c r="L160" s="47"/>
      <c r="M160" s="224"/>
      <c r="N160" s="225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222</v>
      </c>
      <c r="AU160" s="20" t="s">
        <v>86</v>
      </c>
    </row>
    <row r="161" s="2" customFormat="1" ht="55.5" customHeight="1">
      <c r="A161" s="41"/>
      <c r="B161" s="42"/>
      <c r="C161" s="208" t="s">
        <v>288</v>
      </c>
      <c r="D161" s="208" t="s">
        <v>129</v>
      </c>
      <c r="E161" s="209" t="s">
        <v>437</v>
      </c>
      <c r="F161" s="210" t="s">
        <v>438</v>
      </c>
      <c r="G161" s="211" t="s">
        <v>132</v>
      </c>
      <c r="H161" s="212">
        <v>471</v>
      </c>
      <c r="I161" s="213"/>
      <c r="J161" s="214">
        <f>ROUND(I161*H161,2)</f>
        <v>0</v>
      </c>
      <c r="K161" s="210" t="s">
        <v>19</v>
      </c>
      <c r="L161" s="47"/>
      <c r="M161" s="215" t="s">
        <v>19</v>
      </c>
      <c r="N161" s="216" t="s">
        <v>47</v>
      </c>
      <c r="O161" s="87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9" t="s">
        <v>134</v>
      </c>
      <c r="AT161" s="219" t="s">
        <v>129</v>
      </c>
      <c r="AU161" s="219" t="s">
        <v>86</v>
      </c>
      <c r="AY161" s="20" t="s">
        <v>127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20" t="s">
        <v>84</v>
      </c>
      <c r="BK161" s="220">
        <f>ROUND(I161*H161,2)</f>
        <v>0</v>
      </c>
      <c r="BL161" s="20" t="s">
        <v>134</v>
      </c>
      <c r="BM161" s="219" t="s">
        <v>439</v>
      </c>
    </row>
    <row r="162" s="2" customFormat="1">
      <c r="A162" s="41"/>
      <c r="B162" s="42"/>
      <c r="C162" s="43"/>
      <c r="D162" s="228" t="s">
        <v>222</v>
      </c>
      <c r="E162" s="43"/>
      <c r="F162" s="270" t="s">
        <v>440</v>
      </c>
      <c r="G162" s="43"/>
      <c r="H162" s="43"/>
      <c r="I162" s="223"/>
      <c r="J162" s="43"/>
      <c r="K162" s="43"/>
      <c r="L162" s="47"/>
      <c r="M162" s="224"/>
      <c r="N162" s="225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222</v>
      </c>
      <c r="AU162" s="20" t="s">
        <v>86</v>
      </c>
    </row>
    <row r="163" s="14" customFormat="1">
      <c r="A163" s="14"/>
      <c r="B163" s="237"/>
      <c r="C163" s="238"/>
      <c r="D163" s="228" t="s">
        <v>138</v>
      </c>
      <c r="E163" s="239" t="s">
        <v>19</v>
      </c>
      <c r="F163" s="240" t="s">
        <v>441</v>
      </c>
      <c r="G163" s="238"/>
      <c r="H163" s="241">
        <v>471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138</v>
      </c>
      <c r="AU163" s="247" t="s">
        <v>86</v>
      </c>
      <c r="AV163" s="14" t="s">
        <v>86</v>
      </c>
      <c r="AW163" s="14" t="s">
        <v>37</v>
      </c>
      <c r="AX163" s="14" t="s">
        <v>76</v>
      </c>
      <c r="AY163" s="247" t="s">
        <v>127</v>
      </c>
    </row>
    <row r="164" s="16" customFormat="1">
      <c r="A164" s="16"/>
      <c r="B164" s="259"/>
      <c r="C164" s="260"/>
      <c r="D164" s="228" t="s">
        <v>138</v>
      </c>
      <c r="E164" s="261" t="s">
        <v>19</v>
      </c>
      <c r="F164" s="262" t="s">
        <v>152</v>
      </c>
      <c r="G164" s="260"/>
      <c r="H164" s="263">
        <v>471</v>
      </c>
      <c r="I164" s="264"/>
      <c r="J164" s="260"/>
      <c r="K164" s="260"/>
      <c r="L164" s="265"/>
      <c r="M164" s="266"/>
      <c r="N164" s="267"/>
      <c r="O164" s="267"/>
      <c r="P164" s="267"/>
      <c r="Q164" s="267"/>
      <c r="R164" s="267"/>
      <c r="S164" s="267"/>
      <c r="T164" s="268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69" t="s">
        <v>138</v>
      </c>
      <c r="AU164" s="269" t="s">
        <v>86</v>
      </c>
      <c r="AV164" s="16" t="s">
        <v>134</v>
      </c>
      <c r="AW164" s="16" t="s">
        <v>37</v>
      </c>
      <c r="AX164" s="16" t="s">
        <v>84</v>
      </c>
      <c r="AY164" s="269" t="s">
        <v>127</v>
      </c>
    </row>
    <row r="165" s="2" customFormat="1" ht="24.15" customHeight="1">
      <c r="A165" s="41"/>
      <c r="B165" s="42"/>
      <c r="C165" s="208" t="s">
        <v>7</v>
      </c>
      <c r="D165" s="208" t="s">
        <v>129</v>
      </c>
      <c r="E165" s="209" t="s">
        <v>442</v>
      </c>
      <c r="F165" s="210" t="s">
        <v>443</v>
      </c>
      <c r="G165" s="211" t="s">
        <v>132</v>
      </c>
      <c r="H165" s="212">
        <v>215</v>
      </c>
      <c r="I165" s="213"/>
      <c r="J165" s="214">
        <f>ROUND(I165*H165,2)</f>
        <v>0</v>
      </c>
      <c r="K165" s="210" t="s">
        <v>19</v>
      </c>
      <c r="L165" s="47"/>
      <c r="M165" s="215" t="s">
        <v>19</v>
      </c>
      <c r="N165" s="216" t="s">
        <v>47</v>
      </c>
      <c r="O165" s="87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9" t="s">
        <v>134</v>
      </c>
      <c r="AT165" s="219" t="s">
        <v>129</v>
      </c>
      <c r="AU165" s="219" t="s">
        <v>86</v>
      </c>
      <c r="AY165" s="20" t="s">
        <v>127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20" t="s">
        <v>84</v>
      </c>
      <c r="BK165" s="220">
        <f>ROUND(I165*H165,2)</f>
        <v>0</v>
      </c>
      <c r="BL165" s="20" t="s">
        <v>134</v>
      </c>
      <c r="BM165" s="219" t="s">
        <v>444</v>
      </c>
    </row>
    <row r="166" s="14" customFormat="1">
      <c r="A166" s="14"/>
      <c r="B166" s="237"/>
      <c r="C166" s="238"/>
      <c r="D166" s="228" t="s">
        <v>138</v>
      </c>
      <c r="E166" s="239" t="s">
        <v>19</v>
      </c>
      <c r="F166" s="240" t="s">
        <v>339</v>
      </c>
      <c r="G166" s="238"/>
      <c r="H166" s="241">
        <v>215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138</v>
      </c>
      <c r="AU166" s="247" t="s">
        <v>86</v>
      </c>
      <c r="AV166" s="14" t="s">
        <v>86</v>
      </c>
      <c r="AW166" s="14" t="s">
        <v>37</v>
      </c>
      <c r="AX166" s="14" t="s">
        <v>76</v>
      </c>
      <c r="AY166" s="247" t="s">
        <v>127</v>
      </c>
    </row>
    <row r="167" s="16" customFormat="1">
      <c r="A167" s="16"/>
      <c r="B167" s="259"/>
      <c r="C167" s="260"/>
      <c r="D167" s="228" t="s">
        <v>138</v>
      </c>
      <c r="E167" s="261" t="s">
        <v>19</v>
      </c>
      <c r="F167" s="262" t="s">
        <v>152</v>
      </c>
      <c r="G167" s="260"/>
      <c r="H167" s="263">
        <v>215</v>
      </c>
      <c r="I167" s="264"/>
      <c r="J167" s="260"/>
      <c r="K167" s="260"/>
      <c r="L167" s="265"/>
      <c r="M167" s="266"/>
      <c r="N167" s="267"/>
      <c r="O167" s="267"/>
      <c r="P167" s="267"/>
      <c r="Q167" s="267"/>
      <c r="R167" s="267"/>
      <c r="S167" s="267"/>
      <c r="T167" s="268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69" t="s">
        <v>138</v>
      </c>
      <c r="AU167" s="269" t="s">
        <v>86</v>
      </c>
      <c r="AV167" s="16" t="s">
        <v>134</v>
      </c>
      <c r="AW167" s="16" t="s">
        <v>37</v>
      </c>
      <c r="AX167" s="16" t="s">
        <v>84</v>
      </c>
      <c r="AY167" s="269" t="s">
        <v>127</v>
      </c>
    </row>
    <row r="168" s="2" customFormat="1" ht="33" customHeight="1">
      <c r="A168" s="41"/>
      <c r="B168" s="42"/>
      <c r="C168" s="208" t="s">
        <v>298</v>
      </c>
      <c r="D168" s="208" t="s">
        <v>129</v>
      </c>
      <c r="E168" s="209" t="s">
        <v>445</v>
      </c>
      <c r="F168" s="210" t="s">
        <v>446</v>
      </c>
      <c r="G168" s="211" t="s">
        <v>220</v>
      </c>
      <c r="H168" s="212">
        <v>1</v>
      </c>
      <c r="I168" s="213"/>
      <c r="J168" s="214">
        <f>ROUND(I168*H168,2)</f>
        <v>0</v>
      </c>
      <c r="K168" s="210" t="s">
        <v>19</v>
      </c>
      <c r="L168" s="47"/>
      <c r="M168" s="215" t="s">
        <v>19</v>
      </c>
      <c r="N168" s="216" t="s">
        <v>47</v>
      </c>
      <c r="O168" s="87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9" t="s">
        <v>134</v>
      </c>
      <c r="AT168" s="219" t="s">
        <v>129</v>
      </c>
      <c r="AU168" s="219" t="s">
        <v>86</v>
      </c>
      <c r="AY168" s="20" t="s">
        <v>127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84</v>
      </c>
      <c r="BK168" s="220">
        <f>ROUND(I168*H168,2)</f>
        <v>0</v>
      </c>
      <c r="BL168" s="20" t="s">
        <v>134</v>
      </c>
      <c r="BM168" s="219" t="s">
        <v>447</v>
      </c>
    </row>
    <row r="169" s="2" customFormat="1" ht="24.15" customHeight="1">
      <c r="A169" s="41"/>
      <c r="B169" s="42"/>
      <c r="C169" s="208" t="s">
        <v>304</v>
      </c>
      <c r="D169" s="208" t="s">
        <v>129</v>
      </c>
      <c r="E169" s="209" t="s">
        <v>448</v>
      </c>
      <c r="F169" s="210" t="s">
        <v>449</v>
      </c>
      <c r="G169" s="211" t="s">
        <v>220</v>
      </c>
      <c r="H169" s="212">
        <v>1</v>
      </c>
      <c r="I169" s="213"/>
      <c r="J169" s="214">
        <f>ROUND(I169*H169,2)</f>
        <v>0</v>
      </c>
      <c r="K169" s="210" t="s">
        <v>19</v>
      </c>
      <c r="L169" s="47"/>
      <c r="M169" s="215" t="s">
        <v>19</v>
      </c>
      <c r="N169" s="216" t="s">
        <v>47</v>
      </c>
      <c r="O169" s="87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9" t="s">
        <v>134</v>
      </c>
      <c r="AT169" s="219" t="s">
        <v>129</v>
      </c>
      <c r="AU169" s="219" t="s">
        <v>86</v>
      </c>
      <c r="AY169" s="20" t="s">
        <v>127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20" t="s">
        <v>84</v>
      </c>
      <c r="BK169" s="220">
        <f>ROUND(I169*H169,2)</f>
        <v>0</v>
      </c>
      <c r="BL169" s="20" t="s">
        <v>134</v>
      </c>
      <c r="BM169" s="219" t="s">
        <v>450</v>
      </c>
    </row>
    <row r="170" s="2" customFormat="1">
      <c r="A170" s="41"/>
      <c r="B170" s="42"/>
      <c r="C170" s="43"/>
      <c r="D170" s="228" t="s">
        <v>222</v>
      </c>
      <c r="E170" s="43"/>
      <c r="F170" s="270" t="s">
        <v>451</v>
      </c>
      <c r="G170" s="43"/>
      <c r="H170" s="43"/>
      <c r="I170" s="223"/>
      <c r="J170" s="43"/>
      <c r="K170" s="43"/>
      <c r="L170" s="47"/>
      <c r="M170" s="224"/>
      <c r="N170" s="225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222</v>
      </c>
      <c r="AU170" s="20" t="s">
        <v>86</v>
      </c>
    </row>
    <row r="171" s="2" customFormat="1" ht="24.15" customHeight="1">
      <c r="A171" s="41"/>
      <c r="B171" s="42"/>
      <c r="C171" s="208" t="s">
        <v>311</v>
      </c>
      <c r="D171" s="208" t="s">
        <v>129</v>
      </c>
      <c r="E171" s="209" t="s">
        <v>452</v>
      </c>
      <c r="F171" s="210" t="s">
        <v>453</v>
      </c>
      <c r="G171" s="211" t="s">
        <v>220</v>
      </c>
      <c r="H171" s="212">
        <v>1</v>
      </c>
      <c r="I171" s="213"/>
      <c r="J171" s="214">
        <f>ROUND(I171*H171,2)</f>
        <v>0</v>
      </c>
      <c r="K171" s="210" t="s">
        <v>19</v>
      </c>
      <c r="L171" s="47"/>
      <c r="M171" s="215" t="s">
        <v>19</v>
      </c>
      <c r="N171" s="216" t="s">
        <v>47</v>
      </c>
      <c r="O171" s="87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9" t="s">
        <v>134</v>
      </c>
      <c r="AT171" s="219" t="s">
        <v>129</v>
      </c>
      <c r="AU171" s="219" t="s">
        <v>86</v>
      </c>
      <c r="AY171" s="20" t="s">
        <v>127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84</v>
      </c>
      <c r="BK171" s="220">
        <f>ROUND(I171*H171,2)</f>
        <v>0</v>
      </c>
      <c r="BL171" s="20" t="s">
        <v>134</v>
      </c>
      <c r="BM171" s="219" t="s">
        <v>454</v>
      </c>
    </row>
    <row r="172" s="12" customFormat="1" ht="22.8" customHeight="1">
      <c r="A172" s="12"/>
      <c r="B172" s="192"/>
      <c r="C172" s="193"/>
      <c r="D172" s="194" t="s">
        <v>75</v>
      </c>
      <c r="E172" s="206" t="s">
        <v>96</v>
      </c>
      <c r="F172" s="206" t="s">
        <v>287</v>
      </c>
      <c r="G172" s="193"/>
      <c r="H172" s="193"/>
      <c r="I172" s="196"/>
      <c r="J172" s="207">
        <f>BK172</f>
        <v>0</v>
      </c>
      <c r="K172" s="193"/>
      <c r="L172" s="198"/>
      <c r="M172" s="199"/>
      <c r="N172" s="200"/>
      <c r="O172" s="200"/>
      <c r="P172" s="201">
        <f>SUM(P173:P180)</f>
        <v>0</v>
      </c>
      <c r="Q172" s="200"/>
      <c r="R172" s="201">
        <f>SUM(R173:R180)</f>
        <v>0</v>
      </c>
      <c r="S172" s="200"/>
      <c r="T172" s="202">
        <f>SUM(T173:T180)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3" t="s">
        <v>84</v>
      </c>
      <c r="AT172" s="204" t="s">
        <v>75</v>
      </c>
      <c r="AU172" s="204" t="s">
        <v>84</v>
      </c>
      <c r="AY172" s="203" t="s">
        <v>127</v>
      </c>
      <c r="BK172" s="205">
        <f>SUM(BK173:BK180)</f>
        <v>0</v>
      </c>
    </row>
    <row r="173" s="2" customFormat="1" ht="24.15" customHeight="1">
      <c r="A173" s="41"/>
      <c r="B173" s="42"/>
      <c r="C173" s="208" t="s">
        <v>317</v>
      </c>
      <c r="D173" s="208" t="s">
        <v>129</v>
      </c>
      <c r="E173" s="209" t="s">
        <v>455</v>
      </c>
      <c r="F173" s="210" t="s">
        <v>456</v>
      </c>
      <c r="G173" s="211" t="s">
        <v>220</v>
      </c>
      <c r="H173" s="212">
        <v>1</v>
      </c>
      <c r="I173" s="213"/>
      <c r="J173" s="214">
        <f>ROUND(I173*H173,2)</f>
        <v>0</v>
      </c>
      <c r="K173" s="210" t="s">
        <v>19</v>
      </c>
      <c r="L173" s="47"/>
      <c r="M173" s="215" t="s">
        <v>19</v>
      </c>
      <c r="N173" s="216" t="s">
        <v>47</v>
      </c>
      <c r="O173" s="87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9" t="s">
        <v>134</v>
      </c>
      <c r="AT173" s="219" t="s">
        <v>129</v>
      </c>
      <c r="AU173" s="219" t="s">
        <v>86</v>
      </c>
      <c r="AY173" s="20" t="s">
        <v>127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20" t="s">
        <v>84</v>
      </c>
      <c r="BK173" s="220">
        <f>ROUND(I173*H173,2)</f>
        <v>0</v>
      </c>
      <c r="BL173" s="20" t="s">
        <v>134</v>
      </c>
      <c r="BM173" s="219" t="s">
        <v>457</v>
      </c>
    </row>
    <row r="174" s="2" customFormat="1">
      <c r="A174" s="41"/>
      <c r="B174" s="42"/>
      <c r="C174" s="43"/>
      <c r="D174" s="228" t="s">
        <v>222</v>
      </c>
      <c r="E174" s="43"/>
      <c r="F174" s="270" t="s">
        <v>458</v>
      </c>
      <c r="G174" s="43"/>
      <c r="H174" s="43"/>
      <c r="I174" s="223"/>
      <c r="J174" s="43"/>
      <c r="K174" s="43"/>
      <c r="L174" s="47"/>
      <c r="M174" s="224"/>
      <c r="N174" s="225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222</v>
      </c>
      <c r="AU174" s="20" t="s">
        <v>86</v>
      </c>
    </row>
    <row r="175" s="2" customFormat="1" ht="66.75" customHeight="1">
      <c r="A175" s="41"/>
      <c r="B175" s="42"/>
      <c r="C175" s="208" t="s">
        <v>325</v>
      </c>
      <c r="D175" s="208" t="s">
        <v>129</v>
      </c>
      <c r="E175" s="209" t="s">
        <v>299</v>
      </c>
      <c r="F175" s="210" t="s">
        <v>300</v>
      </c>
      <c r="G175" s="211" t="s">
        <v>301</v>
      </c>
      <c r="H175" s="212">
        <v>0.10000000000000001</v>
      </c>
      <c r="I175" s="213"/>
      <c r="J175" s="214">
        <f>ROUND(I175*H175,2)</f>
        <v>0</v>
      </c>
      <c r="K175" s="210" t="s">
        <v>19</v>
      </c>
      <c r="L175" s="47"/>
      <c r="M175" s="215" t="s">
        <v>19</v>
      </c>
      <c r="N175" s="216" t="s">
        <v>47</v>
      </c>
      <c r="O175" s="87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9" t="s">
        <v>134</v>
      </c>
      <c r="AT175" s="219" t="s">
        <v>129</v>
      </c>
      <c r="AU175" s="219" t="s">
        <v>86</v>
      </c>
      <c r="AY175" s="20" t="s">
        <v>127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20" t="s">
        <v>84</v>
      </c>
      <c r="BK175" s="220">
        <f>ROUND(I175*H175,2)</f>
        <v>0</v>
      </c>
      <c r="BL175" s="20" t="s">
        <v>134</v>
      </c>
      <c r="BM175" s="219" t="s">
        <v>459</v>
      </c>
    </row>
    <row r="176" s="2" customFormat="1">
      <c r="A176" s="41"/>
      <c r="B176" s="42"/>
      <c r="C176" s="43"/>
      <c r="D176" s="228" t="s">
        <v>222</v>
      </c>
      <c r="E176" s="43"/>
      <c r="F176" s="270" t="s">
        <v>303</v>
      </c>
      <c r="G176" s="43"/>
      <c r="H176" s="43"/>
      <c r="I176" s="223"/>
      <c r="J176" s="43"/>
      <c r="K176" s="43"/>
      <c r="L176" s="47"/>
      <c r="M176" s="224"/>
      <c r="N176" s="225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222</v>
      </c>
      <c r="AU176" s="20" t="s">
        <v>86</v>
      </c>
    </row>
    <row r="177" s="2" customFormat="1" ht="16.5" customHeight="1">
      <c r="A177" s="41"/>
      <c r="B177" s="42"/>
      <c r="C177" s="208" t="s">
        <v>330</v>
      </c>
      <c r="D177" s="208" t="s">
        <v>129</v>
      </c>
      <c r="E177" s="209" t="s">
        <v>305</v>
      </c>
      <c r="F177" s="210" t="s">
        <v>460</v>
      </c>
      <c r="G177" s="211" t="s">
        <v>220</v>
      </c>
      <c r="H177" s="212">
        <v>1</v>
      </c>
      <c r="I177" s="213"/>
      <c r="J177" s="214">
        <f>ROUND(I177*H177,2)</f>
        <v>0</v>
      </c>
      <c r="K177" s="210" t="s">
        <v>19</v>
      </c>
      <c r="L177" s="47"/>
      <c r="M177" s="215" t="s">
        <v>19</v>
      </c>
      <c r="N177" s="216" t="s">
        <v>47</v>
      </c>
      <c r="O177" s="87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9" t="s">
        <v>134</v>
      </c>
      <c r="AT177" s="219" t="s">
        <v>129</v>
      </c>
      <c r="AU177" s="219" t="s">
        <v>86</v>
      </c>
      <c r="AY177" s="20" t="s">
        <v>127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20" t="s">
        <v>84</v>
      </c>
      <c r="BK177" s="220">
        <f>ROUND(I177*H177,2)</f>
        <v>0</v>
      </c>
      <c r="BL177" s="20" t="s">
        <v>134</v>
      </c>
      <c r="BM177" s="219" t="s">
        <v>461</v>
      </c>
    </row>
    <row r="178" s="2" customFormat="1">
      <c r="A178" s="41"/>
      <c r="B178" s="42"/>
      <c r="C178" s="43"/>
      <c r="D178" s="228" t="s">
        <v>222</v>
      </c>
      <c r="E178" s="43"/>
      <c r="F178" s="270" t="s">
        <v>308</v>
      </c>
      <c r="G178" s="43"/>
      <c r="H178" s="43"/>
      <c r="I178" s="223"/>
      <c r="J178" s="43"/>
      <c r="K178" s="43"/>
      <c r="L178" s="47"/>
      <c r="M178" s="224"/>
      <c r="N178" s="225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222</v>
      </c>
      <c r="AU178" s="20" t="s">
        <v>86</v>
      </c>
    </row>
    <row r="179" s="2" customFormat="1" ht="16.5" customHeight="1">
      <c r="A179" s="41"/>
      <c r="B179" s="42"/>
      <c r="C179" s="208" t="s">
        <v>462</v>
      </c>
      <c r="D179" s="208" t="s">
        <v>129</v>
      </c>
      <c r="E179" s="209" t="s">
        <v>463</v>
      </c>
      <c r="F179" s="210" t="s">
        <v>464</v>
      </c>
      <c r="G179" s="211" t="s">
        <v>220</v>
      </c>
      <c r="H179" s="212">
        <v>1</v>
      </c>
      <c r="I179" s="213"/>
      <c r="J179" s="214">
        <f>ROUND(I179*H179,2)</f>
        <v>0</v>
      </c>
      <c r="K179" s="210" t="s">
        <v>19</v>
      </c>
      <c r="L179" s="47"/>
      <c r="M179" s="215" t="s">
        <v>19</v>
      </c>
      <c r="N179" s="216" t="s">
        <v>47</v>
      </c>
      <c r="O179" s="87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9" t="s">
        <v>134</v>
      </c>
      <c r="AT179" s="219" t="s">
        <v>129</v>
      </c>
      <c r="AU179" s="219" t="s">
        <v>86</v>
      </c>
      <c r="AY179" s="20" t="s">
        <v>127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20" t="s">
        <v>84</v>
      </c>
      <c r="BK179" s="220">
        <f>ROUND(I179*H179,2)</f>
        <v>0</v>
      </c>
      <c r="BL179" s="20" t="s">
        <v>134</v>
      </c>
      <c r="BM179" s="219" t="s">
        <v>465</v>
      </c>
    </row>
    <row r="180" s="2" customFormat="1">
      <c r="A180" s="41"/>
      <c r="B180" s="42"/>
      <c r="C180" s="43"/>
      <c r="D180" s="228" t="s">
        <v>222</v>
      </c>
      <c r="E180" s="43"/>
      <c r="F180" s="270" t="s">
        <v>466</v>
      </c>
      <c r="G180" s="43"/>
      <c r="H180" s="43"/>
      <c r="I180" s="223"/>
      <c r="J180" s="43"/>
      <c r="K180" s="43"/>
      <c r="L180" s="47"/>
      <c r="M180" s="271"/>
      <c r="N180" s="272"/>
      <c r="O180" s="273"/>
      <c r="P180" s="273"/>
      <c r="Q180" s="273"/>
      <c r="R180" s="273"/>
      <c r="S180" s="273"/>
      <c r="T180" s="274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222</v>
      </c>
      <c r="AU180" s="20" t="s">
        <v>86</v>
      </c>
    </row>
    <row r="181" s="2" customFormat="1" ht="6.96" customHeight="1">
      <c r="A181" s="41"/>
      <c r="B181" s="62"/>
      <c r="C181" s="63"/>
      <c r="D181" s="63"/>
      <c r="E181" s="63"/>
      <c r="F181" s="63"/>
      <c r="G181" s="63"/>
      <c r="H181" s="63"/>
      <c r="I181" s="63"/>
      <c r="J181" s="63"/>
      <c r="K181" s="63"/>
      <c r="L181" s="47"/>
      <c r="M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</row>
  </sheetData>
  <sheetProtection sheet="1" autoFilter="0" formatColumns="0" formatRows="0" objects="1" scenarios="1" spinCount="100000" saltValue="3E9RGhzXWa+3BNdE6t3E6h56mcSB5Toa0RglvTg6RpG/a5R9vH2c0s5ujcERsSy6fZCJGH714n4yZ3pJZINEtw==" hashValue="Wkq+7pf71PWCwEVWe4NW0/QxYG8rmxRBVGwSA2Gmf7ub+JkmhYBUwlh5yRyzzbMkC2ETpyQGF0Qd9jcoA0ctYQ==" algorithmName="SHA-512" password="BD1F"/>
  <autoFilter ref="C81:K18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5_01/111111101"/>
    <hyperlink ref="F93" r:id="rId2" display="https://podminky.urs.cz/item/CS_URS_2025_01/111111102"/>
    <hyperlink ref="F97" r:id="rId3" display="https://podminky.urs.cz/item/CS_URS_2025_01/111111104"/>
    <hyperlink ref="F101" r:id="rId4" display="https://podminky.urs.cz/item/CS_URS_2025_01/122703601"/>
    <hyperlink ref="F107" r:id="rId5" display="https://podminky.urs.cz/item/CS_URS_2025_01/122703602"/>
    <hyperlink ref="F111" r:id="rId6" display="https://podminky.urs.cz/item/CS_URS_2025_01/129253201"/>
    <hyperlink ref="F118" r:id="rId7" display="https://podminky.urs.cz/item/CS_URS_2025_01/129353201"/>
    <hyperlink ref="F122" r:id="rId8" display="https://podminky.urs.cz/item/CS_URS_2025_01/162253101"/>
    <hyperlink ref="F126" r:id="rId9" display="https://podminky.urs.cz/item/CS_URS_2025_01/162253102"/>
    <hyperlink ref="F130" r:id="rId10" display="https://podminky.urs.cz/item/CS_URS_2025_01/162253902"/>
    <hyperlink ref="F134" r:id="rId11" display="https://podminky.urs.cz/item/CS_URS_2025_01/167151111"/>
    <hyperlink ref="F138" r:id="rId12" display="https://podminky.urs.cz/item/CS_URS_2025_01/167151121"/>
    <hyperlink ref="F142" r:id="rId13" display="https://podminky.urs.cz/item/CS_URS_2025_01/181411121"/>
    <hyperlink ref="F148" r:id="rId14" display="https://podminky.urs.cz/item/CS_URS_2025_01/181411122"/>
    <hyperlink ref="F154" r:id="rId15" display="https://podminky.urs.cz/item/CS_URS_2025_01/18215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86</v>
      </c>
    </row>
    <row r="4" s="1" customFormat="1" ht="24.96" customHeight="1">
      <c r="B4" s="23"/>
      <c r="D4" s="134" t="s">
        <v>97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Svitava, úprava Blansko Salm, ř. km 36,540 – 36,663, oprava toku, odtěžení sedimentu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100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467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6. 2. 2025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19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39</v>
      </c>
      <c r="F24" s="41"/>
      <c r="G24" s="41"/>
      <c r="H24" s="41"/>
      <c r="I24" s="136" t="s">
        <v>29</v>
      </c>
      <c r="J24" s="140" t="s">
        <v>19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40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42</v>
      </c>
      <c r="E30" s="41"/>
      <c r="F30" s="41"/>
      <c r="G30" s="41"/>
      <c r="H30" s="41"/>
      <c r="I30" s="41"/>
      <c r="J30" s="148">
        <f>ROUND(J80,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44</v>
      </c>
      <c r="G32" s="41"/>
      <c r="H32" s="41"/>
      <c r="I32" s="149" t="s">
        <v>43</v>
      </c>
      <c r="J32" s="149" t="s">
        <v>45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46</v>
      </c>
      <c r="E33" s="136" t="s">
        <v>47</v>
      </c>
      <c r="F33" s="151">
        <f>ROUND((SUM(BE80:BE109)),  2)</f>
        <v>0</v>
      </c>
      <c r="G33" s="41"/>
      <c r="H33" s="41"/>
      <c r="I33" s="152">
        <v>0.20999999999999999</v>
      </c>
      <c r="J33" s="151">
        <f>ROUND(((SUM(BE80:BE109))*I33),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48</v>
      </c>
      <c r="F34" s="151">
        <f>ROUND((SUM(BF80:BF109)),  2)</f>
        <v>0</v>
      </c>
      <c r="G34" s="41"/>
      <c r="H34" s="41"/>
      <c r="I34" s="152">
        <v>0.12</v>
      </c>
      <c r="J34" s="151">
        <f>ROUND(((SUM(BF80:BF109))*I34),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49</v>
      </c>
      <c r="F35" s="151">
        <f>ROUND((SUM(BG80:BG109)),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50</v>
      </c>
      <c r="F36" s="151">
        <f>ROUND((SUM(BH80:BH109)),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51</v>
      </c>
      <c r="F37" s="151">
        <f>ROUND((SUM(BI80:BI109)),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52</v>
      </c>
      <c r="E39" s="155"/>
      <c r="F39" s="155"/>
      <c r="G39" s="156" t="s">
        <v>53</v>
      </c>
      <c r="H39" s="157" t="s">
        <v>54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102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Svitava, úprava Blansko Salm, ř. km 36,540 – 36,663, oprava toku, odtěžení sedimentu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100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24084-13XT-KM-03 - VRN - Vedlejší rozpočtové náklady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k.ú. Blansko</v>
      </c>
      <c r="G52" s="43"/>
      <c r="H52" s="43"/>
      <c r="I52" s="35" t="s">
        <v>23</v>
      </c>
      <c r="J52" s="75" t="str">
        <f>IF(J12="","",J12)</f>
        <v>6. 2. 2025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Povodí Moravy, s.p.</v>
      </c>
      <c r="G54" s="43"/>
      <c r="H54" s="43"/>
      <c r="I54" s="35" t="s">
        <v>33</v>
      </c>
      <c r="J54" s="39" t="str">
        <f>E21</f>
        <v>Regioprojekt Brno,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Ing. Michal Kachtík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103</v>
      </c>
      <c r="D57" s="166"/>
      <c r="E57" s="166"/>
      <c r="F57" s="166"/>
      <c r="G57" s="166"/>
      <c r="H57" s="166"/>
      <c r="I57" s="166"/>
      <c r="J57" s="167" t="s">
        <v>104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74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105</v>
      </c>
    </row>
    <row r="60" s="9" customFormat="1" ht="24.96" customHeight="1">
      <c r="A60" s="9"/>
      <c r="B60" s="169"/>
      <c r="C60" s="170"/>
      <c r="D60" s="171" t="s">
        <v>91</v>
      </c>
      <c r="E60" s="172"/>
      <c r="F60" s="172"/>
      <c r="G60" s="172"/>
      <c r="H60" s="172"/>
      <c r="I60" s="172"/>
      <c r="J60" s="173">
        <f>J81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3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3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112</v>
      </c>
      <c r="D67" s="43"/>
      <c r="E67" s="43"/>
      <c r="F67" s="43"/>
      <c r="G67" s="43"/>
      <c r="H67" s="43"/>
      <c r="I67" s="43"/>
      <c r="J67" s="43"/>
      <c r="K67" s="4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6.25" customHeight="1">
      <c r="A70" s="41"/>
      <c r="B70" s="42"/>
      <c r="C70" s="43"/>
      <c r="D70" s="43"/>
      <c r="E70" s="164" t="str">
        <f>E7</f>
        <v>Svitava, úprava Blansko Salm, ř. km 36,540 – 36,663, oprava toku, odtěžení sedimentu</v>
      </c>
      <c r="F70" s="35"/>
      <c r="G70" s="35"/>
      <c r="H70" s="35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100</v>
      </c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24084-13XT-KM-03 - VRN - Vedlejší rozpočtové náklady</v>
      </c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>k.ú. Blansko</v>
      </c>
      <c r="G74" s="43"/>
      <c r="H74" s="43"/>
      <c r="I74" s="35" t="s">
        <v>23</v>
      </c>
      <c r="J74" s="75" t="str">
        <f>IF(J12="","",J12)</f>
        <v>6. 2. 2025</v>
      </c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5.65" customHeight="1">
      <c r="A76" s="41"/>
      <c r="B76" s="42"/>
      <c r="C76" s="35" t="s">
        <v>25</v>
      </c>
      <c r="D76" s="43"/>
      <c r="E76" s="43"/>
      <c r="F76" s="30" t="str">
        <f>E15</f>
        <v>Povodí Moravy, s.p.</v>
      </c>
      <c r="G76" s="43"/>
      <c r="H76" s="43"/>
      <c r="I76" s="35" t="s">
        <v>33</v>
      </c>
      <c r="J76" s="39" t="str">
        <f>E21</f>
        <v>Regioprojekt Brno, s.r.o.</v>
      </c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31</v>
      </c>
      <c r="D77" s="43"/>
      <c r="E77" s="43"/>
      <c r="F77" s="30" t="str">
        <f>IF(E18="","",E18)</f>
        <v>Vyplň údaj</v>
      </c>
      <c r="G77" s="43"/>
      <c r="H77" s="43"/>
      <c r="I77" s="35" t="s">
        <v>38</v>
      </c>
      <c r="J77" s="39" t="str">
        <f>E24</f>
        <v>Ing. Michal Kachtík</v>
      </c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1"/>
      <c r="B79" s="182"/>
      <c r="C79" s="183" t="s">
        <v>113</v>
      </c>
      <c r="D79" s="184" t="s">
        <v>61</v>
      </c>
      <c r="E79" s="184" t="s">
        <v>57</v>
      </c>
      <c r="F79" s="184" t="s">
        <v>58</v>
      </c>
      <c r="G79" s="184" t="s">
        <v>114</v>
      </c>
      <c r="H79" s="184" t="s">
        <v>115</v>
      </c>
      <c r="I79" s="184" t="s">
        <v>116</v>
      </c>
      <c r="J79" s="184" t="s">
        <v>104</v>
      </c>
      <c r="K79" s="185" t="s">
        <v>117</v>
      </c>
      <c r="L79" s="186"/>
      <c r="M79" s="95" t="s">
        <v>19</v>
      </c>
      <c r="N79" s="96" t="s">
        <v>46</v>
      </c>
      <c r="O79" s="96" t="s">
        <v>118</v>
      </c>
      <c r="P79" s="96" t="s">
        <v>119</v>
      </c>
      <c r="Q79" s="96" t="s">
        <v>120</v>
      </c>
      <c r="R79" s="96" t="s">
        <v>121</v>
      </c>
      <c r="S79" s="96" t="s">
        <v>122</v>
      </c>
      <c r="T79" s="97" t="s">
        <v>123</v>
      </c>
      <c r="U79" s="181"/>
      <c r="V79" s="181"/>
      <c r="W79" s="181"/>
      <c r="X79" s="181"/>
      <c r="Y79" s="181"/>
      <c r="Z79" s="181"/>
      <c r="AA79" s="181"/>
      <c r="AB79" s="181"/>
      <c r="AC79" s="181"/>
      <c r="AD79" s="181"/>
      <c r="AE79" s="181"/>
    </row>
    <row r="80" s="2" customFormat="1" ht="22.8" customHeight="1">
      <c r="A80" s="41"/>
      <c r="B80" s="42"/>
      <c r="C80" s="102" t="s">
        <v>124</v>
      </c>
      <c r="D80" s="43"/>
      <c r="E80" s="43"/>
      <c r="F80" s="43"/>
      <c r="G80" s="43"/>
      <c r="H80" s="43"/>
      <c r="I80" s="43"/>
      <c r="J80" s="187">
        <f>BK80</f>
        <v>0</v>
      </c>
      <c r="K80" s="43"/>
      <c r="L80" s="47"/>
      <c r="M80" s="98"/>
      <c r="N80" s="188"/>
      <c r="O80" s="99"/>
      <c r="P80" s="189">
        <f>P81</f>
        <v>0</v>
      </c>
      <c r="Q80" s="99"/>
      <c r="R80" s="189">
        <f>R81</f>
        <v>0</v>
      </c>
      <c r="S80" s="99"/>
      <c r="T80" s="190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75</v>
      </c>
      <c r="AU80" s="20" t="s">
        <v>105</v>
      </c>
      <c r="BK80" s="191">
        <f>BK81</f>
        <v>0</v>
      </c>
    </row>
    <row r="81" s="12" customFormat="1" ht="25.92" customHeight="1">
      <c r="A81" s="12"/>
      <c r="B81" s="192"/>
      <c r="C81" s="193"/>
      <c r="D81" s="194" t="s">
        <v>75</v>
      </c>
      <c r="E81" s="195" t="s">
        <v>468</v>
      </c>
      <c r="F81" s="195" t="s">
        <v>469</v>
      </c>
      <c r="G81" s="193"/>
      <c r="H81" s="193"/>
      <c r="I81" s="196"/>
      <c r="J81" s="197">
        <f>BK81</f>
        <v>0</v>
      </c>
      <c r="K81" s="193"/>
      <c r="L81" s="198"/>
      <c r="M81" s="199"/>
      <c r="N81" s="200"/>
      <c r="O81" s="200"/>
      <c r="P81" s="201">
        <f>SUM(P82:P109)</f>
        <v>0</v>
      </c>
      <c r="Q81" s="200"/>
      <c r="R81" s="201">
        <f>SUM(R82:R109)</f>
        <v>0</v>
      </c>
      <c r="S81" s="200"/>
      <c r="T81" s="202">
        <f>SUM(T82:T109)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3" t="s">
        <v>177</v>
      </c>
      <c r="AT81" s="204" t="s">
        <v>75</v>
      </c>
      <c r="AU81" s="204" t="s">
        <v>76</v>
      </c>
      <c r="AY81" s="203" t="s">
        <v>127</v>
      </c>
      <c r="BK81" s="205">
        <f>SUM(BK82:BK109)</f>
        <v>0</v>
      </c>
    </row>
    <row r="82" s="2" customFormat="1" ht="24.15" customHeight="1">
      <c r="A82" s="41"/>
      <c r="B82" s="42"/>
      <c r="C82" s="208" t="s">
        <v>84</v>
      </c>
      <c r="D82" s="208" t="s">
        <v>129</v>
      </c>
      <c r="E82" s="209" t="s">
        <v>470</v>
      </c>
      <c r="F82" s="210" t="s">
        <v>471</v>
      </c>
      <c r="G82" s="211" t="s">
        <v>220</v>
      </c>
      <c r="H82" s="212">
        <v>1</v>
      </c>
      <c r="I82" s="213"/>
      <c r="J82" s="214">
        <f>ROUND(I82*H82,2)</f>
        <v>0</v>
      </c>
      <c r="K82" s="210" t="s">
        <v>19</v>
      </c>
      <c r="L82" s="47"/>
      <c r="M82" s="215" t="s">
        <v>19</v>
      </c>
      <c r="N82" s="216" t="s">
        <v>47</v>
      </c>
      <c r="O82" s="87"/>
      <c r="P82" s="217">
        <f>O82*H82</f>
        <v>0</v>
      </c>
      <c r="Q82" s="217">
        <v>0</v>
      </c>
      <c r="R82" s="217">
        <f>Q82*H82</f>
        <v>0</v>
      </c>
      <c r="S82" s="217">
        <v>0</v>
      </c>
      <c r="T82" s="218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19" t="s">
        <v>134</v>
      </c>
      <c r="AT82" s="219" t="s">
        <v>129</v>
      </c>
      <c r="AU82" s="219" t="s">
        <v>84</v>
      </c>
      <c r="AY82" s="20" t="s">
        <v>127</v>
      </c>
      <c r="BE82" s="220">
        <f>IF(N82="základní",J82,0)</f>
        <v>0</v>
      </c>
      <c r="BF82" s="220">
        <f>IF(N82="snížená",J82,0)</f>
        <v>0</v>
      </c>
      <c r="BG82" s="220">
        <f>IF(N82="zákl. přenesená",J82,0)</f>
        <v>0</v>
      </c>
      <c r="BH82" s="220">
        <f>IF(N82="sníž. přenesená",J82,0)</f>
        <v>0</v>
      </c>
      <c r="BI82" s="220">
        <f>IF(N82="nulová",J82,0)</f>
        <v>0</v>
      </c>
      <c r="BJ82" s="20" t="s">
        <v>84</v>
      </c>
      <c r="BK82" s="220">
        <f>ROUND(I82*H82,2)</f>
        <v>0</v>
      </c>
      <c r="BL82" s="20" t="s">
        <v>134</v>
      </c>
      <c r="BM82" s="219" t="s">
        <v>472</v>
      </c>
    </row>
    <row r="83" s="2" customFormat="1">
      <c r="A83" s="41"/>
      <c r="B83" s="42"/>
      <c r="C83" s="43"/>
      <c r="D83" s="228" t="s">
        <v>222</v>
      </c>
      <c r="E83" s="43"/>
      <c r="F83" s="270" t="s">
        <v>473</v>
      </c>
      <c r="G83" s="43"/>
      <c r="H83" s="43"/>
      <c r="I83" s="223"/>
      <c r="J83" s="43"/>
      <c r="K83" s="43"/>
      <c r="L83" s="47"/>
      <c r="M83" s="224"/>
      <c r="N83" s="225"/>
      <c r="O83" s="87"/>
      <c r="P83" s="87"/>
      <c r="Q83" s="87"/>
      <c r="R83" s="87"/>
      <c r="S83" s="87"/>
      <c r="T83" s="88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222</v>
      </c>
      <c r="AU83" s="20" t="s">
        <v>84</v>
      </c>
    </row>
    <row r="84" s="2" customFormat="1" ht="16.5" customHeight="1">
      <c r="A84" s="41"/>
      <c r="B84" s="42"/>
      <c r="C84" s="208" t="s">
        <v>86</v>
      </c>
      <c r="D84" s="208" t="s">
        <v>129</v>
      </c>
      <c r="E84" s="209" t="s">
        <v>474</v>
      </c>
      <c r="F84" s="210" t="s">
        <v>475</v>
      </c>
      <c r="G84" s="211" t="s">
        <v>220</v>
      </c>
      <c r="H84" s="212">
        <v>1</v>
      </c>
      <c r="I84" s="213"/>
      <c r="J84" s="214">
        <f>ROUND(I84*H84,2)</f>
        <v>0</v>
      </c>
      <c r="K84" s="210" t="s">
        <v>19</v>
      </c>
      <c r="L84" s="47"/>
      <c r="M84" s="215" t="s">
        <v>19</v>
      </c>
      <c r="N84" s="216" t="s">
        <v>47</v>
      </c>
      <c r="O84" s="87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9" t="s">
        <v>134</v>
      </c>
      <c r="AT84" s="219" t="s">
        <v>129</v>
      </c>
      <c r="AU84" s="219" t="s">
        <v>84</v>
      </c>
      <c r="AY84" s="20" t="s">
        <v>127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20" t="s">
        <v>84</v>
      </c>
      <c r="BK84" s="220">
        <f>ROUND(I84*H84,2)</f>
        <v>0</v>
      </c>
      <c r="BL84" s="20" t="s">
        <v>134</v>
      </c>
      <c r="BM84" s="219" t="s">
        <v>476</v>
      </c>
    </row>
    <row r="85" s="2" customFormat="1">
      <c r="A85" s="41"/>
      <c r="B85" s="42"/>
      <c r="C85" s="43"/>
      <c r="D85" s="228" t="s">
        <v>222</v>
      </c>
      <c r="E85" s="43"/>
      <c r="F85" s="270" t="s">
        <v>477</v>
      </c>
      <c r="G85" s="43"/>
      <c r="H85" s="43"/>
      <c r="I85" s="223"/>
      <c r="J85" s="43"/>
      <c r="K85" s="43"/>
      <c r="L85" s="47"/>
      <c r="M85" s="224"/>
      <c r="N85" s="225"/>
      <c r="O85" s="87"/>
      <c r="P85" s="87"/>
      <c r="Q85" s="87"/>
      <c r="R85" s="87"/>
      <c r="S85" s="87"/>
      <c r="T85" s="88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222</v>
      </c>
      <c r="AU85" s="20" t="s">
        <v>84</v>
      </c>
    </row>
    <row r="86" s="2" customFormat="1" ht="16.5" customHeight="1">
      <c r="A86" s="41"/>
      <c r="B86" s="42"/>
      <c r="C86" s="208" t="s">
        <v>144</v>
      </c>
      <c r="D86" s="208" t="s">
        <v>129</v>
      </c>
      <c r="E86" s="209" t="s">
        <v>478</v>
      </c>
      <c r="F86" s="210" t="s">
        <v>479</v>
      </c>
      <c r="G86" s="211" t="s">
        <v>220</v>
      </c>
      <c r="H86" s="212">
        <v>1</v>
      </c>
      <c r="I86" s="213"/>
      <c r="J86" s="214">
        <f>ROUND(I86*H86,2)</f>
        <v>0</v>
      </c>
      <c r="K86" s="210" t="s">
        <v>19</v>
      </c>
      <c r="L86" s="47"/>
      <c r="M86" s="215" t="s">
        <v>19</v>
      </c>
      <c r="N86" s="216" t="s">
        <v>47</v>
      </c>
      <c r="O86" s="87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9" t="s">
        <v>134</v>
      </c>
      <c r="AT86" s="219" t="s">
        <v>129</v>
      </c>
      <c r="AU86" s="219" t="s">
        <v>84</v>
      </c>
      <c r="AY86" s="20" t="s">
        <v>127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20" t="s">
        <v>84</v>
      </c>
      <c r="BK86" s="220">
        <f>ROUND(I86*H86,2)</f>
        <v>0</v>
      </c>
      <c r="BL86" s="20" t="s">
        <v>134</v>
      </c>
      <c r="BM86" s="219" t="s">
        <v>480</v>
      </c>
    </row>
    <row r="87" s="2" customFormat="1" ht="21.75" customHeight="1">
      <c r="A87" s="41"/>
      <c r="B87" s="42"/>
      <c r="C87" s="208" t="s">
        <v>134</v>
      </c>
      <c r="D87" s="208" t="s">
        <v>129</v>
      </c>
      <c r="E87" s="209" t="s">
        <v>481</v>
      </c>
      <c r="F87" s="210" t="s">
        <v>482</v>
      </c>
      <c r="G87" s="211" t="s">
        <v>220</v>
      </c>
      <c r="H87" s="212">
        <v>1</v>
      </c>
      <c r="I87" s="213"/>
      <c r="J87" s="214">
        <f>ROUND(I87*H87,2)</f>
        <v>0</v>
      </c>
      <c r="K87" s="210" t="s">
        <v>19</v>
      </c>
      <c r="L87" s="47"/>
      <c r="M87" s="215" t="s">
        <v>19</v>
      </c>
      <c r="N87" s="216" t="s">
        <v>47</v>
      </c>
      <c r="O87" s="87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9" t="s">
        <v>134</v>
      </c>
      <c r="AT87" s="219" t="s">
        <v>129</v>
      </c>
      <c r="AU87" s="219" t="s">
        <v>84</v>
      </c>
      <c r="AY87" s="20" t="s">
        <v>127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20" t="s">
        <v>84</v>
      </c>
      <c r="BK87" s="220">
        <f>ROUND(I87*H87,2)</f>
        <v>0</v>
      </c>
      <c r="BL87" s="20" t="s">
        <v>134</v>
      </c>
      <c r="BM87" s="219" t="s">
        <v>483</v>
      </c>
    </row>
    <row r="88" s="2" customFormat="1" ht="16.5" customHeight="1">
      <c r="A88" s="41"/>
      <c r="B88" s="42"/>
      <c r="C88" s="208" t="s">
        <v>177</v>
      </c>
      <c r="D88" s="208" t="s">
        <v>129</v>
      </c>
      <c r="E88" s="209" t="s">
        <v>484</v>
      </c>
      <c r="F88" s="210" t="s">
        <v>485</v>
      </c>
      <c r="G88" s="211" t="s">
        <v>220</v>
      </c>
      <c r="H88" s="212">
        <v>1</v>
      </c>
      <c r="I88" s="213"/>
      <c r="J88" s="214">
        <f>ROUND(I88*H88,2)</f>
        <v>0</v>
      </c>
      <c r="K88" s="210" t="s">
        <v>19</v>
      </c>
      <c r="L88" s="47"/>
      <c r="M88" s="215" t="s">
        <v>19</v>
      </c>
      <c r="N88" s="216" t="s">
        <v>47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134</v>
      </c>
      <c r="AT88" s="219" t="s">
        <v>129</v>
      </c>
      <c r="AU88" s="219" t="s">
        <v>84</v>
      </c>
      <c r="AY88" s="20" t="s">
        <v>127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84</v>
      </c>
      <c r="BK88" s="220">
        <f>ROUND(I88*H88,2)</f>
        <v>0</v>
      </c>
      <c r="BL88" s="20" t="s">
        <v>134</v>
      </c>
      <c r="BM88" s="219" t="s">
        <v>486</v>
      </c>
    </row>
    <row r="89" s="2" customFormat="1" ht="21.75" customHeight="1">
      <c r="A89" s="41"/>
      <c r="B89" s="42"/>
      <c r="C89" s="208" t="s">
        <v>183</v>
      </c>
      <c r="D89" s="208" t="s">
        <v>129</v>
      </c>
      <c r="E89" s="209" t="s">
        <v>487</v>
      </c>
      <c r="F89" s="210" t="s">
        <v>488</v>
      </c>
      <c r="G89" s="211" t="s">
        <v>220</v>
      </c>
      <c r="H89" s="212">
        <v>1</v>
      </c>
      <c r="I89" s="213"/>
      <c r="J89" s="214">
        <f>ROUND(I89*H89,2)</f>
        <v>0</v>
      </c>
      <c r="K89" s="210" t="s">
        <v>19</v>
      </c>
      <c r="L89" s="47"/>
      <c r="M89" s="215" t="s">
        <v>19</v>
      </c>
      <c r="N89" s="216" t="s">
        <v>47</v>
      </c>
      <c r="O89" s="87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9" t="s">
        <v>134</v>
      </c>
      <c r="AT89" s="219" t="s">
        <v>129</v>
      </c>
      <c r="AU89" s="219" t="s">
        <v>84</v>
      </c>
      <c r="AY89" s="20" t="s">
        <v>127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20" t="s">
        <v>84</v>
      </c>
      <c r="BK89" s="220">
        <f>ROUND(I89*H89,2)</f>
        <v>0</v>
      </c>
      <c r="BL89" s="20" t="s">
        <v>134</v>
      </c>
      <c r="BM89" s="219" t="s">
        <v>489</v>
      </c>
    </row>
    <row r="90" s="2" customFormat="1" ht="33" customHeight="1">
      <c r="A90" s="41"/>
      <c r="B90" s="42"/>
      <c r="C90" s="208" t="s">
        <v>189</v>
      </c>
      <c r="D90" s="208" t="s">
        <v>129</v>
      </c>
      <c r="E90" s="209" t="s">
        <v>490</v>
      </c>
      <c r="F90" s="210" t="s">
        <v>491</v>
      </c>
      <c r="G90" s="211" t="s">
        <v>220</v>
      </c>
      <c r="H90" s="212">
        <v>1</v>
      </c>
      <c r="I90" s="213"/>
      <c r="J90" s="214">
        <f>ROUND(I90*H90,2)</f>
        <v>0</v>
      </c>
      <c r="K90" s="210" t="s">
        <v>19</v>
      </c>
      <c r="L90" s="47"/>
      <c r="M90" s="215" t="s">
        <v>19</v>
      </c>
      <c r="N90" s="216" t="s">
        <v>47</v>
      </c>
      <c r="O90" s="87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9" t="s">
        <v>134</v>
      </c>
      <c r="AT90" s="219" t="s">
        <v>129</v>
      </c>
      <c r="AU90" s="219" t="s">
        <v>84</v>
      </c>
      <c r="AY90" s="20" t="s">
        <v>127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84</v>
      </c>
      <c r="BK90" s="220">
        <f>ROUND(I90*H90,2)</f>
        <v>0</v>
      </c>
      <c r="BL90" s="20" t="s">
        <v>134</v>
      </c>
      <c r="BM90" s="219" t="s">
        <v>492</v>
      </c>
    </row>
    <row r="91" s="2" customFormat="1">
      <c r="A91" s="41"/>
      <c r="B91" s="42"/>
      <c r="C91" s="43"/>
      <c r="D91" s="228" t="s">
        <v>222</v>
      </c>
      <c r="E91" s="43"/>
      <c r="F91" s="270" t="s">
        <v>493</v>
      </c>
      <c r="G91" s="43"/>
      <c r="H91" s="43"/>
      <c r="I91" s="223"/>
      <c r="J91" s="43"/>
      <c r="K91" s="43"/>
      <c r="L91" s="47"/>
      <c r="M91" s="224"/>
      <c r="N91" s="225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222</v>
      </c>
      <c r="AU91" s="20" t="s">
        <v>84</v>
      </c>
    </row>
    <row r="92" s="2" customFormat="1" ht="33" customHeight="1">
      <c r="A92" s="41"/>
      <c r="B92" s="42"/>
      <c r="C92" s="208" t="s">
        <v>194</v>
      </c>
      <c r="D92" s="208" t="s">
        <v>129</v>
      </c>
      <c r="E92" s="209" t="s">
        <v>494</v>
      </c>
      <c r="F92" s="210" t="s">
        <v>495</v>
      </c>
      <c r="G92" s="211" t="s">
        <v>220</v>
      </c>
      <c r="H92" s="212">
        <v>1</v>
      </c>
      <c r="I92" s="213"/>
      <c r="J92" s="214">
        <f>ROUND(I92*H92,2)</f>
        <v>0</v>
      </c>
      <c r="K92" s="210" t="s">
        <v>19</v>
      </c>
      <c r="L92" s="47"/>
      <c r="M92" s="215" t="s">
        <v>19</v>
      </c>
      <c r="N92" s="216" t="s">
        <v>47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134</v>
      </c>
      <c r="AT92" s="219" t="s">
        <v>129</v>
      </c>
      <c r="AU92" s="219" t="s">
        <v>84</v>
      </c>
      <c r="AY92" s="20" t="s">
        <v>127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84</v>
      </c>
      <c r="BK92" s="220">
        <f>ROUND(I92*H92,2)</f>
        <v>0</v>
      </c>
      <c r="BL92" s="20" t="s">
        <v>134</v>
      </c>
      <c r="BM92" s="219" t="s">
        <v>496</v>
      </c>
    </row>
    <row r="93" s="2" customFormat="1">
      <c r="A93" s="41"/>
      <c r="B93" s="42"/>
      <c r="C93" s="43"/>
      <c r="D93" s="228" t="s">
        <v>222</v>
      </c>
      <c r="E93" s="43"/>
      <c r="F93" s="270" t="s">
        <v>497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222</v>
      </c>
      <c r="AU93" s="20" t="s">
        <v>84</v>
      </c>
    </row>
    <row r="94" s="2" customFormat="1" ht="37.8" customHeight="1">
      <c r="A94" s="41"/>
      <c r="B94" s="42"/>
      <c r="C94" s="208" t="s">
        <v>96</v>
      </c>
      <c r="D94" s="208" t="s">
        <v>129</v>
      </c>
      <c r="E94" s="209" t="s">
        <v>498</v>
      </c>
      <c r="F94" s="210" t="s">
        <v>499</v>
      </c>
      <c r="G94" s="211" t="s">
        <v>220</v>
      </c>
      <c r="H94" s="212">
        <v>1</v>
      </c>
      <c r="I94" s="213"/>
      <c r="J94" s="214">
        <f>ROUND(I94*H94,2)</f>
        <v>0</v>
      </c>
      <c r="K94" s="210" t="s">
        <v>19</v>
      </c>
      <c r="L94" s="47"/>
      <c r="M94" s="215" t="s">
        <v>19</v>
      </c>
      <c r="N94" s="216" t="s">
        <v>47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134</v>
      </c>
      <c r="AT94" s="219" t="s">
        <v>129</v>
      </c>
      <c r="AU94" s="219" t="s">
        <v>84</v>
      </c>
      <c r="AY94" s="20" t="s">
        <v>127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84</v>
      </c>
      <c r="BK94" s="220">
        <f>ROUND(I94*H94,2)</f>
        <v>0</v>
      </c>
      <c r="BL94" s="20" t="s">
        <v>134</v>
      </c>
      <c r="BM94" s="219" t="s">
        <v>500</v>
      </c>
    </row>
    <row r="95" s="2" customFormat="1" ht="16.5" customHeight="1">
      <c r="A95" s="41"/>
      <c r="B95" s="42"/>
      <c r="C95" s="208" t="s">
        <v>211</v>
      </c>
      <c r="D95" s="208" t="s">
        <v>129</v>
      </c>
      <c r="E95" s="209" t="s">
        <v>501</v>
      </c>
      <c r="F95" s="210" t="s">
        <v>502</v>
      </c>
      <c r="G95" s="211" t="s">
        <v>220</v>
      </c>
      <c r="H95" s="212">
        <v>1</v>
      </c>
      <c r="I95" s="213"/>
      <c r="J95" s="214">
        <f>ROUND(I95*H95,2)</f>
        <v>0</v>
      </c>
      <c r="K95" s="210" t="s">
        <v>19</v>
      </c>
      <c r="L95" s="47"/>
      <c r="M95" s="215" t="s">
        <v>19</v>
      </c>
      <c r="N95" s="216" t="s">
        <v>47</v>
      </c>
      <c r="O95" s="87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9" t="s">
        <v>134</v>
      </c>
      <c r="AT95" s="219" t="s">
        <v>129</v>
      </c>
      <c r="AU95" s="219" t="s">
        <v>84</v>
      </c>
      <c r="AY95" s="20" t="s">
        <v>127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84</v>
      </c>
      <c r="BK95" s="220">
        <f>ROUND(I95*H95,2)</f>
        <v>0</v>
      </c>
      <c r="BL95" s="20" t="s">
        <v>134</v>
      </c>
      <c r="BM95" s="219" t="s">
        <v>503</v>
      </c>
    </row>
    <row r="96" s="2" customFormat="1">
      <c r="A96" s="41"/>
      <c r="B96" s="42"/>
      <c r="C96" s="43"/>
      <c r="D96" s="228" t="s">
        <v>222</v>
      </c>
      <c r="E96" s="43"/>
      <c r="F96" s="270" t="s">
        <v>504</v>
      </c>
      <c r="G96" s="43"/>
      <c r="H96" s="43"/>
      <c r="I96" s="223"/>
      <c r="J96" s="43"/>
      <c r="K96" s="43"/>
      <c r="L96" s="47"/>
      <c r="M96" s="224"/>
      <c r="N96" s="225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222</v>
      </c>
      <c r="AU96" s="20" t="s">
        <v>84</v>
      </c>
    </row>
    <row r="97" s="2" customFormat="1" ht="49.05" customHeight="1">
      <c r="A97" s="41"/>
      <c r="B97" s="42"/>
      <c r="C97" s="208" t="s">
        <v>217</v>
      </c>
      <c r="D97" s="208" t="s">
        <v>129</v>
      </c>
      <c r="E97" s="209" t="s">
        <v>505</v>
      </c>
      <c r="F97" s="210" t="s">
        <v>506</v>
      </c>
      <c r="G97" s="211" t="s">
        <v>220</v>
      </c>
      <c r="H97" s="212">
        <v>1</v>
      </c>
      <c r="I97" s="213"/>
      <c r="J97" s="214">
        <f>ROUND(I97*H97,2)</f>
        <v>0</v>
      </c>
      <c r="K97" s="210" t="s">
        <v>19</v>
      </c>
      <c r="L97" s="47"/>
      <c r="M97" s="215" t="s">
        <v>19</v>
      </c>
      <c r="N97" s="216" t="s">
        <v>47</v>
      </c>
      <c r="O97" s="87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134</v>
      </c>
      <c r="AT97" s="219" t="s">
        <v>129</v>
      </c>
      <c r="AU97" s="219" t="s">
        <v>84</v>
      </c>
      <c r="AY97" s="20" t="s">
        <v>127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84</v>
      </c>
      <c r="BK97" s="220">
        <f>ROUND(I97*H97,2)</f>
        <v>0</v>
      </c>
      <c r="BL97" s="20" t="s">
        <v>134</v>
      </c>
      <c r="BM97" s="219" t="s">
        <v>507</v>
      </c>
    </row>
    <row r="98" s="2" customFormat="1">
      <c r="A98" s="41"/>
      <c r="B98" s="42"/>
      <c r="C98" s="43"/>
      <c r="D98" s="228" t="s">
        <v>222</v>
      </c>
      <c r="E98" s="43"/>
      <c r="F98" s="270" t="s">
        <v>508</v>
      </c>
      <c r="G98" s="43"/>
      <c r="H98" s="43"/>
      <c r="I98" s="223"/>
      <c r="J98" s="43"/>
      <c r="K98" s="43"/>
      <c r="L98" s="47"/>
      <c r="M98" s="224"/>
      <c r="N98" s="225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222</v>
      </c>
      <c r="AU98" s="20" t="s">
        <v>84</v>
      </c>
    </row>
    <row r="99" s="2" customFormat="1" ht="33" customHeight="1">
      <c r="A99" s="41"/>
      <c r="B99" s="42"/>
      <c r="C99" s="208" t="s">
        <v>8</v>
      </c>
      <c r="D99" s="208" t="s">
        <v>129</v>
      </c>
      <c r="E99" s="209" t="s">
        <v>509</v>
      </c>
      <c r="F99" s="210" t="s">
        <v>510</v>
      </c>
      <c r="G99" s="211" t="s">
        <v>220</v>
      </c>
      <c r="H99" s="212">
        <v>1</v>
      </c>
      <c r="I99" s="213"/>
      <c r="J99" s="214">
        <f>ROUND(I99*H99,2)</f>
        <v>0</v>
      </c>
      <c r="K99" s="210" t="s">
        <v>19</v>
      </c>
      <c r="L99" s="47"/>
      <c r="M99" s="215" t="s">
        <v>19</v>
      </c>
      <c r="N99" s="216" t="s">
        <v>47</v>
      </c>
      <c r="O99" s="87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9" t="s">
        <v>134</v>
      </c>
      <c r="AT99" s="219" t="s">
        <v>129</v>
      </c>
      <c r="AU99" s="219" t="s">
        <v>84</v>
      </c>
      <c r="AY99" s="20" t="s">
        <v>127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20" t="s">
        <v>84</v>
      </c>
      <c r="BK99" s="220">
        <f>ROUND(I99*H99,2)</f>
        <v>0</v>
      </c>
      <c r="BL99" s="20" t="s">
        <v>134</v>
      </c>
      <c r="BM99" s="219" t="s">
        <v>511</v>
      </c>
    </row>
    <row r="100" s="2" customFormat="1">
      <c r="A100" s="41"/>
      <c r="B100" s="42"/>
      <c r="C100" s="43"/>
      <c r="D100" s="228" t="s">
        <v>222</v>
      </c>
      <c r="E100" s="43"/>
      <c r="F100" s="270" t="s">
        <v>512</v>
      </c>
      <c r="G100" s="43"/>
      <c r="H100" s="43"/>
      <c r="I100" s="223"/>
      <c r="J100" s="43"/>
      <c r="K100" s="43"/>
      <c r="L100" s="47"/>
      <c r="M100" s="224"/>
      <c r="N100" s="225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222</v>
      </c>
      <c r="AU100" s="20" t="s">
        <v>84</v>
      </c>
    </row>
    <row r="101" s="2" customFormat="1" ht="62.7" customHeight="1">
      <c r="A101" s="41"/>
      <c r="B101" s="42"/>
      <c r="C101" s="208" t="s">
        <v>229</v>
      </c>
      <c r="D101" s="208" t="s">
        <v>129</v>
      </c>
      <c r="E101" s="209" t="s">
        <v>513</v>
      </c>
      <c r="F101" s="210" t="s">
        <v>514</v>
      </c>
      <c r="G101" s="211" t="s">
        <v>220</v>
      </c>
      <c r="H101" s="212">
        <v>1</v>
      </c>
      <c r="I101" s="213"/>
      <c r="J101" s="214">
        <f>ROUND(I101*H101,2)</f>
        <v>0</v>
      </c>
      <c r="K101" s="210" t="s">
        <v>19</v>
      </c>
      <c r="L101" s="47"/>
      <c r="M101" s="215" t="s">
        <v>19</v>
      </c>
      <c r="N101" s="216" t="s">
        <v>47</v>
      </c>
      <c r="O101" s="87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9" t="s">
        <v>134</v>
      </c>
      <c r="AT101" s="219" t="s">
        <v>129</v>
      </c>
      <c r="AU101" s="219" t="s">
        <v>84</v>
      </c>
      <c r="AY101" s="20" t="s">
        <v>127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84</v>
      </c>
      <c r="BK101" s="220">
        <f>ROUND(I101*H101,2)</f>
        <v>0</v>
      </c>
      <c r="BL101" s="20" t="s">
        <v>134</v>
      </c>
      <c r="BM101" s="219" t="s">
        <v>515</v>
      </c>
    </row>
    <row r="102" s="2" customFormat="1" ht="24.15" customHeight="1">
      <c r="A102" s="41"/>
      <c r="B102" s="42"/>
      <c r="C102" s="208" t="s">
        <v>234</v>
      </c>
      <c r="D102" s="208" t="s">
        <v>129</v>
      </c>
      <c r="E102" s="209" t="s">
        <v>516</v>
      </c>
      <c r="F102" s="210" t="s">
        <v>517</v>
      </c>
      <c r="G102" s="211" t="s">
        <v>220</v>
      </c>
      <c r="H102" s="212">
        <v>1</v>
      </c>
      <c r="I102" s="213"/>
      <c r="J102" s="214">
        <f>ROUND(I102*H102,2)</f>
        <v>0</v>
      </c>
      <c r="K102" s="210" t="s">
        <v>19</v>
      </c>
      <c r="L102" s="47"/>
      <c r="M102" s="215" t="s">
        <v>19</v>
      </c>
      <c r="N102" s="216" t="s">
        <v>47</v>
      </c>
      <c r="O102" s="87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134</v>
      </c>
      <c r="AT102" s="219" t="s">
        <v>129</v>
      </c>
      <c r="AU102" s="219" t="s">
        <v>84</v>
      </c>
      <c r="AY102" s="20" t="s">
        <v>127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84</v>
      </c>
      <c r="BK102" s="220">
        <f>ROUND(I102*H102,2)</f>
        <v>0</v>
      </c>
      <c r="BL102" s="20" t="s">
        <v>134</v>
      </c>
      <c r="BM102" s="219" t="s">
        <v>518</v>
      </c>
    </row>
    <row r="103" s="2" customFormat="1">
      <c r="A103" s="41"/>
      <c r="B103" s="42"/>
      <c r="C103" s="43"/>
      <c r="D103" s="228" t="s">
        <v>222</v>
      </c>
      <c r="E103" s="43"/>
      <c r="F103" s="270" t="s">
        <v>519</v>
      </c>
      <c r="G103" s="43"/>
      <c r="H103" s="43"/>
      <c r="I103" s="223"/>
      <c r="J103" s="43"/>
      <c r="K103" s="43"/>
      <c r="L103" s="47"/>
      <c r="M103" s="224"/>
      <c r="N103" s="225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222</v>
      </c>
      <c r="AU103" s="20" t="s">
        <v>84</v>
      </c>
    </row>
    <row r="104" s="2" customFormat="1" ht="16.5" customHeight="1">
      <c r="A104" s="41"/>
      <c r="B104" s="42"/>
      <c r="C104" s="208" t="s">
        <v>239</v>
      </c>
      <c r="D104" s="208" t="s">
        <v>129</v>
      </c>
      <c r="E104" s="209" t="s">
        <v>520</v>
      </c>
      <c r="F104" s="210" t="s">
        <v>521</v>
      </c>
      <c r="G104" s="211" t="s">
        <v>220</v>
      </c>
      <c r="H104" s="212">
        <v>1</v>
      </c>
      <c r="I104" s="213"/>
      <c r="J104" s="214">
        <f>ROUND(I104*H104,2)</f>
        <v>0</v>
      </c>
      <c r="K104" s="210" t="s">
        <v>19</v>
      </c>
      <c r="L104" s="47"/>
      <c r="M104" s="215" t="s">
        <v>19</v>
      </c>
      <c r="N104" s="216" t="s">
        <v>47</v>
      </c>
      <c r="O104" s="87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9" t="s">
        <v>134</v>
      </c>
      <c r="AT104" s="219" t="s">
        <v>129</v>
      </c>
      <c r="AU104" s="219" t="s">
        <v>84</v>
      </c>
      <c r="AY104" s="20" t="s">
        <v>127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84</v>
      </c>
      <c r="BK104" s="220">
        <f>ROUND(I104*H104,2)</f>
        <v>0</v>
      </c>
      <c r="BL104" s="20" t="s">
        <v>134</v>
      </c>
      <c r="BM104" s="219" t="s">
        <v>522</v>
      </c>
    </row>
    <row r="105" s="2" customFormat="1">
      <c r="A105" s="41"/>
      <c r="B105" s="42"/>
      <c r="C105" s="43"/>
      <c r="D105" s="228" t="s">
        <v>222</v>
      </c>
      <c r="E105" s="43"/>
      <c r="F105" s="270" t="s">
        <v>523</v>
      </c>
      <c r="G105" s="43"/>
      <c r="H105" s="43"/>
      <c r="I105" s="223"/>
      <c r="J105" s="43"/>
      <c r="K105" s="43"/>
      <c r="L105" s="47"/>
      <c r="M105" s="224"/>
      <c r="N105" s="225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222</v>
      </c>
      <c r="AU105" s="20" t="s">
        <v>84</v>
      </c>
    </row>
    <row r="106" s="2" customFormat="1" ht="16.5" customHeight="1">
      <c r="A106" s="41"/>
      <c r="B106" s="42"/>
      <c r="C106" s="208" t="s">
        <v>245</v>
      </c>
      <c r="D106" s="208" t="s">
        <v>129</v>
      </c>
      <c r="E106" s="209" t="s">
        <v>524</v>
      </c>
      <c r="F106" s="210" t="s">
        <v>525</v>
      </c>
      <c r="G106" s="211" t="s">
        <v>220</v>
      </c>
      <c r="H106" s="212">
        <v>1</v>
      </c>
      <c r="I106" s="213"/>
      <c r="J106" s="214">
        <f>ROUND(I106*H106,2)</f>
        <v>0</v>
      </c>
      <c r="K106" s="210" t="s">
        <v>19</v>
      </c>
      <c r="L106" s="47"/>
      <c r="M106" s="215" t="s">
        <v>19</v>
      </c>
      <c r="N106" s="216" t="s">
        <v>47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134</v>
      </c>
      <c r="AT106" s="219" t="s">
        <v>129</v>
      </c>
      <c r="AU106" s="219" t="s">
        <v>84</v>
      </c>
      <c r="AY106" s="20" t="s">
        <v>127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84</v>
      </c>
      <c r="BK106" s="220">
        <f>ROUND(I106*H106,2)</f>
        <v>0</v>
      </c>
      <c r="BL106" s="20" t="s">
        <v>134</v>
      </c>
      <c r="BM106" s="219" t="s">
        <v>526</v>
      </c>
    </row>
    <row r="107" s="2" customFormat="1">
      <c r="A107" s="41"/>
      <c r="B107" s="42"/>
      <c r="C107" s="43"/>
      <c r="D107" s="228" t="s">
        <v>222</v>
      </c>
      <c r="E107" s="43"/>
      <c r="F107" s="270" t="s">
        <v>527</v>
      </c>
      <c r="G107" s="43"/>
      <c r="H107" s="43"/>
      <c r="I107" s="223"/>
      <c r="J107" s="43"/>
      <c r="K107" s="43"/>
      <c r="L107" s="47"/>
      <c r="M107" s="224"/>
      <c r="N107" s="225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222</v>
      </c>
      <c r="AU107" s="20" t="s">
        <v>84</v>
      </c>
    </row>
    <row r="108" s="2" customFormat="1" ht="37.8" customHeight="1">
      <c r="A108" s="41"/>
      <c r="B108" s="42"/>
      <c r="C108" s="208" t="s">
        <v>258</v>
      </c>
      <c r="D108" s="208" t="s">
        <v>129</v>
      </c>
      <c r="E108" s="209" t="s">
        <v>528</v>
      </c>
      <c r="F108" s="210" t="s">
        <v>529</v>
      </c>
      <c r="G108" s="211" t="s">
        <v>220</v>
      </c>
      <c r="H108" s="212">
        <v>1</v>
      </c>
      <c r="I108" s="213"/>
      <c r="J108" s="214">
        <f>ROUND(I108*H108,2)</f>
        <v>0</v>
      </c>
      <c r="K108" s="210" t="s">
        <v>19</v>
      </c>
      <c r="L108" s="47"/>
      <c r="M108" s="215" t="s">
        <v>19</v>
      </c>
      <c r="N108" s="216" t="s">
        <v>47</v>
      </c>
      <c r="O108" s="87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134</v>
      </c>
      <c r="AT108" s="219" t="s">
        <v>129</v>
      </c>
      <c r="AU108" s="219" t="s">
        <v>84</v>
      </c>
      <c r="AY108" s="20" t="s">
        <v>127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84</v>
      </c>
      <c r="BK108" s="220">
        <f>ROUND(I108*H108,2)</f>
        <v>0</v>
      </c>
      <c r="BL108" s="20" t="s">
        <v>134</v>
      </c>
      <c r="BM108" s="219" t="s">
        <v>530</v>
      </c>
    </row>
    <row r="109" s="2" customFormat="1">
      <c r="A109" s="41"/>
      <c r="B109" s="42"/>
      <c r="C109" s="43"/>
      <c r="D109" s="228" t="s">
        <v>222</v>
      </c>
      <c r="E109" s="43"/>
      <c r="F109" s="270" t="s">
        <v>531</v>
      </c>
      <c r="G109" s="43"/>
      <c r="H109" s="43"/>
      <c r="I109" s="223"/>
      <c r="J109" s="43"/>
      <c r="K109" s="43"/>
      <c r="L109" s="47"/>
      <c r="M109" s="271"/>
      <c r="N109" s="272"/>
      <c r="O109" s="273"/>
      <c r="P109" s="273"/>
      <c r="Q109" s="273"/>
      <c r="R109" s="273"/>
      <c r="S109" s="273"/>
      <c r="T109" s="274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222</v>
      </c>
      <c r="AU109" s="20" t="s">
        <v>84</v>
      </c>
    </row>
    <row r="110" s="2" customFormat="1" ht="6.96" customHeight="1">
      <c r="A110" s="41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47"/>
      <c r="M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</row>
  </sheetData>
  <sheetProtection sheet="1" autoFilter="0" formatColumns="0" formatRows="0" objects="1" scenarios="1" spinCount="100000" saltValue="PxcuXY5ZwksRnF+ls+LnqHCHehI+VdAOfnLD9FETck25/XZCfECc+Fg3Ep7VgjlrNy5YEdWCfCFx+51h8doEzA==" hashValue="GWBzbPSm5HjPxSrEJtCwZqYwueMZdIpzVWg8Eh6/M17gIovSLKQPntk2ISKZgKwEnJIzeclhJfm9823Nr1YmQw==" algorithmName="SHA-512" password="BD1F"/>
  <autoFilter ref="C79:K10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532</v>
      </c>
      <c r="H4" s="23"/>
    </row>
    <row r="5" s="1" customFormat="1" ht="12" customHeight="1">
      <c r="B5" s="23"/>
      <c r="C5" s="285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86" t="s">
        <v>16</v>
      </c>
      <c r="D6" s="287" t="s">
        <v>17</v>
      </c>
      <c r="E6" s="1"/>
      <c r="F6" s="1"/>
      <c r="H6" s="23"/>
    </row>
    <row r="7" s="1" customFormat="1" ht="16.5" customHeight="1">
      <c r="B7" s="23"/>
      <c r="C7" s="136" t="s">
        <v>23</v>
      </c>
      <c r="D7" s="141" t="str">
        <f>'Rekapitulace stavby'!AN8</f>
        <v>6. 2. 2025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1"/>
      <c r="B9" s="288"/>
      <c r="C9" s="289" t="s">
        <v>57</v>
      </c>
      <c r="D9" s="290" t="s">
        <v>58</v>
      </c>
      <c r="E9" s="290" t="s">
        <v>114</v>
      </c>
      <c r="F9" s="291" t="s">
        <v>533</v>
      </c>
      <c r="G9" s="181"/>
      <c r="H9" s="288"/>
    </row>
    <row r="10" s="2" customFormat="1" ht="26.4" customHeight="1">
      <c r="A10" s="41"/>
      <c r="B10" s="47"/>
      <c r="C10" s="292" t="s">
        <v>81</v>
      </c>
      <c r="D10" s="292" t="s">
        <v>82</v>
      </c>
      <c r="E10" s="41"/>
      <c r="F10" s="41"/>
      <c r="G10" s="41"/>
      <c r="H10" s="47"/>
    </row>
    <row r="11" s="2" customFormat="1" ht="16.8" customHeight="1">
      <c r="A11" s="41"/>
      <c r="B11" s="47"/>
      <c r="C11" s="293" t="s">
        <v>286</v>
      </c>
      <c r="D11" s="294" t="s">
        <v>19</v>
      </c>
      <c r="E11" s="295" t="s">
        <v>19</v>
      </c>
      <c r="F11" s="296">
        <v>398.52999999999997</v>
      </c>
      <c r="G11" s="41"/>
      <c r="H11" s="47"/>
    </row>
    <row r="12" s="2" customFormat="1" ht="16.8" customHeight="1">
      <c r="A12" s="41"/>
      <c r="B12" s="47"/>
      <c r="C12" s="297" t="s">
        <v>19</v>
      </c>
      <c r="D12" s="297" t="s">
        <v>205</v>
      </c>
      <c r="E12" s="20" t="s">
        <v>19</v>
      </c>
      <c r="F12" s="298">
        <v>0</v>
      </c>
      <c r="G12" s="41"/>
      <c r="H12" s="47"/>
    </row>
    <row r="13" s="2" customFormat="1" ht="16.8" customHeight="1">
      <c r="A13" s="41"/>
      <c r="B13" s="47"/>
      <c r="C13" s="297" t="s">
        <v>19</v>
      </c>
      <c r="D13" s="297" t="s">
        <v>281</v>
      </c>
      <c r="E13" s="20" t="s">
        <v>19</v>
      </c>
      <c r="F13" s="298">
        <v>158.40000000000001</v>
      </c>
      <c r="G13" s="41"/>
      <c r="H13" s="47"/>
    </row>
    <row r="14" s="2" customFormat="1" ht="16.8" customHeight="1">
      <c r="A14" s="41"/>
      <c r="B14" s="47"/>
      <c r="C14" s="297" t="s">
        <v>19</v>
      </c>
      <c r="D14" s="297" t="s">
        <v>282</v>
      </c>
      <c r="E14" s="20" t="s">
        <v>19</v>
      </c>
      <c r="F14" s="298">
        <v>13.050000000000001</v>
      </c>
      <c r="G14" s="41"/>
      <c r="H14" s="47"/>
    </row>
    <row r="15" s="2" customFormat="1" ht="16.8" customHeight="1">
      <c r="A15" s="41"/>
      <c r="B15" s="47"/>
      <c r="C15" s="297" t="s">
        <v>19</v>
      </c>
      <c r="D15" s="297" t="s">
        <v>283</v>
      </c>
      <c r="E15" s="20" t="s">
        <v>19</v>
      </c>
      <c r="F15" s="298">
        <v>180.40000000000001</v>
      </c>
      <c r="G15" s="41"/>
      <c r="H15" s="47"/>
    </row>
    <row r="16" s="2" customFormat="1" ht="16.8" customHeight="1">
      <c r="A16" s="41"/>
      <c r="B16" s="47"/>
      <c r="C16" s="297" t="s">
        <v>19</v>
      </c>
      <c r="D16" s="297" t="s">
        <v>208</v>
      </c>
      <c r="E16" s="20" t="s">
        <v>19</v>
      </c>
      <c r="F16" s="298">
        <v>0</v>
      </c>
      <c r="G16" s="41"/>
      <c r="H16" s="47"/>
    </row>
    <row r="17" s="2" customFormat="1" ht="16.8" customHeight="1">
      <c r="A17" s="41"/>
      <c r="B17" s="47"/>
      <c r="C17" s="297" t="s">
        <v>19</v>
      </c>
      <c r="D17" s="297" t="s">
        <v>284</v>
      </c>
      <c r="E17" s="20" t="s">
        <v>19</v>
      </c>
      <c r="F17" s="298">
        <v>22.199999999999999</v>
      </c>
      <c r="G17" s="41"/>
      <c r="H17" s="47"/>
    </row>
    <row r="18" s="2" customFormat="1" ht="16.8" customHeight="1">
      <c r="A18" s="41"/>
      <c r="B18" s="47"/>
      <c r="C18" s="297" t="s">
        <v>19</v>
      </c>
      <c r="D18" s="297" t="s">
        <v>285</v>
      </c>
      <c r="E18" s="20" t="s">
        <v>19</v>
      </c>
      <c r="F18" s="298">
        <v>24.48</v>
      </c>
      <c r="G18" s="41"/>
      <c r="H18" s="47"/>
    </row>
    <row r="19" s="2" customFormat="1" ht="16.8" customHeight="1">
      <c r="A19" s="41"/>
      <c r="B19" s="47"/>
      <c r="C19" s="297" t="s">
        <v>286</v>
      </c>
      <c r="D19" s="297" t="s">
        <v>152</v>
      </c>
      <c r="E19" s="20" t="s">
        <v>19</v>
      </c>
      <c r="F19" s="298">
        <v>398.52999999999997</v>
      </c>
      <c r="G19" s="41"/>
      <c r="H19" s="47"/>
    </row>
    <row r="20" s="2" customFormat="1" ht="16.8" customHeight="1">
      <c r="A20" s="41"/>
      <c r="B20" s="47"/>
      <c r="C20" s="293" t="s">
        <v>151</v>
      </c>
      <c r="D20" s="294" t="s">
        <v>19</v>
      </c>
      <c r="E20" s="295" t="s">
        <v>19</v>
      </c>
      <c r="F20" s="296">
        <v>165.22499999999999</v>
      </c>
      <c r="G20" s="41"/>
      <c r="H20" s="47"/>
    </row>
    <row r="21" s="2" customFormat="1" ht="16.8" customHeight="1">
      <c r="A21" s="41"/>
      <c r="B21" s="47"/>
      <c r="C21" s="297" t="s">
        <v>19</v>
      </c>
      <c r="D21" s="297" t="s">
        <v>139</v>
      </c>
      <c r="E21" s="20" t="s">
        <v>19</v>
      </c>
      <c r="F21" s="298">
        <v>0</v>
      </c>
      <c r="G21" s="41"/>
      <c r="H21" s="47"/>
    </row>
    <row r="22" s="2" customFormat="1" ht="16.8" customHeight="1">
      <c r="A22" s="41"/>
      <c r="B22" s="47"/>
      <c r="C22" s="297" t="s">
        <v>19</v>
      </c>
      <c r="D22" s="297" t="s">
        <v>140</v>
      </c>
      <c r="E22" s="20" t="s">
        <v>19</v>
      </c>
      <c r="F22" s="298">
        <v>0</v>
      </c>
      <c r="G22" s="41"/>
      <c r="H22" s="47"/>
    </row>
    <row r="23" s="2" customFormat="1" ht="16.8" customHeight="1">
      <c r="A23" s="41"/>
      <c r="B23" s="47"/>
      <c r="C23" s="297" t="s">
        <v>19</v>
      </c>
      <c r="D23" s="297" t="s">
        <v>141</v>
      </c>
      <c r="E23" s="20" t="s">
        <v>19</v>
      </c>
      <c r="F23" s="298">
        <v>25.920000000000002</v>
      </c>
      <c r="G23" s="41"/>
      <c r="H23" s="47"/>
    </row>
    <row r="24" s="2" customFormat="1">
      <c r="A24" s="41"/>
      <c r="B24" s="47"/>
      <c r="C24" s="297" t="s">
        <v>19</v>
      </c>
      <c r="D24" s="297" t="s">
        <v>142</v>
      </c>
      <c r="E24" s="20" t="s">
        <v>19</v>
      </c>
      <c r="F24" s="298">
        <v>47.520000000000003</v>
      </c>
      <c r="G24" s="41"/>
      <c r="H24" s="47"/>
    </row>
    <row r="25" s="2" customFormat="1" ht="16.8" customHeight="1">
      <c r="A25" s="41"/>
      <c r="B25" s="47"/>
      <c r="C25" s="297" t="s">
        <v>19</v>
      </c>
      <c r="D25" s="297" t="s">
        <v>145</v>
      </c>
      <c r="E25" s="20" t="s">
        <v>19</v>
      </c>
      <c r="F25" s="298">
        <v>0</v>
      </c>
      <c r="G25" s="41"/>
      <c r="H25" s="47"/>
    </row>
    <row r="26" s="2" customFormat="1" ht="16.8" customHeight="1">
      <c r="A26" s="41"/>
      <c r="B26" s="47"/>
      <c r="C26" s="297" t="s">
        <v>19</v>
      </c>
      <c r="D26" s="297" t="s">
        <v>146</v>
      </c>
      <c r="E26" s="20" t="s">
        <v>19</v>
      </c>
      <c r="F26" s="298">
        <v>1.6200000000000001</v>
      </c>
      <c r="G26" s="41"/>
      <c r="H26" s="47"/>
    </row>
    <row r="27" s="2" customFormat="1">
      <c r="A27" s="41"/>
      <c r="B27" s="47"/>
      <c r="C27" s="297" t="s">
        <v>19</v>
      </c>
      <c r="D27" s="297" t="s">
        <v>147</v>
      </c>
      <c r="E27" s="20" t="s">
        <v>19</v>
      </c>
      <c r="F27" s="298">
        <v>6.5250000000000004</v>
      </c>
      <c r="G27" s="41"/>
      <c r="H27" s="47"/>
    </row>
    <row r="28" s="2" customFormat="1" ht="16.8" customHeight="1">
      <c r="A28" s="41"/>
      <c r="B28" s="47"/>
      <c r="C28" s="297" t="s">
        <v>19</v>
      </c>
      <c r="D28" s="297" t="s">
        <v>148</v>
      </c>
      <c r="E28" s="20" t="s">
        <v>19</v>
      </c>
      <c r="F28" s="298">
        <v>0</v>
      </c>
      <c r="G28" s="41"/>
      <c r="H28" s="47"/>
    </row>
    <row r="29" s="2" customFormat="1" ht="16.8" customHeight="1">
      <c r="A29" s="41"/>
      <c r="B29" s="47"/>
      <c r="C29" s="297" t="s">
        <v>19</v>
      </c>
      <c r="D29" s="297" t="s">
        <v>149</v>
      </c>
      <c r="E29" s="20" t="s">
        <v>19</v>
      </c>
      <c r="F29" s="298">
        <v>29.52</v>
      </c>
      <c r="G29" s="41"/>
      <c r="H29" s="47"/>
    </row>
    <row r="30" s="2" customFormat="1">
      <c r="A30" s="41"/>
      <c r="B30" s="47"/>
      <c r="C30" s="297" t="s">
        <v>19</v>
      </c>
      <c r="D30" s="297" t="s">
        <v>150</v>
      </c>
      <c r="E30" s="20" t="s">
        <v>19</v>
      </c>
      <c r="F30" s="298">
        <v>54.119999999999997</v>
      </c>
      <c r="G30" s="41"/>
      <c r="H30" s="47"/>
    </row>
    <row r="31" s="2" customFormat="1" ht="16.8" customHeight="1">
      <c r="A31" s="41"/>
      <c r="B31" s="47"/>
      <c r="C31" s="297" t="s">
        <v>151</v>
      </c>
      <c r="D31" s="297" t="s">
        <v>152</v>
      </c>
      <c r="E31" s="20" t="s">
        <v>19</v>
      </c>
      <c r="F31" s="298">
        <v>165.22499999999999</v>
      </c>
      <c r="G31" s="41"/>
      <c r="H31" s="47"/>
    </row>
    <row r="32" s="2" customFormat="1" ht="16.8" customHeight="1">
      <c r="A32" s="41"/>
      <c r="B32" s="47"/>
      <c r="C32" s="293" t="s">
        <v>98</v>
      </c>
      <c r="D32" s="294" t="s">
        <v>19</v>
      </c>
      <c r="E32" s="295" t="s">
        <v>19</v>
      </c>
      <c r="F32" s="296">
        <v>403.39999999999998</v>
      </c>
      <c r="G32" s="41"/>
      <c r="H32" s="47"/>
    </row>
    <row r="33" s="2" customFormat="1" ht="16.8" customHeight="1">
      <c r="A33" s="41"/>
      <c r="B33" s="47"/>
      <c r="C33" s="297" t="s">
        <v>19</v>
      </c>
      <c r="D33" s="297" t="s">
        <v>205</v>
      </c>
      <c r="E33" s="20" t="s">
        <v>19</v>
      </c>
      <c r="F33" s="298">
        <v>0</v>
      </c>
      <c r="G33" s="41"/>
      <c r="H33" s="47"/>
    </row>
    <row r="34" s="2" customFormat="1" ht="16.8" customHeight="1">
      <c r="A34" s="41"/>
      <c r="B34" s="47"/>
      <c r="C34" s="297" t="s">
        <v>19</v>
      </c>
      <c r="D34" s="297" t="s">
        <v>206</v>
      </c>
      <c r="E34" s="20" t="s">
        <v>19</v>
      </c>
      <c r="F34" s="298">
        <v>172.80000000000001</v>
      </c>
      <c r="G34" s="41"/>
      <c r="H34" s="47"/>
    </row>
    <row r="35" s="2" customFormat="1" ht="16.8" customHeight="1">
      <c r="A35" s="41"/>
      <c r="B35" s="47"/>
      <c r="C35" s="297" t="s">
        <v>19</v>
      </c>
      <c r="D35" s="297" t="s">
        <v>207</v>
      </c>
      <c r="E35" s="20" t="s">
        <v>19</v>
      </c>
      <c r="F35" s="298">
        <v>196.80000000000001</v>
      </c>
      <c r="G35" s="41"/>
      <c r="H35" s="47"/>
    </row>
    <row r="36" s="2" customFormat="1" ht="16.8" customHeight="1">
      <c r="A36" s="41"/>
      <c r="B36" s="47"/>
      <c r="C36" s="297" t="s">
        <v>19</v>
      </c>
      <c r="D36" s="297" t="s">
        <v>208</v>
      </c>
      <c r="E36" s="20" t="s">
        <v>19</v>
      </c>
      <c r="F36" s="298">
        <v>0</v>
      </c>
      <c r="G36" s="41"/>
      <c r="H36" s="47"/>
    </row>
    <row r="37" s="2" customFormat="1" ht="16.8" customHeight="1">
      <c r="A37" s="41"/>
      <c r="B37" s="47"/>
      <c r="C37" s="297" t="s">
        <v>19</v>
      </c>
      <c r="D37" s="297" t="s">
        <v>209</v>
      </c>
      <c r="E37" s="20" t="s">
        <v>19</v>
      </c>
      <c r="F37" s="298">
        <v>33.799999999999997</v>
      </c>
      <c r="G37" s="41"/>
      <c r="H37" s="47"/>
    </row>
    <row r="38" s="2" customFormat="1" ht="16.8" customHeight="1">
      <c r="A38" s="41"/>
      <c r="B38" s="47"/>
      <c r="C38" s="297" t="s">
        <v>98</v>
      </c>
      <c r="D38" s="297" t="s">
        <v>152</v>
      </c>
      <c r="E38" s="20" t="s">
        <v>19</v>
      </c>
      <c r="F38" s="298">
        <v>403.39999999999998</v>
      </c>
      <c r="G38" s="41"/>
      <c r="H38" s="47"/>
    </row>
    <row r="39" s="2" customFormat="1" ht="16.8" customHeight="1">
      <c r="A39" s="41"/>
      <c r="B39" s="47"/>
      <c r="C39" s="299" t="s">
        <v>534</v>
      </c>
      <c r="D39" s="41"/>
      <c r="E39" s="41"/>
      <c r="F39" s="41"/>
      <c r="G39" s="41"/>
      <c r="H39" s="47"/>
    </row>
    <row r="40" s="2" customFormat="1" ht="16.8" customHeight="1">
      <c r="A40" s="41"/>
      <c r="B40" s="47"/>
      <c r="C40" s="297" t="s">
        <v>200</v>
      </c>
      <c r="D40" s="297" t="s">
        <v>535</v>
      </c>
      <c r="E40" s="20" t="s">
        <v>202</v>
      </c>
      <c r="F40" s="298">
        <v>363.06</v>
      </c>
      <c r="G40" s="41"/>
      <c r="H40" s="47"/>
    </row>
    <row r="41" s="2" customFormat="1" ht="16.8" customHeight="1">
      <c r="A41" s="41"/>
      <c r="B41" s="47"/>
      <c r="C41" s="297" t="s">
        <v>212</v>
      </c>
      <c r="D41" s="297" t="s">
        <v>536</v>
      </c>
      <c r="E41" s="20" t="s">
        <v>202</v>
      </c>
      <c r="F41" s="298">
        <v>40.340000000000003</v>
      </c>
      <c r="G41" s="41"/>
      <c r="H41" s="47"/>
    </row>
    <row r="42" s="2" customFormat="1" ht="16.8" customHeight="1">
      <c r="A42" s="41"/>
      <c r="B42" s="47"/>
      <c r="C42" s="293" t="s">
        <v>93</v>
      </c>
      <c r="D42" s="294" t="s">
        <v>19</v>
      </c>
      <c r="E42" s="295" t="s">
        <v>19</v>
      </c>
      <c r="F42" s="296">
        <v>215.40000000000001</v>
      </c>
      <c r="G42" s="41"/>
      <c r="H42" s="47"/>
    </row>
    <row r="43" s="2" customFormat="1" ht="16.8" customHeight="1">
      <c r="A43" s="41"/>
      <c r="B43" s="47"/>
      <c r="C43" s="297" t="s">
        <v>19</v>
      </c>
      <c r="D43" s="297" t="s">
        <v>167</v>
      </c>
      <c r="E43" s="20" t="s">
        <v>19</v>
      </c>
      <c r="F43" s="298">
        <v>0</v>
      </c>
      <c r="G43" s="41"/>
      <c r="H43" s="47"/>
    </row>
    <row r="44" s="2" customFormat="1" ht="16.8" customHeight="1">
      <c r="A44" s="41"/>
      <c r="B44" s="47"/>
      <c r="C44" s="297" t="s">
        <v>19</v>
      </c>
      <c r="D44" s="297" t="s">
        <v>140</v>
      </c>
      <c r="E44" s="20" t="s">
        <v>19</v>
      </c>
      <c r="F44" s="298">
        <v>0</v>
      </c>
      <c r="G44" s="41"/>
      <c r="H44" s="47"/>
    </row>
    <row r="45" s="2" customFormat="1">
      <c r="A45" s="41"/>
      <c r="B45" s="47"/>
      <c r="C45" s="297" t="s">
        <v>19</v>
      </c>
      <c r="D45" s="297" t="s">
        <v>168</v>
      </c>
      <c r="E45" s="20" t="s">
        <v>19</v>
      </c>
      <c r="F45" s="298">
        <v>151.19999999999999</v>
      </c>
      <c r="G45" s="41"/>
      <c r="H45" s="47"/>
    </row>
    <row r="46" s="2" customFormat="1" ht="16.8" customHeight="1">
      <c r="A46" s="41"/>
      <c r="B46" s="47"/>
      <c r="C46" s="297" t="s">
        <v>19</v>
      </c>
      <c r="D46" s="297" t="s">
        <v>169</v>
      </c>
      <c r="E46" s="20" t="s">
        <v>19</v>
      </c>
      <c r="F46" s="298">
        <v>-73.400000000000006</v>
      </c>
      <c r="G46" s="41"/>
      <c r="H46" s="47"/>
    </row>
    <row r="47" s="2" customFormat="1" ht="16.8" customHeight="1">
      <c r="A47" s="41"/>
      <c r="B47" s="47"/>
      <c r="C47" s="297" t="s">
        <v>19</v>
      </c>
      <c r="D47" s="297" t="s">
        <v>170</v>
      </c>
      <c r="E47" s="20" t="s">
        <v>19</v>
      </c>
      <c r="F47" s="298">
        <v>0</v>
      </c>
      <c r="G47" s="41"/>
      <c r="H47" s="47"/>
    </row>
    <row r="48" s="2" customFormat="1">
      <c r="A48" s="41"/>
      <c r="B48" s="47"/>
      <c r="C48" s="297" t="s">
        <v>19</v>
      </c>
      <c r="D48" s="297" t="s">
        <v>171</v>
      </c>
      <c r="E48" s="20" t="s">
        <v>19</v>
      </c>
      <c r="F48" s="298">
        <v>172.19999999999999</v>
      </c>
      <c r="G48" s="41"/>
      <c r="H48" s="47"/>
    </row>
    <row r="49" s="2" customFormat="1" ht="16.8" customHeight="1">
      <c r="A49" s="41"/>
      <c r="B49" s="47"/>
      <c r="C49" s="297" t="s">
        <v>19</v>
      </c>
      <c r="D49" s="297" t="s">
        <v>172</v>
      </c>
      <c r="E49" s="20" t="s">
        <v>19</v>
      </c>
      <c r="F49" s="298">
        <v>-83.599999999999994</v>
      </c>
      <c r="G49" s="41"/>
      <c r="H49" s="47"/>
    </row>
    <row r="50" s="2" customFormat="1" ht="16.8" customHeight="1">
      <c r="A50" s="41"/>
      <c r="B50" s="47"/>
      <c r="C50" s="297" t="s">
        <v>19</v>
      </c>
      <c r="D50" s="297" t="s">
        <v>173</v>
      </c>
      <c r="E50" s="20" t="s">
        <v>19</v>
      </c>
      <c r="F50" s="298">
        <v>-2</v>
      </c>
      <c r="G50" s="41"/>
      <c r="H50" s="47"/>
    </row>
    <row r="51" s="2" customFormat="1" ht="16.8" customHeight="1">
      <c r="A51" s="41"/>
      <c r="B51" s="47"/>
      <c r="C51" s="297" t="s">
        <v>19</v>
      </c>
      <c r="D51" s="297" t="s">
        <v>174</v>
      </c>
      <c r="E51" s="20" t="s">
        <v>19</v>
      </c>
      <c r="F51" s="298">
        <v>0</v>
      </c>
      <c r="G51" s="41"/>
      <c r="H51" s="47"/>
    </row>
    <row r="52" s="2" customFormat="1" ht="16.8" customHeight="1">
      <c r="A52" s="41"/>
      <c r="B52" s="47"/>
      <c r="C52" s="297" t="s">
        <v>19</v>
      </c>
      <c r="D52" s="297" t="s">
        <v>175</v>
      </c>
      <c r="E52" s="20" t="s">
        <v>19</v>
      </c>
      <c r="F52" s="298">
        <v>51</v>
      </c>
      <c r="G52" s="41"/>
      <c r="H52" s="47"/>
    </row>
    <row r="53" s="2" customFormat="1" ht="16.8" customHeight="1">
      <c r="A53" s="41"/>
      <c r="B53" s="47"/>
      <c r="C53" s="297" t="s">
        <v>93</v>
      </c>
      <c r="D53" s="297" t="s">
        <v>152</v>
      </c>
      <c r="E53" s="20" t="s">
        <v>19</v>
      </c>
      <c r="F53" s="298">
        <v>215.40000000000001</v>
      </c>
      <c r="G53" s="41"/>
      <c r="H53" s="47"/>
    </row>
    <row r="54" s="2" customFormat="1" ht="16.8" customHeight="1">
      <c r="A54" s="41"/>
      <c r="B54" s="47"/>
      <c r="C54" s="299" t="s">
        <v>534</v>
      </c>
      <c r="D54" s="41"/>
      <c r="E54" s="41"/>
      <c r="F54" s="41"/>
      <c r="G54" s="41"/>
      <c r="H54" s="47"/>
    </row>
    <row r="55" s="2" customFormat="1" ht="16.8" customHeight="1">
      <c r="A55" s="41"/>
      <c r="B55" s="47"/>
      <c r="C55" s="297" t="s">
        <v>163</v>
      </c>
      <c r="D55" s="297" t="s">
        <v>537</v>
      </c>
      <c r="E55" s="20" t="s">
        <v>132</v>
      </c>
      <c r="F55" s="298">
        <v>143.24100000000001</v>
      </c>
      <c r="G55" s="41"/>
      <c r="H55" s="47"/>
    </row>
    <row r="56" s="2" customFormat="1" ht="16.8" customHeight="1">
      <c r="A56" s="41"/>
      <c r="B56" s="47"/>
      <c r="C56" s="297" t="s">
        <v>158</v>
      </c>
      <c r="D56" s="297" t="s">
        <v>538</v>
      </c>
      <c r="E56" s="20" t="s">
        <v>132</v>
      </c>
      <c r="F56" s="298">
        <v>10.77</v>
      </c>
      <c r="G56" s="41"/>
      <c r="H56" s="47"/>
    </row>
    <row r="57" s="2" customFormat="1" ht="16.8" customHeight="1">
      <c r="A57" s="41"/>
      <c r="B57" s="47"/>
      <c r="C57" s="297" t="s">
        <v>178</v>
      </c>
      <c r="D57" s="297" t="s">
        <v>539</v>
      </c>
      <c r="E57" s="20" t="s">
        <v>132</v>
      </c>
      <c r="F57" s="298">
        <v>61.389000000000003</v>
      </c>
      <c r="G57" s="41"/>
      <c r="H57" s="47"/>
    </row>
    <row r="58" s="2" customFormat="1">
      <c r="A58" s="41"/>
      <c r="B58" s="47"/>
      <c r="C58" s="297" t="s">
        <v>224</v>
      </c>
      <c r="D58" s="297" t="s">
        <v>540</v>
      </c>
      <c r="E58" s="20" t="s">
        <v>132</v>
      </c>
      <c r="F58" s="298">
        <v>206.40000000000001</v>
      </c>
      <c r="G58" s="41"/>
      <c r="H58" s="47"/>
    </row>
    <row r="59" s="2" customFormat="1" ht="16.8" customHeight="1">
      <c r="A59" s="41"/>
      <c r="B59" s="47"/>
      <c r="C59" s="293" t="s">
        <v>95</v>
      </c>
      <c r="D59" s="294" t="s">
        <v>19</v>
      </c>
      <c r="E59" s="295" t="s">
        <v>19</v>
      </c>
      <c r="F59" s="296">
        <v>9</v>
      </c>
      <c r="G59" s="41"/>
      <c r="H59" s="47"/>
    </row>
    <row r="60" s="2" customFormat="1" ht="16.8" customHeight="1">
      <c r="A60" s="41"/>
      <c r="B60" s="47"/>
      <c r="C60" s="297" t="s">
        <v>19</v>
      </c>
      <c r="D60" s="297" t="s">
        <v>199</v>
      </c>
      <c r="E60" s="20" t="s">
        <v>19</v>
      </c>
      <c r="F60" s="298">
        <v>9</v>
      </c>
      <c r="G60" s="41"/>
      <c r="H60" s="47"/>
    </row>
    <row r="61" s="2" customFormat="1" ht="16.8" customHeight="1">
      <c r="A61" s="41"/>
      <c r="B61" s="47"/>
      <c r="C61" s="297" t="s">
        <v>95</v>
      </c>
      <c r="D61" s="297" t="s">
        <v>152</v>
      </c>
      <c r="E61" s="20" t="s">
        <v>19</v>
      </c>
      <c r="F61" s="298">
        <v>9</v>
      </c>
      <c r="G61" s="41"/>
      <c r="H61" s="47"/>
    </row>
    <row r="62" s="2" customFormat="1" ht="16.8" customHeight="1">
      <c r="A62" s="41"/>
      <c r="B62" s="47"/>
      <c r="C62" s="299" t="s">
        <v>534</v>
      </c>
      <c r="D62" s="41"/>
      <c r="E62" s="41"/>
      <c r="F62" s="41"/>
      <c r="G62" s="41"/>
      <c r="H62" s="47"/>
    </row>
    <row r="63" s="2" customFormat="1" ht="16.8" customHeight="1">
      <c r="A63" s="41"/>
      <c r="B63" s="47"/>
      <c r="C63" s="297" t="s">
        <v>195</v>
      </c>
      <c r="D63" s="297" t="s">
        <v>541</v>
      </c>
      <c r="E63" s="20" t="s">
        <v>132</v>
      </c>
      <c r="F63" s="298">
        <v>9</v>
      </c>
      <c r="G63" s="41"/>
      <c r="H63" s="47"/>
    </row>
    <row r="64" s="2" customFormat="1">
      <c r="A64" s="41"/>
      <c r="B64" s="47"/>
      <c r="C64" s="297" t="s">
        <v>184</v>
      </c>
      <c r="D64" s="297" t="s">
        <v>542</v>
      </c>
      <c r="E64" s="20" t="s">
        <v>132</v>
      </c>
      <c r="F64" s="298">
        <v>9</v>
      </c>
      <c r="G64" s="41"/>
      <c r="H64" s="47"/>
    </row>
    <row r="65" s="2" customFormat="1" ht="16.8" customHeight="1">
      <c r="A65" s="41"/>
      <c r="B65" s="47"/>
      <c r="C65" s="297" t="s">
        <v>190</v>
      </c>
      <c r="D65" s="297" t="s">
        <v>543</v>
      </c>
      <c r="E65" s="20" t="s">
        <v>132</v>
      </c>
      <c r="F65" s="298">
        <v>9</v>
      </c>
      <c r="G65" s="41"/>
      <c r="H65" s="47"/>
    </row>
    <row r="66" s="2" customFormat="1">
      <c r="A66" s="41"/>
      <c r="B66" s="47"/>
      <c r="C66" s="297" t="s">
        <v>224</v>
      </c>
      <c r="D66" s="297" t="s">
        <v>540</v>
      </c>
      <c r="E66" s="20" t="s">
        <v>132</v>
      </c>
      <c r="F66" s="298">
        <v>206.40000000000001</v>
      </c>
      <c r="G66" s="41"/>
      <c r="H66" s="47"/>
    </row>
    <row r="67" s="2" customFormat="1" ht="26.4" customHeight="1">
      <c r="A67" s="41"/>
      <c r="B67" s="47"/>
      <c r="C67" s="292" t="s">
        <v>87</v>
      </c>
      <c r="D67" s="292" t="s">
        <v>88</v>
      </c>
      <c r="E67" s="41"/>
      <c r="F67" s="41"/>
      <c r="G67" s="41"/>
      <c r="H67" s="47"/>
    </row>
    <row r="68" s="2" customFormat="1" ht="16.8" customHeight="1">
      <c r="A68" s="41"/>
      <c r="B68" s="47"/>
      <c r="C68" s="293" t="s">
        <v>337</v>
      </c>
      <c r="D68" s="294" t="s">
        <v>19</v>
      </c>
      <c r="E68" s="295" t="s">
        <v>19</v>
      </c>
      <c r="F68" s="296">
        <v>256</v>
      </c>
      <c r="G68" s="41"/>
      <c r="H68" s="47"/>
    </row>
    <row r="69" s="2" customFormat="1" ht="16.8" customHeight="1">
      <c r="A69" s="41"/>
      <c r="B69" s="47"/>
      <c r="C69" s="297" t="s">
        <v>19</v>
      </c>
      <c r="D69" s="297" t="s">
        <v>363</v>
      </c>
      <c r="E69" s="20" t="s">
        <v>19</v>
      </c>
      <c r="F69" s="298">
        <v>256</v>
      </c>
      <c r="G69" s="41"/>
      <c r="H69" s="47"/>
    </row>
    <row r="70" s="2" customFormat="1" ht="16.8" customHeight="1">
      <c r="A70" s="41"/>
      <c r="B70" s="47"/>
      <c r="C70" s="297" t="s">
        <v>337</v>
      </c>
      <c r="D70" s="297" t="s">
        <v>152</v>
      </c>
      <c r="E70" s="20" t="s">
        <v>19</v>
      </c>
      <c r="F70" s="298">
        <v>256</v>
      </c>
      <c r="G70" s="41"/>
      <c r="H70" s="47"/>
    </row>
    <row r="71" s="2" customFormat="1" ht="16.8" customHeight="1">
      <c r="A71" s="41"/>
      <c r="B71" s="47"/>
      <c r="C71" s="299" t="s">
        <v>534</v>
      </c>
      <c r="D71" s="41"/>
      <c r="E71" s="41"/>
      <c r="F71" s="41"/>
      <c r="G71" s="41"/>
      <c r="H71" s="47"/>
    </row>
    <row r="72" s="2" customFormat="1" ht="16.8" customHeight="1">
      <c r="A72" s="41"/>
      <c r="B72" s="47"/>
      <c r="C72" s="297" t="s">
        <v>359</v>
      </c>
      <c r="D72" s="297" t="s">
        <v>544</v>
      </c>
      <c r="E72" s="20" t="s">
        <v>132</v>
      </c>
      <c r="F72" s="298">
        <v>204.80000000000001</v>
      </c>
      <c r="G72" s="41"/>
      <c r="H72" s="47"/>
    </row>
    <row r="73" s="2" customFormat="1" ht="16.8" customHeight="1">
      <c r="A73" s="41"/>
      <c r="B73" s="47"/>
      <c r="C73" s="297" t="s">
        <v>365</v>
      </c>
      <c r="D73" s="297" t="s">
        <v>545</v>
      </c>
      <c r="E73" s="20" t="s">
        <v>132</v>
      </c>
      <c r="F73" s="298">
        <v>51.200000000000003</v>
      </c>
      <c r="G73" s="41"/>
      <c r="H73" s="47"/>
    </row>
    <row r="74" s="2" customFormat="1" ht="16.8" customHeight="1">
      <c r="A74" s="41"/>
      <c r="B74" s="47"/>
      <c r="C74" s="297" t="s">
        <v>382</v>
      </c>
      <c r="D74" s="297" t="s">
        <v>546</v>
      </c>
      <c r="E74" s="20" t="s">
        <v>132</v>
      </c>
      <c r="F74" s="298">
        <v>51.200000000000003</v>
      </c>
      <c r="G74" s="41"/>
      <c r="H74" s="47"/>
    </row>
    <row r="75" s="2" customFormat="1" ht="16.8" customHeight="1">
      <c r="A75" s="41"/>
      <c r="B75" s="47"/>
      <c r="C75" s="297" t="s">
        <v>387</v>
      </c>
      <c r="D75" s="297" t="s">
        <v>547</v>
      </c>
      <c r="E75" s="20" t="s">
        <v>132</v>
      </c>
      <c r="F75" s="298">
        <v>204.80000000000001</v>
      </c>
      <c r="G75" s="41"/>
      <c r="H75" s="47"/>
    </row>
    <row r="76" s="2" customFormat="1" ht="16.8" customHeight="1">
      <c r="A76" s="41"/>
      <c r="B76" s="47"/>
      <c r="C76" s="297" t="s">
        <v>392</v>
      </c>
      <c r="D76" s="297" t="s">
        <v>548</v>
      </c>
      <c r="E76" s="20" t="s">
        <v>132</v>
      </c>
      <c r="F76" s="298">
        <v>409.60000000000002</v>
      </c>
      <c r="G76" s="41"/>
      <c r="H76" s="47"/>
    </row>
    <row r="77" s="2" customFormat="1" ht="16.8" customHeight="1">
      <c r="A77" s="41"/>
      <c r="B77" s="47"/>
      <c r="C77" s="297" t="s">
        <v>397</v>
      </c>
      <c r="D77" s="297" t="s">
        <v>549</v>
      </c>
      <c r="E77" s="20" t="s">
        <v>132</v>
      </c>
      <c r="F77" s="298">
        <v>471</v>
      </c>
      <c r="G77" s="41"/>
      <c r="H77" s="47"/>
    </row>
    <row r="78" s="2" customFormat="1" ht="16.8" customHeight="1">
      <c r="A78" s="41"/>
      <c r="B78" s="47"/>
      <c r="C78" s="297" t="s">
        <v>402</v>
      </c>
      <c r="D78" s="297" t="s">
        <v>550</v>
      </c>
      <c r="E78" s="20" t="s">
        <v>132</v>
      </c>
      <c r="F78" s="298">
        <v>942</v>
      </c>
      <c r="G78" s="41"/>
      <c r="H78" s="47"/>
    </row>
    <row r="79" s="2" customFormat="1">
      <c r="A79" s="41"/>
      <c r="B79" s="47"/>
      <c r="C79" s="297" t="s">
        <v>437</v>
      </c>
      <c r="D79" s="297" t="s">
        <v>438</v>
      </c>
      <c r="E79" s="20" t="s">
        <v>132</v>
      </c>
      <c r="F79" s="298">
        <v>471</v>
      </c>
      <c r="G79" s="41"/>
      <c r="H79" s="47"/>
    </row>
    <row r="80" s="2" customFormat="1" ht="16.8" customHeight="1">
      <c r="A80" s="41"/>
      <c r="B80" s="47"/>
      <c r="C80" s="293" t="s">
        <v>339</v>
      </c>
      <c r="D80" s="294" t="s">
        <v>19</v>
      </c>
      <c r="E80" s="295" t="s">
        <v>19</v>
      </c>
      <c r="F80" s="296">
        <v>215</v>
      </c>
      <c r="G80" s="41"/>
      <c r="H80" s="47"/>
    </row>
    <row r="81" s="2" customFormat="1" ht="16.8" customHeight="1">
      <c r="A81" s="41"/>
      <c r="B81" s="47"/>
      <c r="C81" s="297" t="s">
        <v>19</v>
      </c>
      <c r="D81" s="297" t="s">
        <v>374</v>
      </c>
      <c r="E81" s="20" t="s">
        <v>19</v>
      </c>
      <c r="F81" s="298">
        <v>170</v>
      </c>
      <c r="G81" s="41"/>
      <c r="H81" s="47"/>
    </row>
    <row r="82" s="2" customFormat="1">
      <c r="A82" s="41"/>
      <c r="B82" s="47"/>
      <c r="C82" s="297" t="s">
        <v>19</v>
      </c>
      <c r="D82" s="297" t="s">
        <v>375</v>
      </c>
      <c r="E82" s="20" t="s">
        <v>19</v>
      </c>
      <c r="F82" s="298">
        <v>45</v>
      </c>
      <c r="G82" s="41"/>
      <c r="H82" s="47"/>
    </row>
    <row r="83" s="2" customFormat="1" ht="16.8" customHeight="1">
      <c r="A83" s="41"/>
      <c r="B83" s="47"/>
      <c r="C83" s="297" t="s">
        <v>339</v>
      </c>
      <c r="D83" s="297" t="s">
        <v>152</v>
      </c>
      <c r="E83" s="20" t="s">
        <v>19</v>
      </c>
      <c r="F83" s="298">
        <v>215</v>
      </c>
      <c r="G83" s="41"/>
      <c r="H83" s="47"/>
    </row>
    <row r="84" s="2" customFormat="1" ht="16.8" customHeight="1">
      <c r="A84" s="41"/>
      <c r="B84" s="47"/>
      <c r="C84" s="299" t="s">
        <v>534</v>
      </c>
      <c r="D84" s="41"/>
      <c r="E84" s="41"/>
      <c r="F84" s="41"/>
      <c r="G84" s="41"/>
      <c r="H84" s="47"/>
    </row>
    <row r="85" s="2" customFormat="1">
      <c r="A85" s="41"/>
      <c r="B85" s="47"/>
      <c r="C85" s="297" t="s">
        <v>370</v>
      </c>
      <c r="D85" s="297" t="s">
        <v>551</v>
      </c>
      <c r="E85" s="20" t="s">
        <v>132</v>
      </c>
      <c r="F85" s="298">
        <v>150.5</v>
      </c>
      <c r="G85" s="41"/>
      <c r="H85" s="47"/>
    </row>
    <row r="86" s="2" customFormat="1">
      <c r="A86" s="41"/>
      <c r="B86" s="47"/>
      <c r="C86" s="297" t="s">
        <v>377</v>
      </c>
      <c r="D86" s="297" t="s">
        <v>552</v>
      </c>
      <c r="E86" s="20" t="s">
        <v>132</v>
      </c>
      <c r="F86" s="298">
        <v>64.5</v>
      </c>
      <c r="G86" s="41"/>
      <c r="H86" s="47"/>
    </row>
    <row r="87" s="2" customFormat="1" ht="16.8" customHeight="1">
      <c r="A87" s="41"/>
      <c r="B87" s="47"/>
      <c r="C87" s="297" t="s">
        <v>397</v>
      </c>
      <c r="D87" s="297" t="s">
        <v>549</v>
      </c>
      <c r="E87" s="20" t="s">
        <v>132</v>
      </c>
      <c r="F87" s="298">
        <v>471</v>
      </c>
      <c r="G87" s="41"/>
      <c r="H87" s="47"/>
    </row>
    <row r="88" s="2" customFormat="1" ht="16.8" customHeight="1">
      <c r="A88" s="41"/>
      <c r="B88" s="47"/>
      <c r="C88" s="297" t="s">
        <v>402</v>
      </c>
      <c r="D88" s="297" t="s">
        <v>550</v>
      </c>
      <c r="E88" s="20" t="s">
        <v>132</v>
      </c>
      <c r="F88" s="298">
        <v>942</v>
      </c>
      <c r="G88" s="41"/>
      <c r="H88" s="47"/>
    </row>
    <row r="89" s="2" customFormat="1">
      <c r="A89" s="41"/>
      <c r="B89" s="47"/>
      <c r="C89" s="297" t="s">
        <v>437</v>
      </c>
      <c r="D89" s="297" t="s">
        <v>438</v>
      </c>
      <c r="E89" s="20" t="s">
        <v>132</v>
      </c>
      <c r="F89" s="298">
        <v>471</v>
      </c>
      <c r="G89" s="41"/>
      <c r="H89" s="47"/>
    </row>
    <row r="90" s="2" customFormat="1" ht="16.8" customHeight="1">
      <c r="A90" s="41"/>
      <c r="B90" s="47"/>
      <c r="C90" s="297" t="s">
        <v>442</v>
      </c>
      <c r="D90" s="297" t="s">
        <v>443</v>
      </c>
      <c r="E90" s="20" t="s">
        <v>132</v>
      </c>
      <c r="F90" s="298">
        <v>215</v>
      </c>
      <c r="G90" s="41"/>
      <c r="H90" s="47"/>
    </row>
    <row r="91" s="2" customFormat="1" ht="16.8" customHeight="1">
      <c r="A91" s="41"/>
      <c r="B91" s="47"/>
      <c r="C91" s="293" t="s">
        <v>335</v>
      </c>
      <c r="D91" s="294" t="s">
        <v>19</v>
      </c>
      <c r="E91" s="295" t="s">
        <v>19</v>
      </c>
      <c r="F91" s="296">
        <v>950</v>
      </c>
      <c r="G91" s="41"/>
      <c r="H91" s="47"/>
    </row>
    <row r="92" s="2" customFormat="1" ht="16.8" customHeight="1">
      <c r="A92" s="41"/>
      <c r="B92" s="47"/>
      <c r="C92" s="297" t="s">
        <v>19</v>
      </c>
      <c r="D92" s="297" t="s">
        <v>346</v>
      </c>
      <c r="E92" s="20" t="s">
        <v>19</v>
      </c>
      <c r="F92" s="298">
        <v>650</v>
      </c>
      <c r="G92" s="41"/>
      <c r="H92" s="47"/>
    </row>
    <row r="93" s="2" customFormat="1" ht="16.8" customHeight="1">
      <c r="A93" s="41"/>
      <c r="B93" s="47"/>
      <c r="C93" s="297" t="s">
        <v>19</v>
      </c>
      <c r="D93" s="297" t="s">
        <v>347</v>
      </c>
      <c r="E93" s="20" t="s">
        <v>19</v>
      </c>
      <c r="F93" s="298">
        <v>300</v>
      </c>
      <c r="G93" s="41"/>
      <c r="H93" s="47"/>
    </row>
    <row r="94" s="2" customFormat="1" ht="16.8" customHeight="1">
      <c r="A94" s="41"/>
      <c r="B94" s="47"/>
      <c r="C94" s="297" t="s">
        <v>335</v>
      </c>
      <c r="D94" s="297" t="s">
        <v>152</v>
      </c>
      <c r="E94" s="20" t="s">
        <v>19</v>
      </c>
      <c r="F94" s="298">
        <v>950</v>
      </c>
      <c r="G94" s="41"/>
      <c r="H94" s="47"/>
    </row>
    <row r="95" s="2" customFormat="1" ht="16.8" customHeight="1">
      <c r="A95" s="41"/>
      <c r="B95" s="47"/>
      <c r="C95" s="299" t="s">
        <v>534</v>
      </c>
      <c r="D95" s="41"/>
      <c r="E95" s="41"/>
      <c r="F95" s="41"/>
      <c r="G95" s="41"/>
      <c r="H95" s="47"/>
    </row>
    <row r="96" s="2" customFormat="1" ht="16.8" customHeight="1">
      <c r="A96" s="41"/>
      <c r="B96" s="47"/>
      <c r="C96" s="297" t="s">
        <v>342</v>
      </c>
      <c r="D96" s="297" t="s">
        <v>553</v>
      </c>
      <c r="E96" s="20" t="s">
        <v>202</v>
      </c>
      <c r="F96" s="298">
        <v>399</v>
      </c>
      <c r="G96" s="41"/>
      <c r="H96" s="47"/>
    </row>
    <row r="97" s="2" customFormat="1" ht="16.8" customHeight="1">
      <c r="A97" s="41"/>
      <c r="B97" s="47"/>
      <c r="C97" s="297" t="s">
        <v>349</v>
      </c>
      <c r="D97" s="297" t="s">
        <v>554</v>
      </c>
      <c r="E97" s="20" t="s">
        <v>202</v>
      </c>
      <c r="F97" s="298">
        <v>266</v>
      </c>
      <c r="G97" s="41"/>
      <c r="H97" s="47"/>
    </row>
    <row r="98" s="2" customFormat="1" ht="16.8" customHeight="1">
      <c r="A98" s="41"/>
      <c r="B98" s="47"/>
      <c r="C98" s="297" t="s">
        <v>354</v>
      </c>
      <c r="D98" s="297" t="s">
        <v>555</v>
      </c>
      <c r="E98" s="20" t="s">
        <v>202</v>
      </c>
      <c r="F98" s="298">
        <v>285</v>
      </c>
      <c r="G98" s="41"/>
      <c r="H98" s="47"/>
    </row>
    <row r="99" s="2" customFormat="1" ht="16.8" customHeight="1">
      <c r="A99" s="41"/>
      <c r="B99" s="47"/>
      <c r="C99" s="297" t="s">
        <v>407</v>
      </c>
      <c r="D99" s="297" t="s">
        <v>556</v>
      </c>
      <c r="E99" s="20" t="s">
        <v>202</v>
      </c>
      <c r="F99" s="298">
        <v>570</v>
      </c>
      <c r="G99" s="41"/>
      <c r="H99" s="47"/>
    </row>
    <row r="100" s="2" customFormat="1" ht="16.8" customHeight="1">
      <c r="A100" s="41"/>
      <c r="B100" s="47"/>
      <c r="C100" s="297" t="s">
        <v>418</v>
      </c>
      <c r="D100" s="297" t="s">
        <v>557</v>
      </c>
      <c r="E100" s="20" t="s">
        <v>202</v>
      </c>
      <c r="F100" s="298">
        <v>380</v>
      </c>
      <c r="G100" s="41"/>
      <c r="H100" s="47"/>
    </row>
    <row r="101" s="2" customFormat="1" ht="7.44" customHeight="1">
      <c r="A101" s="41"/>
      <c r="B101" s="160"/>
      <c r="C101" s="161"/>
      <c r="D101" s="161"/>
      <c r="E101" s="161"/>
      <c r="F101" s="161"/>
      <c r="G101" s="161"/>
      <c r="H101" s="47"/>
    </row>
    <row r="102" s="2" customFormat="1">
      <c r="A102" s="41"/>
      <c r="B102" s="41"/>
      <c r="C102" s="41"/>
      <c r="D102" s="41"/>
      <c r="E102" s="41"/>
      <c r="F102" s="41"/>
      <c r="G102" s="41"/>
      <c r="H102" s="41"/>
    </row>
  </sheetData>
  <sheetProtection sheet="1" formatColumns="0" formatRows="0" objects="1" scenarios="1" spinCount="100000" saltValue="f5Osa3k2My+BKJpRNmZc3oI2wMC9S+29J0SUw6mt+JzcQP+dKjADBCb6mZMUFQl7GLSfRyym66uU3Ds+pXNVYw==" hashValue="H6E+VF8Vwo9ShS/l58VlDcu+pj3CN0J+grmExt8JOVoCUaHRyiWVHzbqmSJIF7DgDDNWZdJwswKBWlfyuYPrwQ==" algorithmName="SHA-512" password="BD1F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300" customWidth="1"/>
    <col min="2" max="2" width="1.667969" style="300" customWidth="1"/>
    <col min="3" max="4" width="5" style="300" customWidth="1"/>
    <col min="5" max="5" width="11.66016" style="300" customWidth="1"/>
    <col min="6" max="6" width="9.160156" style="300" customWidth="1"/>
    <col min="7" max="7" width="5" style="300" customWidth="1"/>
    <col min="8" max="8" width="77.83203" style="300" customWidth="1"/>
    <col min="9" max="10" width="20" style="300" customWidth="1"/>
    <col min="11" max="11" width="1.667969" style="300" customWidth="1"/>
  </cols>
  <sheetData>
    <row r="1" s="1" customFormat="1" ht="37.5" customHeight="1"/>
    <row r="2" s="1" customFormat="1" ht="7.5" customHeight="1">
      <c r="B2" s="301"/>
      <c r="C2" s="302"/>
      <c r="D2" s="302"/>
      <c r="E2" s="302"/>
      <c r="F2" s="302"/>
      <c r="G2" s="302"/>
      <c r="H2" s="302"/>
      <c r="I2" s="302"/>
      <c r="J2" s="302"/>
      <c r="K2" s="303"/>
    </row>
    <row r="3" s="17" customFormat="1" ht="45" customHeight="1">
      <c r="B3" s="304"/>
      <c r="C3" s="305" t="s">
        <v>558</v>
      </c>
      <c r="D3" s="305"/>
      <c r="E3" s="305"/>
      <c r="F3" s="305"/>
      <c r="G3" s="305"/>
      <c r="H3" s="305"/>
      <c r="I3" s="305"/>
      <c r="J3" s="305"/>
      <c r="K3" s="306"/>
    </row>
    <row r="4" s="1" customFormat="1" ht="25.5" customHeight="1">
      <c r="B4" s="307"/>
      <c r="C4" s="308" t="s">
        <v>559</v>
      </c>
      <c r="D4" s="308"/>
      <c r="E4" s="308"/>
      <c r="F4" s="308"/>
      <c r="G4" s="308"/>
      <c r="H4" s="308"/>
      <c r="I4" s="308"/>
      <c r="J4" s="308"/>
      <c r="K4" s="309"/>
    </row>
    <row r="5" s="1" customFormat="1" ht="5.25" customHeight="1">
      <c r="B5" s="307"/>
      <c r="C5" s="310"/>
      <c r="D5" s="310"/>
      <c r="E5" s="310"/>
      <c r="F5" s="310"/>
      <c r="G5" s="310"/>
      <c r="H5" s="310"/>
      <c r="I5" s="310"/>
      <c r="J5" s="310"/>
      <c r="K5" s="309"/>
    </row>
    <row r="6" s="1" customFormat="1" ht="15" customHeight="1">
      <c r="B6" s="307"/>
      <c r="C6" s="311" t="s">
        <v>560</v>
      </c>
      <c r="D6" s="311"/>
      <c r="E6" s="311"/>
      <c r="F6" s="311"/>
      <c r="G6" s="311"/>
      <c r="H6" s="311"/>
      <c r="I6" s="311"/>
      <c r="J6" s="311"/>
      <c r="K6" s="309"/>
    </row>
    <row r="7" s="1" customFormat="1" ht="15" customHeight="1">
      <c r="B7" s="312"/>
      <c r="C7" s="311" t="s">
        <v>561</v>
      </c>
      <c r="D7" s="311"/>
      <c r="E7" s="311"/>
      <c r="F7" s="311"/>
      <c r="G7" s="311"/>
      <c r="H7" s="311"/>
      <c r="I7" s="311"/>
      <c r="J7" s="311"/>
      <c r="K7" s="309"/>
    </row>
    <row r="8" s="1" customFormat="1" ht="12.75" customHeight="1">
      <c r="B8" s="312"/>
      <c r="C8" s="311"/>
      <c r="D8" s="311"/>
      <c r="E8" s="311"/>
      <c r="F8" s="311"/>
      <c r="G8" s="311"/>
      <c r="H8" s="311"/>
      <c r="I8" s="311"/>
      <c r="J8" s="311"/>
      <c r="K8" s="309"/>
    </row>
    <row r="9" s="1" customFormat="1" ht="15" customHeight="1">
      <c r="B9" s="312"/>
      <c r="C9" s="311" t="s">
        <v>562</v>
      </c>
      <c r="D9" s="311"/>
      <c r="E9" s="311"/>
      <c r="F9" s="311"/>
      <c r="G9" s="311"/>
      <c r="H9" s="311"/>
      <c r="I9" s="311"/>
      <c r="J9" s="311"/>
      <c r="K9" s="309"/>
    </row>
    <row r="10" s="1" customFormat="1" ht="15" customHeight="1">
      <c r="B10" s="312"/>
      <c r="C10" s="311"/>
      <c r="D10" s="311" t="s">
        <v>563</v>
      </c>
      <c r="E10" s="311"/>
      <c r="F10" s="311"/>
      <c r="G10" s="311"/>
      <c r="H10" s="311"/>
      <c r="I10" s="311"/>
      <c r="J10" s="311"/>
      <c r="K10" s="309"/>
    </row>
    <row r="11" s="1" customFormat="1" ht="15" customHeight="1">
      <c r="B11" s="312"/>
      <c r="C11" s="313"/>
      <c r="D11" s="311" t="s">
        <v>564</v>
      </c>
      <c r="E11" s="311"/>
      <c r="F11" s="311"/>
      <c r="G11" s="311"/>
      <c r="H11" s="311"/>
      <c r="I11" s="311"/>
      <c r="J11" s="311"/>
      <c r="K11" s="309"/>
    </row>
    <row r="12" s="1" customFormat="1" ht="15" customHeight="1">
      <c r="B12" s="312"/>
      <c r="C12" s="313"/>
      <c r="D12" s="311"/>
      <c r="E12" s="311"/>
      <c r="F12" s="311"/>
      <c r="G12" s="311"/>
      <c r="H12" s="311"/>
      <c r="I12" s="311"/>
      <c r="J12" s="311"/>
      <c r="K12" s="309"/>
    </row>
    <row r="13" s="1" customFormat="1" ht="15" customHeight="1">
      <c r="B13" s="312"/>
      <c r="C13" s="313"/>
      <c r="D13" s="314" t="s">
        <v>565</v>
      </c>
      <c r="E13" s="311"/>
      <c r="F13" s="311"/>
      <c r="G13" s="311"/>
      <c r="H13" s="311"/>
      <c r="I13" s="311"/>
      <c r="J13" s="311"/>
      <c r="K13" s="309"/>
    </row>
    <row r="14" s="1" customFormat="1" ht="12.75" customHeight="1">
      <c r="B14" s="312"/>
      <c r="C14" s="313"/>
      <c r="D14" s="313"/>
      <c r="E14" s="313"/>
      <c r="F14" s="313"/>
      <c r="G14" s="313"/>
      <c r="H14" s="313"/>
      <c r="I14" s="313"/>
      <c r="J14" s="313"/>
      <c r="K14" s="309"/>
    </row>
    <row r="15" s="1" customFormat="1" ht="15" customHeight="1">
      <c r="B15" s="312"/>
      <c r="C15" s="313"/>
      <c r="D15" s="311" t="s">
        <v>566</v>
      </c>
      <c r="E15" s="311"/>
      <c r="F15" s="311"/>
      <c r="G15" s="311"/>
      <c r="H15" s="311"/>
      <c r="I15" s="311"/>
      <c r="J15" s="311"/>
      <c r="K15" s="309"/>
    </row>
    <row r="16" s="1" customFormat="1" ht="15" customHeight="1">
      <c r="B16" s="312"/>
      <c r="C16" s="313"/>
      <c r="D16" s="311" t="s">
        <v>567</v>
      </c>
      <c r="E16" s="311"/>
      <c r="F16" s="311"/>
      <c r="G16" s="311"/>
      <c r="H16" s="311"/>
      <c r="I16" s="311"/>
      <c r="J16" s="311"/>
      <c r="K16" s="309"/>
    </row>
    <row r="17" s="1" customFormat="1" ht="15" customHeight="1">
      <c r="B17" s="312"/>
      <c r="C17" s="313"/>
      <c r="D17" s="311" t="s">
        <v>568</v>
      </c>
      <c r="E17" s="311"/>
      <c r="F17" s="311"/>
      <c r="G17" s="311"/>
      <c r="H17" s="311"/>
      <c r="I17" s="311"/>
      <c r="J17" s="311"/>
      <c r="K17" s="309"/>
    </row>
    <row r="18" s="1" customFormat="1" ht="15" customHeight="1">
      <c r="B18" s="312"/>
      <c r="C18" s="313"/>
      <c r="D18" s="313"/>
      <c r="E18" s="315" t="s">
        <v>83</v>
      </c>
      <c r="F18" s="311" t="s">
        <v>569</v>
      </c>
      <c r="G18" s="311"/>
      <c r="H18" s="311"/>
      <c r="I18" s="311"/>
      <c r="J18" s="311"/>
      <c r="K18" s="309"/>
    </row>
    <row r="19" s="1" customFormat="1" ht="15" customHeight="1">
      <c r="B19" s="312"/>
      <c r="C19" s="313"/>
      <c r="D19" s="313"/>
      <c r="E19" s="315" t="s">
        <v>570</v>
      </c>
      <c r="F19" s="311" t="s">
        <v>571</v>
      </c>
      <c r="G19" s="311"/>
      <c r="H19" s="311"/>
      <c r="I19" s="311"/>
      <c r="J19" s="311"/>
      <c r="K19" s="309"/>
    </row>
    <row r="20" s="1" customFormat="1" ht="15" customHeight="1">
      <c r="B20" s="312"/>
      <c r="C20" s="313"/>
      <c r="D20" s="313"/>
      <c r="E20" s="315" t="s">
        <v>572</v>
      </c>
      <c r="F20" s="311" t="s">
        <v>573</v>
      </c>
      <c r="G20" s="311"/>
      <c r="H20" s="311"/>
      <c r="I20" s="311"/>
      <c r="J20" s="311"/>
      <c r="K20" s="309"/>
    </row>
    <row r="21" s="1" customFormat="1" ht="15" customHeight="1">
      <c r="B21" s="312"/>
      <c r="C21" s="313"/>
      <c r="D21" s="313"/>
      <c r="E21" s="315" t="s">
        <v>574</v>
      </c>
      <c r="F21" s="311" t="s">
        <v>575</v>
      </c>
      <c r="G21" s="311"/>
      <c r="H21" s="311"/>
      <c r="I21" s="311"/>
      <c r="J21" s="311"/>
      <c r="K21" s="309"/>
    </row>
    <row r="22" s="1" customFormat="1" ht="15" customHeight="1">
      <c r="B22" s="312"/>
      <c r="C22" s="313"/>
      <c r="D22" s="313"/>
      <c r="E22" s="315" t="s">
        <v>576</v>
      </c>
      <c r="F22" s="311" t="s">
        <v>577</v>
      </c>
      <c r="G22" s="311"/>
      <c r="H22" s="311"/>
      <c r="I22" s="311"/>
      <c r="J22" s="311"/>
      <c r="K22" s="309"/>
    </row>
    <row r="23" s="1" customFormat="1" ht="15" customHeight="1">
      <c r="B23" s="312"/>
      <c r="C23" s="313"/>
      <c r="D23" s="313"/>
      <c r="E23" s="315" t="s">
        <v>578</v>
      </c>
      <c r="F23" s="311" t="s">
        <v>579</v>
      </c>
      <c r="G23" s="311"/>
      <c r="H23" s="311"/>
      <c r="I23" s="311"/>
      <c r="J23" s="311"/>
      <c r="K23" s="309"/>
    </row>
    <row r="24" s="1" customFormat="1" ht="12.75" customHeight="1">
      <c r="B24" s="312"/>
      <c r="C24" s="313"/>
      <c r="D24" s="313"/>
      <c r="E24" s="313"/>
      <c r="F24" s="313"/>
      <c r="G24" s="313"/>
      <c r="H24" s="313"/>
      <c r="I24" s="313"/>
      <c r="J24" s="313"/>
      <c r="K24" s="309"/>
    </row>
    <row r="25" s="1" customFormat="1" ht="15" customHeight="1">
      <c r="B25" s="312"/>
      <c r="C25" s="311" t="s">
        <v>580</v>
      </c>
      <c r="D25" s="311"/>
      <c r="E25" s="311"/>
      <c r="F25" s="311"/>
      <c r="G25" s="311"/>
      <c r="H25" s="311"/>
      <c r="I25" s="311"/>
      <c r="J25" s="311"/>
      <c r="K25" s="309"/>
    </row>
    <row r="26" s="1" customFormat="1" ht="15" customHeight="1">
      <c r="B26" s="312"/>
      <c r="C26" s="311" t="s">
        <v>581</v>
      </c>
      <c r="D26" s="311"/>
      <c r="E26" s="311"/>
      <c r="F26" s="311"/>
      <c r="G26" s="311"/>
      <c r="H26" s="311"/>
      <c r="I26" s="311"/>
      <c r="J26" s="311"/>
      <c r="K26" s="309"/>
    </row>
    <row r="27" s="1" customFormat="1" ht="15" customHeight="1">
      <c r="B27" s="312"/>
      <c r="C27" s="311"/>
      <c r="D27" s="311" t="s">
        <v>582</v>
      </c>
      <c r="E27" s="311"/>
      <c r="F27" s="311"/>
      <c r="G27" s="311"/>
      <c r="H27" s="311"/>
      <c r="I27" s="311"/>
      <c r="J27" s="311"/>
      <c r="K27" s="309"/>
    </row>
    <row r="28" s="1" customFormat="1" ht="15" customHeight="1">
      <c r="B28" s="312"/>
      <c r="C28" s="313"/>
      <c r="D28" s="311" t="s">
        <v>583</v>
      </c>
      <c r="E28" s="311"/>
      <c r="F28" s="311"/>
      <c r="G28" s="311"/>
      <c r="H28" s="311"/>
      <c r="I28" s="311"/>
      <c r="J28" s="311"/>
      <c r="K28" s="309"/>
    </row>
    <row r="29" s="1" customFormat="1" ht="12.75" customHeight="1">
      <c r="B29" s="312"/>
      <c r="C29" s="313"/>
      <c r="D29" s="313"/>
      <c r="E29" s="313"/>
      <c r="F29" s="313"/>
      <c r="G29" s="313"/>
      <c r="H29" s="313"/>
      <c r="I29" s="313"/>
      <c r="J29" s="313"/>
      <c r="K29" s="309"/>
    </row>
    <row r="30" s="1" customFormat="1" ht="15" customHeight="1">
      <c r="B30" s="312"/>
      <c r="C30" s="313"/>
      <c r="D30" s="311" t="s">
        <v>584</v>
      </c>
      <c r="E30" s="311"/>
      <c r="F30" s="311"/>
      <c r="G30" s="311"/>
      <c r="H30" s="311"/>
      <c r="I30" s="311"/>
      <c r="J30" s="311"/>
      <c r="K30" s="309"/>
    </row>
    <row r="31" s="1" customFormat="1" ht="15" customHeight="1">
      <c r="B31" s="312"/>
      <c r="C31" s="313"/>
      <c r="D31" s="311" t="s">
        <v>585</v>
      </c>
      <c r="E31" s="311"/>
      <c r="F31" s="311"/>
      <c r="G31" s="311"/>
      <c r="H31" s="311"/>
      <c r="I31" s="311"/>
      <c r="J31" s="311"/>
      <c r="K31" s="309"/>
    </row>
    <row r="32" s="1" customFormat="1" ht="12.75" customHeight="1">
      <c r="B32" s="312"/>
      <c r="C32" s="313"/>
      <c r="D32" s="313"/>
      <c r="E32" s="313"/>
      <c r="F32" s="313"/>
      <c r="G32" s="313"/>
      <c r="H32" s="313"/>
      <c r="I32" s="313"/>
      <c r="J32" s="313"/>
      <c r="K32" s="309"/>
    </row>
    <row r="33" s="1" customFormat="1" ht="15" customHeight="1">
      <c r="B33" s="312"/>
      <c r="C33" s="313"/>
      <c r="D33" s="311" t="s">
        <v>586</v>
      </c>
      <c r="E33" s="311"/>
      <c r="F33" s="311"/>
      <c r="G33" s="311"/>
      <c r="H33" s="311"/>
      <c r="I33" s="311"/>
      <c r="J33" s="311"/>
      <c r="K33" s="309"/>
    </row>
    <row r="34" s="1" customFormat="1" ht="15" customHeight="1">
      <c r="B34" s="312"/>
      <c r="C34" s="313"/>
      <c r="D34" s="311" t="s">
        <v>587</v>
      </c>
      <c r="E34" s="311"/>
      <c r="F34" s="311"/>
      <c r="G34" s="311"/>
      <c r="H34" s="311"/>
      <c r="I34" s="311"/>
      <c r="J34" s="311"/>
      <c r="K34" s="309"/>
    </row>
    <row r="35" s="1" customFormat="1" ht="15" customHeight="1">
      <c r="B35" s="312"/>
      <c r="C35" s="313"/>
      <c r="D35" s="311" t="s">
        <v>588</v>
      </c>
      <c r="E35" s="311"/>
      <c r="F35" s="311"/>
      <c r="G35" s="311"/>
      <c r="H35" s="311"/>
      <c r="I35" s="311"/>
      <c r="J35" s="311"/>
      <c r="K35" s="309"/>
    </row>
    <row r="36" s="1" customFormat="1" ht="15" customHeight="1">
      <c r="B36" s="312"/>
      <c r="C36" s="313"/>
      <c r="D36" s="311"/>
      <c r="E36" s="314" t="s">
        <v>113</v>
      </c>
      <c r="F36" s="311"/>
      <c r="G36" s="311" t="s">
        <v>589</v>
      </c>
      <c r="H36" s="311"/>
      <c r="I36" s="311"/>
      <c r="J36" s="311"/>
      <c r="K36" s="309"/>
    </row>
    <row r="37" s="1" customFormat="1" ht="30.75" customHeight="1">
      <c r="B37" s="312"/>
      <c r="C37" s="313"/>
      <c r="D37" s="311"/>
      <c r="E37" s="314" t="s">
        <v>590</v>
      </c>
      <c r="F37" s="311"/>
      <c r="G37" s="311" t="s">
        <v>591</v>
      </c>
      <c r="H37" s="311"/>
      <c r="I37" s="311"/>
      <c r="J37" s="311"/>
      <c r="K37" s="309"/>
    </row>
    <row r="38" s="1" customFormat="1" ht="15" customHeight="1">
      <c r="B38" s="312"/>
      <c r="C38" s="313"/>
      <c r="D38" s="311"/>
      <c r="E38" s="314" t="s">
        <v>57</v>
      </c>
      <c r="F38" s="311"/>
      <c r="G38" s="311" t="s">
        <v>592</v>
      </c>
      <c r="H38" s="311"/>
      <c r="I38" s="311"/>
      <c r="J38" s="311"/>
      <c r="K38" s="309"/>
    </row>
    <row r="39" s="1" customFormat="1" ht="15" customHeight="1">
      <c r="B39" s="312"/>
      <c r="C39" s="313"/>
      <c r="D39" s="311"/>
      <c r="E39" s="314" t="s">
        <v>58</v>
      </c>
      <c r="F39" s="311"/>
      <c r="G39" s="311" t="s">
        <v>593</v>
      </c>
      <c r="H39" s="311"/>
      <c r="I39" s="311"/>
      <c r="J39" s="311"/>
      <c r="K39" s="309"/>
    </row>
    <row r="40" s="1" customFormat="1" ht="15" customHeight="1">
      <c r="B40" s="312"/>
      <c r="C40" s="313"/>
      <c r="D40" s="311"/>
      <c r="E40" s="314" t="s">
        <v>114</v>
      </c>
      <c r="F40" s="311"/>
      <c r="G40" s="311" t="s">
        <v>594</v>
      </c>
      <c r="H40" s="311"/>
      <c r="I40" s="311"/>
      <c r="J40" s="311"/>
      <c r="K40" s="309"/>
    </row>
    <row r="41" s="1" customFormat="1" ht="15" customHeight="1">
      <c r="B41" s="312"/>
      <c r="C41" s="313"/>
      <c r="D41" s="311"/>
      <c r="E41" s="314" t="s">
        <v>115</v>
      </c>
      <c r="F41" s="311"/>
      <c r="G41" s="311" t="s">
        <v>595</v>
      </c>
      <c r="H41" s="311"/>
      <c r="I41" s="311"/>
      <c r="J41" s="311"/>
      <c r="K41" s="309"/>
    </row>
    <row r="42" s="1" customFormat="1" ht="15" customHeight="1">
      <c r="B42" s="312"/>
      <c r="C42" s="313"/>
      <c r="D42" s="311"/>
      <c r="E42" s="314" t="s">
        <v>596</v>
      </c>
      <c r="F42" s="311"/>
      <c r="G42" s="311" t="s">
        <v>597</v>
      </c>
      <c r="H42" s="311"/>
      <c r="I42" s="311"/>
      <c r="J42" s="311"/>
      <c r="K42" s="309"/>
    </row>
    <row r="43" s="1" customFormat="1" ht="15" customHeight="1">
      <c r="B43" s="312"/>
      <c r="C43" s="313"/>
      <c r="D43" s="311"/>
      <c r="E43" s="314"/>
      <c r="F43" s="311"/>
      <c r="G43" s="311" t="s">
        <v>598</v>
      </c>
      <c r="H43" s="311"/>
      <c r="I43" s="311"/>
      <c r="J43" s="311"/>
      <c r="K43" s="309"/>
    </row>
    <row r="44" s="1" customFormat="1" ht="15" customHeight="1">
      <c r="B44" s="312"/>
      <c r="C44" s="313"/>
      <c r="D44" s="311"/>
      <c r="E44" s="314" t="s">
        <v>599</v>
      </c>
      <c r="F44" s="311"/>
      <c r="G44" s="311" t="s">
        <v>600</v>
      </c>
      <c r="H44" s="311"/>
      <c r="I44" s="311"/>
      <c r="J44" s="311"/>
      <c r="K44" s="309"/>
    </row>
    <row r="45" s="1" customFormat="1" ht="15" customHeight="1">
      <c r="B45" s="312"/>
      <c r="C45" s="313"/>
      <c r="D45" s="311"/>
      <c r="E45" s="314" t="s">
        <v>117</v>
      </c>
      <c r="F45" s="311"/>
      <c r="G45" s="311" t="s">
        <v>601</v>
      </c>
      <c r="H45" s="311"/>
      <c r="I45" s="311"/>
      <c r="J45" s="311"/>
      <c r="K45" s="309"/>
    </row>
    <row r="46" s="1" customFormat="1" ht="12.75" customHeight="1">
      <c r="B46" s="312"/>
      <c r="C46" s="313"/>
      <c r="D46" s="311"/>
      <c r="E46" s="311"/>
      <c r="F46" s="311"/>
      <c r="G46" s="311"/>
      <c r="H46" s="311"/>
      <c r="I46" s="311"/>
      <c r="J46" s="311"/>
      <c r="K46" s="309"/>
    </row>
    <row r="47" s="1" customFormat="1" ht="15" customHeight="1">
      <c r="B47" s="312"/>
      <c r="C47" s="313"/>
      <c r="D47" s="311" t="s">
        <v>602</v>
      </c>
      <c r="E47" s="311"/>
      <c r="F47" s="311"/>
      <c r="G47" s="311"/>
      <c r="H47" s="311"/>
      <c r="I47" s="311"/>
      <c r="J47" s="311"/>
      <c r="K47" s="309"/>
    </row>
    <row r="48" s="1" customFormat="1" ht="15" customHeight="1">
      <c r="B48" s="312"/>
      <c r="C48" s="313"/>
      <c r="D48" s="313"/>
      <c r="E48" s="311" t="s">
        <v>603</v>
      </c>
      <c r="F48" s="311"/>
      <c r="G48" s="311"/>
      <c r="H48" s="311"/>
      <c r="I48" s="311"/>
      <c r="J48" s="311"/>
      <c r="K48" s="309"/>
    </row>
    <row r="49" s="1" customFormat="1" ht="15" customHeight="1">
      <c r="B49" s="312"/>
      <c r="C49" s="313"/>
      <c r="D49" s="313"/>
      <c r="E49" s="311" t="s">
        <v>604</v>
      </c>
      <c r="F49" s="311"/>
      <c r="G49" s="311"/>
      <c r="H49" s="311"/>
      <c r="I49" s="311"/>
      <c r="J49" s="311"/>
      <c r="K49" s="309"/>
    </row>
    <row r="50" s="1" customFormat="1" ht="15" customHeight="1">
      <c r="B50" s="312"/>
      <c r="C50" s="313"/>
      <c r="D50" s="313"/>
      <c r="E50" s="311" t="s">
        <v>605</v>
      </c>
      <c r="F50" s="311"/>
      <c r="G50" s="311"/>
      <c r="H50" s="311"/>
      <c r="I50" s="311"/>
      <c r="J50" s="311"/>
      <c r="K50" s="309"/>
    </row>
    <row r="51" s="1" customFormat="1" ht="15" customHeight="1">
      <c r="B51" s="312"/>
      <c r="C51" s="313"/>
      <c r="D51" s="311" t="s">
        <v>606</v>
      </c>
      <c r="E51" s="311"/>
      <c r="F51" s="311"/>
      <c r="G51" s="311"/>
      <c r="H51" s="311"/>
      <c r="I51" s="311"/>
      <c r="J51" s="311"/>
      <c r="K51" s="309"/>
    </row>
    <row r="52" s="1" customFormat="1" ht="25.5" customHeight="1">
      <c r="B52" s="307"/>
      <c r="C52" s="308" t="s">
        <v>607</v>
      </c>
      <c r="D52" s="308"/>
      <c r="E52" s="308"/>
      <c r="F52" s="308"/>
      <c r="G52" s="308"/>
      <c r="H52" s="308"/>
      <c r="I52" s="308"/>
      <c r="J52" s="308"/>
      <c r="K52" s="309"/>
    </row>
    <row r="53" s="1" customFormat="1" ht="5.25" customHeight="1">
      <c r="B53" s="307"/>
      <c r="C53" s="310"/>
      <c r="D53" s="310"/>
      <c r="E53" s="310"/>
      <c r="F53" s="310"/>
      <c r="G53" s="310"/>
      <c r="H53" s="310"/>
      <c r="I53" s="310"/>
      <c r="J53" s="310"/>
      <c r="K53" s="309"/>
    </row>
    <row r="54" s="1" customFormat="1" ht="15" customHeight="1">
      <c r="B54" s="307"/>
      <c r="C54" s="311" t="s">
        <v>608</v>
      </c>
      <c r="D54" s="311"/>
      <c r="E54" s="311"/>
      <c r="F54" s="311"/>
      <c r="G54" s="311"/>
      <c r="H54" s="311"/>
      <c r="I54" s="311"/>
      <c r="J54" s="311"/>
      <c r="K54" s="309"/>
    </row>
    <row r="55" s="1" customFormat="1" ht="15" customHeight="1">
      <c r="B55" s="307"/>
      <c r="C55" s="311" t="s">
        <v>609</v>
      </c>
      <c r="D55" s="311"/>
      <c r="E55" s="311"/>
      <c r="F55" s="311"/>
      <c r="G55" s="311"/>
      <c r="H55" s="311"/>
      <c r="I55" s="311"/>
      <c r="J55" s="311"/>
      <c r="K55" s="309"/>
    </row>
    <row r="56" s="1" customFormat="1" ht="12.75" customHeight="1">
      <c r="B56" s="307"/>
      <c r="C56" s="311"/>
      <c r="D56" s="311"/>
      <c r="E56" s="311"/>
      <c r="F56" s="311"/>
      <c r="G56" s="311"/>
      <c r="H56" s="311"/>
      <c r="I56" s="311"/>
      <c r="J56" s="311"/>
      <c r="K56" s="309"/>
    </row>
    <row r="57" s="1" customFormat="1" ht="15" customHeight="1">
      <c r="B57" s="307"/>
      <c r="C57" s="311" t="s">
        <v>610</v>
      </c>
      <c r="D57" s="311"/>
      <c r="E57" s="311"/>
      <c r="F57" s="311"/>
      <c r="G57" s="311"/>
      <c r="H57" s="311"/>
      <c r="I57" s="311"/>
      <c r="J57" s="311"/>
      <c r="K57" s="309"/>
    </row>
    <row r="58" s="1" customFormat="1" ht="15" customHeight="1">
      <c r="B58" s="307"/>
      <c r="C58" s="313"/>
      <c r="D58" s="311" t="s">
        <v>611</v>
      </c>
      <c r="E58" s="311"/>
      <c r="F58" s="311"/>
      <c r="G58" s="311"/>
      <c r="H58" s="311"/>
      <c r="I58" s="311"/>
      <c r="J58" s="311"/>
      <c r="K58" s="309"/>
    </row>
    <row r="59" s="1" customFormat="1" ht="15" customHeight="1">
      <c r="B59" s="307"/>
      <c r="C59" s="313"/>
      <c r="D59" s="311" t="s">
        <v>612</v>
      </c>
      <c r="E59" s="311"/>
      <c r="F59" s="311"/>
      <c r="G59" s="311"/>
      <c r="H59" s="311"/>
      <c r="I59" s="311"/>
      <c r="J59" s="311"/>
      <c r="K59" s="309"/>
    </row>
    <row r="60" s="1" customFormat="1" ht="15" customHeight="1">
      <c r="B60" s="307"/>
      <c r="C60" s="313"/>
      <c r="D60" s="311" t="s">
        <v>613</v>
      </c>
      <c r="E60" s="311"/>
      <c r="F60" s="311"/>
      <c r="G60" s="311"/>
      <c r="H60" s="311"/>
      <c r="I60" s="311"/>
      <c r="J60" s="311"/>
      <c r="K60" s="309"/>
    </row>
    <row r="61" s="1" customFormat="1" ht="15" customHeight="1">
      <c r="B61" s="307"/>
      <c r="C61" s="313"/>
      <c r="D61" s="311" t="s">
        <v>614</v>
      </c>
      <c r="E61" s="311"/>
      <c r="F61" s="311"/>
      <c r="G61" s="311"/>
      <c r="H61" s="311"/>
      <c r="I61" s="311"/>
      <c r="J61" s="311"/>
      <c r="K61" s="309"/>
    </row>
    <row r="62" s="1" customFormat="1" ht="15" customHeight="1">
      <c r="B62" s="307"/>
      <c r="C62" s="313"/>
      <c r="D62" s="316" t="s">
        <v>615</v>
      </c>
      <c r="E62" s="316"/>
      <c r="F62" s="316"/>
      <c r="G62" s="316"/>
      <c r="H62" s="316"/>
      <c r="I62" s="316"/>
      <c r="J62" s="316"/>
      <c r="K62" s="309"/>
    </row>
    <row r="63" s="1" customFormat="1" ht="15" customHeight="1">
      <c r="B63" s="307"/>
      <c r="C63" s="313"/>
      <c r="D63" s="311" t="s">
        <v>616</v>
      </c>
      <c r="E63" s="311"/>
      <c r="F63" s="311"/>
      <c r="G63" s="311"/>
      <c r="H63" s="311"/>
      <c r="I63" s="311"/>
      <c r="J63" s="311"/>
      <c r="K63" s="309"/>
    </row>
    <row r="64" s="1" customFormat="1" ht="12.75" customHeight="1">
      <c r="B64" s="307"/>
      <c r="C64" s="313"/>
      <c r="D64" s="313"/>
      <c r="E64" s="317"/>
      <c r="F64" s="313"/>
      <c r="G64" s="313"/>
      <c r="H64" s="313"/>
      <c r="I64" s="313"/>
      <c r="J64" s="313"/>
      <c r="K64" s="309"/>
    </row>
    <row r="65" s="1" customFormat="1" ht="15" customHeight="1">
      <c r="B65" s="307"/>
      <c r="C65" s="313"/>
      <c r="D65" s="311" t="s">
        <v>617</v>
      </c>
      <c r="E65" s="311"/>
      <c r="F65" s="311"/>
      <c r="G65" s="311"/>
      <c r="H65" s="311"/>
      <c r="I65" s="311"/>
      <c r="J65" s="311"/>
      <c r="K65" s="309"/>
    </row>
    <row r="66" s="1" customFormat="1" ht="15" customHeight="1">
      <c r="B66" s="307"/>
      <c r="C66" s="313"/>
      <c r="D66" s="316" t="s">
        <v>618</v>
      </c>
      <c r="E66" s="316"/>
      <c r="F66" s="316"/>
      <c r="G66" s="316"/>
      <c r="H66" s="316"/>
      <c r="I66" s="316"/>
      <c r="J66" s="316"/>
      <c r="K66" s="309"/>
    </row>
    <row r="67" s="1" customFormat="1" ht="15" customHeight="1">
      <c r="B67" s="307"/>
      <c r="C67" s="313"/>
      <c r="D67" s="311" t="s">
        <v>619</v>
      </c>
      <c r="E67" s="311"/>
      <c r="F67" s="311"/>
      <c r="G67" s="311"/>
      <c r="H67" s="311"/>
      <c r="I67" s="311"/>
      <c r="J67" s="311"/>
      <c r="K67" s="309"/>
    </row>
    <row r="68" s="1" customFormat="1" ht="15" customHeight="1">
      <c r="B68" s="307"/>
      <c r="C68" s="313"/>
      <c r="D68" s="311" t="s">
        <v>620</v>
      </c>
      <c r="E68" s="311"/>
      <c r="F68" s="311"/>
      <c r="G68" s="311"/>
      <c r="H68" s="311"/>
      <c r="I68" s="311"/>
      <c r="J68" s="311"/>
      <c r="K68" s="309"/>
    </row>
    <row r="69" s="1" customFormat="1" ht="15" customHeight="1">
      <c r="B69" s="307"/>
      <c r="C69" s="313"/>
      <c r="D69" s="311" t="s">
        <v>621</v>
      </c>
      <c r="E69" s="311"/>
      <c r="F69" s="311"/>
      <c r="G69" s="311"/>
      <c r="H69" s="311"/>
      <c r="I69" s="311"/>
      <c r="J69" s="311"/>
      <c r="K69" s="309"/>
    </row>
    <row r="70" s="1" customFormat="1" ht="15" customHeight="1">
      <c r="B70" s="307"/>
      <c r="C70" s="313"/>
      <c r="D70" s="311" t="s">
        <v>622</v>
      </c>
      <c r="E70" s="311"/>
      <c r="F70" s="311"/>
      <c r="G70" s="311"/>
      <c r="H70" s="311"/>
      <c r="I70" s="311"/>
      <c r="J70" s="311"/>
      <c r="K70" s="309"/>
    </row>
    <row r="71" s="1" customFormat="1" ht="12.75" customHeight="1">
      <c r="B71" s="318"/>
      <c r="C71" s="319"/>
      <c r="D71" s="319"/>
      <c r="E71" s="319"/>
      <c r="F71" s="319"/>
      <c r="G71" s="319"/>
      <c r="H71" s="319"/>
      <c r="I71" s="319"/>
      <c r="J71" s="319"/>
      <c r="K71" s="320"/>
    </row>
    <row r="72" s="1" customFormat="1" ht="18.75" customHeight="1">
      <c r="B72" s="321"/>
      <c r="C72" s="321"/>
      <c r="D72" s="321"/>
      <c r="E72" s="321"/>
      <c r="F72" s="321"/>
      <c r="G72" s="321"/>
      <c r="H72" s="321"/>
      <c r="I72" s="321"/>
      <c r="J72" s="321"/>
      <c r="K72" s="322"/>
    </row>
    <row r="73" s="1" customFormat="1" ht="18.75" customHeight="1">
      <c r="B73" s="322"/>
      <c r="C73" s="322"/>
      <c r="D73" s="322"/>
      <c r="E73" s="322"/>
      <c r="F73" s="322"/>
      <c r="G73" s="322"/>
      <c r="H73" s="322"/>
      <c r="I73" s="322"/>
      <c r="J73" s="322"/>
      <c r="K73" s="322"/>
    </row>
    <row r="74" s="1" customFormat="1" ht="7.5" customHeight="1">
      <c r="B74" s="323"/>
      <c r="C74" s="324"/>
      <c r="D74" s="324"/>
      <c r="E74" s="324"/>
      <c r="F74" s="324"/>
      <c r="G74" s="324"/>
      <c r="H74" s="324"/>
      <c r="I74" s="324"/>
      <c r="J74" s="324"/>
      <c r="K74" s="325"/>
    </row>
    <row r="75" s="1" customFormat="1" ht="45" customHeight="1">
      <c r="B75" s="326"/>
      <c r="C75" s="327" t="s">
        <v>623</v>
      </c>
      <c r="D75" s="327"/>
      <c r="E75" s="327"/>
      <c r="F75" s="327"/>
      <c r="G75" s="327"/>
      <c r="H75" s="327"/>
      <c r="I75" s="327"/>
      <c r="J75" s="327"/>
      <c r="K75" s="328"/>
    </row>
    <row r="76" s="1" customFormat="1" ht="17.25" customHeight="1">
      <c r="B76" s="326"/>
      <c r="C76" s="329" t="s">
        <v>624</v>
      </c>
      <c r="D76" s="329"/>
      <c r="E76" s="329"/>
      <c r="F76" s="329" t="s">
        <v>625</v>
      </c>
      <c r="G76" s="330"/>
      <c r="H76" s="329" t="s">
        <v>58</v>
      </c>
      <c r="I76" s="329" t="s">
        <v>61</v>
      </c>
      <c r="J76" s="329" t="s">
        <v>626</v>
      </c>
      <c r="K76" s="328"/>
    </row>
    <row r="77" s="1" customFormat="1" ht="17.25" customHeight="1">
      <c r="B77" s="326"/>
      <c r="C77" s="331" t="s">
        <v>627</v>
      </c>
      <c r="D77" s="331"/>
      <c r="E77" s="331"/>
      <c r="F77" s="332" t="s">
        <v>628</v>
      </c>
      <c r="G77" s="333"/>
      <c r="H77" s="331"/>
      <c r="I77" s="331"/>
      <c r="J77" s="331" t="s">
        <v>629</v>
      </c>
      <c r="K77" s="328"/>
    </row>
    <row r="78" s="1" customFormat="1" ht="5.25" customHeight="1">
      <c r="B78" s="326"/>
      <c r="C78" s="334"/>
      <c r="D78" s="334"/>
      <c r="E78" s="334"/>
      <c r="F78" s="334"/>
      <c r="G78" s="335"/>
      <c r="H78" s="334"/>
      <c r="I78" s="334"/>
      <c r="J78" s="334"/>
      <c r="K78" s="328"/>
    </row>
    <row r="79" s="1" customFormat="1" ht="15" customHeight="1">
      <c r="B79" s="326"/>
      <c r="C79" s="314" t="s">
        <v>57</v>
      </c>
      <c r="D79" s="336"/>
      <c r="E79" s="336"/>
      <c r="F79" s="337" t="s">
        <v>630</v>
      </c>
      <c r="G79" s="338"/>
      <c r="H79" s="314" t="s">
        <v>631</v>
      </c>
      <c r="I79" s="314" t="s">
        <v>632</v>
      </c>
      <c r="J79" s="314">
        <v>20</v>
      </c>
      <c r="K79" s="328"/>
    </row>
    <row r="80" s="1" customFormat="1" ht="15" customHeight="1">
      <c r="B80" s="326"/>
      <c r="C80" s="314" t="s">
        <v>633</v>
      </c>
      <c r="D80" s="314"/>
      <c r="E80" s="314"/>
      <c r="F80" s="337" t="s">
        <v>630</v>
      </c>
      <c r="G80" s="338"/>
      <c r="H80" s="314" t="s">
        <v>634</v>
      </c>
      <c r="I80" s="314" t="s">
        <v>632</v>
      </c>
      <c r="J80" s="314">
        <v>120</v>
      </c>
      <c r="K80" s="328"/>
    </row>
    <row r="81" s="1" customFormat="1" ht="15" customHeight="1">
      <c r="B81" s="339"/>
      <c r="C81" s="314" t="s">
        <v>635</v>
      </c>
      <c r="D81" s="314"/>
      <c r="E81" s="314"/>
      <c r="F81" s="337" t="s">
        <v>636</v>
      </c>
      <c r="G81" s="338"/>
      <c r="H81" s="314" t="s">
        <v>637</v>
      </c>
      <c r="I81" s="314" t="s">
        <v>632</v>
      </c>
      <c r="J81" s="314">
        <v>50</v>
      </c>
      <c r="K81" s="328"/>
    </row>
    <row r="82" s="1" customFormat="1" ht="15" customHeight="1">
      <c r="B82" s="339"/>
      <c r="C82" s="314" t="s">
        <v>638</v>
      </c>
      <c r="D82" s="314"/>
      <c r="E82" s="314"/>
      <c r="F82" s="337" t="s">
        <v>630</v>
      </c>
      <c r="G82" s="338"/>
      <c r="H82" s="314" t="s">
        <v>639</v>
      </c>
      <c r="I82" s="314" t="s">
        <v>640</v>
      </c>
      <c r="J82" s="314"/>
      <c r="K82" s="328"/>
    </row>
    <row r="83" s="1" customFormat="1" ht="15" customHeight="1">
      <c r="B83" s="339"/>
      <c r="C83" s="340" t="s">
        <v>641</v>
      </c>
      <c r="D83" s="340"/>
      <c r="E83" s="340"/>
      <c r="F83" s="341" t="s">
        <v>636</v>
      </c>
      <c r="G83" s="340"/>
      <c r="H83" s="340" t="s">
        <v>642</v>
      </c>
      <c r="I83" s="340" t="s">
        <v>632</v>
      </c>
      <c r="J83" s="340">
        <v>15</v>
      </c>
      <c r="K83" s="328"/>
    </row>
    <row r="84" s="1" customFormat="1" ht="15" customHeight="1">
      <c r="B84" s="339"/>
      <c r="C84" s="340" t="s">
        <v>643</v>
      </c>
      <c r="D84" s="340"/>
      <c r="E84" s="340"/>
      <c r="F84" s="341" t="s">
        <v>636</v>
      </c>
      <c r="G84" s="340"/>
      <c r="H84" s="340" t="s">
        <v>644</v>
      </c>
      <c r="I84" s="340" t="s">
        <v>632</v>
      </c>
      <c r="J84" s="340">
        <v>15</v>
      </c>
      <c r="K84" s="328"/>
    </row>
    <row r="85" s="1" customFormat="1" ht="15" customHeight="1">
      <c r="B85" s="339"/>
      <c r="C85" s="340" t="s">
        <v>645</v>
      </c>
      <c r="D85" s="340"/>
      <c r="E85" s="340"/>
      <c r="F85" s="341" t="s">
        <v>636</v>
      </c>
      <c r="G85" s="340"/>
      <c r="H85" s="340" t="s">
        <v>646</v>
      </c>
      <c r="I85" s="340" t="s">
        <v>632</v>
      </c>
      <c r="J85" s="340">
        <v>20</v>
      </c>
      <c r="K85" s="328"/>
    </row>
    <row r="86" s="1" customFormat="1" ht="15" customHeight="1">
      <c r="B86" s="339"/>
      <c r="C86" s="340" t="s">
        <v>647</v>
      </c>
      <c r="D86" s="340"/>
      <c r="E86" s="340"/>
      <c r="F86" s="341" t="s">
        <v>636</v>
      </c>
      <c r="G86" s="340"/>
      <c r="H86" s="340" t="s">
        <v>648</v>
      </c>
      <c r="I86" s="340" t="s">
        <v>632</v>
      </c>
      <c r="J86" s="340">
        <v>20</v>
      </c>
      <c r="K86" s="328"/>
    </row>
    <row r="87" s="1" customFormat="1" ht="15" customHeight="1">
      <c r="B87" s="339"/>
      <c r="C87" s="314" t="s">
        <v>649</v>
      </c>
      <c r="D87" s="314"/>
      <c r="E87" s="314"/>
      <c r="F87" s="337" t="s">
        <v>636</v>
      </c>
      <c r="G87" s="338"/>
      <c r="H87" s="314" t="s">
        <v>650</v>
      </c>
      <c r="I87" s="314" t="s">
        <v>632</v>
      </c>
      <c r="J87" s="314">
        <v>50</v>
      </c>
      <c r="K87" s="328"/>
    </row>
    <row r="88" s="1" customFormat="1" ht="15" customHeight="1">
      <c r="B88" s="339"/>
      <c r="C88" s="314" t="s">
        <v>651</v>
      </c>
      <c r="D88" s="314"/>
      <c r="E88" s="314"/>
      <c r="F88" s="337" t="s">
        <v>636</v>
      </c>
      <c r="G88" s="338"/>
      <c r="H88" s="314" t="s">
        <v>652</v>
      </c>
      <c r="I88" s="314" t="s">
        <v>632</v>
      </c>
      <c r="J88" s="314">
        <v>20</v>
      </c>
      <c r="K88" s="328"/>
    </row>
    <row r="89" s="1" customFormat="1" ht="15" customHeight="1">
      <c r="B89" s="339"/>
      <c r="C89" s="314" t="s">
        <v>653</v>
      </c>
      <c r="D89" s="314"/>
      <c r="E89" s="314"/>
      <c r="F89" s="337" t="s">
        <v>636</v>
      </c>
      <c r="G89" s="338"/>
      <c r="H89" s="314" t="s">
        <v>654</v>
      </c>
      <c r="I89" s="314" t="s">
        <v>632</v>
      </c>
      <c r="J89" s="314">
        <v>20</v>
      </c>
      <c r="K89" s="328"/>
    </row>
    <row r="90" s="1" customFormat="1" ht="15" customHeight="1">
      <c r="B90" s="339"/>
      <c r="C90" s="314" t="s">
        <v>655</v>
      </c>
      <c r="D90" s="314"/>
      <c r="E90" s="314"/>
      <c r="F90" s="337" t="s">
        <v>636</v>
      </c>
      <c r="G90" s="338"/>
      <c r="H90" s="314" t="s">
        <v>656</v>
      </c>
      <c r="I90" s="314" t="s">
        <v>632</v>
      </c>
      <c r="J90" s="314">
        <v>50</v>
      </c>
      <c r="K90" s="328"/>
    </row>
    <row r="91" s="1" customFormat="1" ht="15" customHeight="1">
      <c r="B91" s="339"/>
      <c r="C91" s="314" t="s">
        <v>657</v>
      </c>
      <c r="D91" s="314"/>
      <c r="E91" s="314"/>
      <c r="F91" s="337" t="s">
        <v>636</v>
      </c>
      <c r="G91" s="338"/>
      <c r="H91" s="314" t="s">
        <v>657</v>
      </c>
      <c r="I91" s="314" t="s">
        <v>632</v>
      </c>
      <c r="J91" s="314">
        <v>50</v>
      </c>
      <c r="K91" s="328"/>
    </row>
    <row r="92" s="1" customFormat="1" ht="15" customHeight="1">
      <c r="B92" s="339"/>
      <c r="C92" s="314" t="s">
        <v>658</v>
      </c>
      <c r="D92" s="314"/>
      <c r="E92" s="314"/>
      <c r="F92" s="337" t="s">
        <v>636</v>
      </c>
      <c r="G92" s="338"/>
      <c r="H92" s="314" t="s">
        <v>659</v>
      </c>
      <c r="I92" s="314" t="s">
        <v>632</v>
      </c>
      <c r="J92" s="314">
        <v>255</v>
      </c>
      <c r="K92" s="328"/>
    </row>
    <row r="93" s="1" customFormat="1" ht="15" customHeight="1">
      <c r="B93" s="339"/>
      <c r="C93" s="314" t="s">
        <v>660</v>
      </c>
      <c r="D93" s="314"/>
      <c r="E93" s="314"/>
      <c r="F93" s="337" t="s">
        <v>630</v>
      </c>
      <c r="G93" s="338"/>
      <c r="H93" s="314" t="s">
        <v>661</v>
      </c>
      <c r="I93" s="314" t="s">
        <v>662</v>
      </c>
      <c r="J93" s="314"/>
      <c r="K93" s="328"/>
    </row>
    <row r="94" s="1" customFormat="1" ht="15" customHeight="1">
      <c r="B94" s="339"/>
      <c r="C94" s="314" t="s">
        <v>663</v>
      </c>
      <c r="D94" s="314"/>
      <c r="E94" s="314"/>
      <c r="F94" s="337" t="s">
        <v>630</v>
      </c>
      <c r="G94" s="338"/>
      <c r="H94" s="314" t="s">
        <v>664</v>
      </c>
      <c r="I94" s="314" t="s">
        <v>665</v>
      </c>
      <c r="J94" s="314"/>
      <c r="K94" s="328"/>
    </row>
    <row r="95" s="1" customFormat="1" ht="15" customHeight="1">
      <c r="B95" s="339"/>
      <c r="C95" s="314" t="s">
        <v>666</v>
      </c>
      <c r="D95" s="314"/>
      <c r="E95" s="314"/>
      <c r="F95" s="337" t="s">
        <v>630</v>
      </c>
      <c r="G95" s="338"/>
      <c r="H95" s="314" t="s">
        <v>666</v>
      </c>
      <c r="I95" s="314" t="s">
        <v>665</v>
      </c>
      <c r="J95" s="314"/>
      <c r="K95" s="328"/>
    </row>
    <row r="96" s="1" customFormat="1" ht="15" customHeight="1">
      <c r="B96" s="339"/>
      <c r="C96" s="314" t="s">
        <v>42</v>
      </c>
      <c r="D96" s="314"/>
      <c r="E96" s="314"/>
      <c r="F96" s="337" t="s">
        <v>630</v>
      </c>
      <c r="G96" s="338"/>
      <c r="H96" s="314" t="s">
        <v>667</v>
      </c>
      <c r="I96" s="314" t="s">
        <v>665</v>
      </c>
      <c r="J96" s="314"/>
      <c r="K96" s="328"/>
    </row>
    <row r="97" s="1" customFormat="1" ht="15" customHeight="1">
      <c r="B97" s="339"/>
      <c r="C97" s="314" t="s">
        <v>52</v>
      </c>
      <c r="D97" s="314"/>
      <c r="E97" s="314"/>
      <c r="F97" s="337" t="s">
        <v>630</v>
      </c>
      <c r="G97" s="338"/>
      <c r="H97" s="314" t="s">
        <v>668</v>
      </c>
      <c r="I97" s="314" t="s">
        <v>665</v>
      </c>
      <c r="J97" s="314"/>
      <c r="K97" s="328"/>
    </row>
    <row r="98" s="1" customFormat="1" ht="15" customHeight="1">
      <c r="B98" s="342"/>
      <c r="C98" s="343"/>
      <c r="D98" s="343"/>
      <c r="E98" s="343"/>
      <c r="F98" s="343"/>
      <c r="G98" s="343"/>
      <c r="H98" s="343"/>
      <c r="I98" s="343"/>
      <c r="J98" s="343"/>
      <c r="K98" s="344"/>
    </row>
    <row r="99" s="1" customFormat="1" ht="18.75" customHeight="1">
      <c r="B99" s="345"/>
      <c r="C99" s="346"/>
      <c r="D99" s="346"/>
      <c r="E99" s="346"/>
      <c r="F99" s="346"/>
      <c r="G99" s="346"/>
      <c r="H99" s="346"/>
      <c r="I99" s="346"/>
      <c r="J99" s="346"/>
      <c r="K99" s="345"/>
    </row>
    <row r="100" s="1" customFormat="1" ht="18.75" customHeight="1">
      <c r="B100" s="322"/>
      <c r="C100" s="322"/>
      <c r="D100" s="322"/>
      <c r="E100" s="322"/>
      <c r="F100" s="322"/>
      <c r="G100" s="322"/>
      <c r="H100" s="322"/>
      <c r="I100" s="322"/>
      <c r="J100" s="322"/>
      <c r="K100" s="322"/>
    </row>
    <row r="101" s="1" customFormat="1" ht="7.5" customHeight="1">
      <c r="B101" s="323"/>
      <c r="C101" s="324"/>
      <c r="D101" s="324"/>
      <c r="E101" s="324"/>
      <c r="F101" s="324"/>
      <c r="G101" s="324"/>
      <c r="H101" s="324"/>
      <c r="I101" s="324"/>
      <c r="J101" s="324"/>
      <c r="K101" s="325"/>
    </row>
    <row r="102" s="1" customFormat="1" ht="45" customHeight="1">
      <c r="B102" s="326"/>
      <c r="C102" s="327" t="s">
        <v>669</v>
      </c>
      <c r="D102" s="327"/>
      <c r="E102" s="327"/>
      <c r="F102" s="327"/>
      <c r="G102" s="327"/>
      <c r="H102" s="327"/>
      <c r="I102" s="327"/>
      <c r="J102" s="327"/>
      <c r="K102" s="328"/>
    </row>
    <row r="103" s="1" customFormat="1" ht="17.25" customHeight="1">
      <c r="B103" s="326"/>
      <c r="C103" s="329" t="s">
        <v>624</v>
      </c>
      <c r="D103" s="329"/>
      <c r="E103" s="329"/>
      <c r="F103" s="329" t="s">
        <v>625</v>
      </c>
      <c r="G103" s="330"/>
      <c r="H103" s="329" t="s">
        <v>58</v>
      </c>
      <c r="I103" s="329" t="s">
        <v>61</v>
      </c>
      <c r="J103" s="329" t="s">
        <v>626</v>
      </c>
      <c r="K103" s="328"/>
    </row>
    <row r="104" s="1" customFormat="1" ht="17.25" customHeight="1">
      <c r="B104" s="326"/>
      <c r="C104" s="331" t="s">
        <v>627</v>
      </c>
      <c r="D104" s="331"/>
      <c r="E104" s="331"/>
      <c r="F104" s="332" t="s">
        <v>628</v>
      </c>
      <c r="G104" s="333"/>
      <c r="H104" s="331"/>
      <c r="I104" s="331"/>
      <c r="J104" s="331" t="s">
        <v>629</v>
      </c>
      <c r="K104" s="328"/>
    </row>
    <row r="105" s="1" customFormat="1" ht="5.25" customHeight="1">
      <c r="B105" s="326"/>
      <c r="C105" s="329"/>
      <c r="D105" s="329"/>
      <c r="E105" s="329"/>
      <c r="F105" s="329"/>
      <c r="G105" s="347"/>
      <c r="H105" s="329"/>
      <c r="I105" s="329"/>
      <c r="J105" s="329"/>
      <c r="K105" s="328"/>
    </row>
    <row r="106" s="1" customFormat="1" ht="15" customHeight="1">
      <c r="B106" s="326"/>
      <c r="C106" s="314" t="s">
        <v>57</v>
      </c>
      <c r="D106" s="336"/>
      <c r="E106" s="336"/>
      <c r="F106" s="337" t="s">
        <v>630</v>
      </c>
      <c r="G106" s="314"/>
      <c r="H106" s="314" t="s">
        <v>670</v>
      </c>
      <c r="I106" s="314" t="s">
        <v>632</v>
      </c>
      <c r="J106" s="314">
        <v>20</v>
      </c>
      <c r="K106" s="328"/>
    </row>
    <row r="107" s="1" customFormat="1" ht="15" customHeight="1">
      <c r="B107" s="326"/>
      <c r="C107" s="314" t="s">
        <v>633</v>
      </c>
      <c r="D107" s="314"/>
      <c r="E107" s="314"/>
      <c r="F107" s="337" t="s">
        <v>630</v>
      </c>
      <c r="G107" s="314"/>
      <c r="H107" s="314" t="s">
        <v>670</v>
      </c>
      <c r="I107" s="314" t="s">
        <v>632</v>
      </c>
      <c r="J107" s="314">
        <v>120</v>
      </c>
      <c r="K107" s="328"/>
    </row>
    <row r="108" s="1" customFormat="1" ht="15" customHeight="1">
      <c r="B108" s="339"/>
      <c r="C108" s="314" t="s">
        <v>635</v>
      </c>
      <c r="D108" s="314"/>
      <c r="E108" s="314"/>
      <c r="F108" s="337" t="s">
        <v>636</v>
      </c>
      <c r="G108" s="314"/>
      <c r="H108" s="314" t="s">
        <v>670</v>
      </c>
      <c r="I108" s="314" t="s">
        <v>632</v>
      </c>
      <c r="J108" s="314">
        <v>50</v>
      </c>
      <c r="K108" s="328"/>
    </row>
    <row r="109" s="1" customFormat="1" ht="15" customHeight="1">
      <c r="B109" s="339"/>
      <c r="C109" s="314" t="s">
        <v>638</v>
      </c>
      <c r="D109" s="314"/>
      <c r="E109" s="314"/>
      <c r="F109" s="337" t="s">
        <v>630</v>
      </c>
      <c r="G109" s="314"/>
      <c r="H109" s="314" t="s">
        <v>670</v>
      </c>
      <c r="I109" s="314" t="s">
        <v>640</v>
      </c>
      <c r="J109" s="314"/>
      <c r="K109" s="328"/>
    </row>
    <row r="110" s="1" customFormat="1" ht="15" customHeight="1">
      <c r="B110" s="339"/>
      <c r="C110" s="314" t="s">
        <v>649</v>
      </c>
      <c r="D110" s="314"/>
      <c r="E110" s="314"/>
      <c r="F110" s="337" t="s">
        <v>636</v>
      </c>
      <c r="G110" s="314"/>
      <c r="H110" s="314" t="s">
        <v>670</v>
      </c>
      <c r="I110" s="314" t="s">
        <v>632</v>
      </c>
      <c r="J110" s="314">
        <v>50</v>
      </c>
      <c r="K110" s="328"/>
    </row>
    <row r="111" s="1" customFormat="1" ht="15" customHeight="1">
      <c r="B111" s="339"/>
      <c r="C111" s="314" t="s">
        <v>657</v>
      </c>
      <c r="D111" s="314"/>
      <c r="E111" s="314"/>
      <c r="F111" s="337" t="s">
        <v>636</v>
      </c>
      <c r="G111" s="314"/>
      <c r="H111" s="314" t="s">
        <v>670</v>
      </c>
      <c r="I111" s="314" t="s">
        <v>632</v>
      </c>
      <c r="J111" s="314">
        <v>50</v>
      </c>
      <c r="K111" s="328"/>
    </row>
    <row r="112" s="1" customFormat="1" ht="15" customHeight="1">
      <c r="B112" s="339"/>
      <c r="C112" s="314" t="s">
        <v>655</v>
      </c>
      <c r="D112" s="314"/>
      <c r="E112" s="314"/>
      <c r="F112" s="337" t="s">
        <v>636</v>
      </c>
      <c r="G112" s="314"/>
      <c r="H112" s="314" t="s">
        <v>670</v>
      </c>
      <c r="I112" s="314" t="s">
        <v>632</v>
      </c>
      <c r="J112" s="314">
        <v>50</v>
      </c>
      <c r="K112" s="328"/>
    </row>
    <row r="113" s="1" customFormat="1" ht="15" customHeight="1">
      <c r="B113" s="339"/>
      <c r="C113" s="314" t="s">
        <v>57</v>
      </c>
      <c r="D113" s="314"/>
      <c r="E113" s="314"/>
      <c r="F113" s="337" t="s">
        <v>630</v>
      </c>
      <c r="G113" s="314"/>
      <c r="H113" s="314" t="s">
        <v>671</v>
      </c>
      <c r="I113" s="314" t="s">
        <v>632</v>
      </c>
      <c r="J113" s="314">
        <v>20</v>
      </c>
      <c r="K113" s="328"/>
    </row>
    <row r="114" s="1" customFormat="1" ht="15" customHeight="1">
      <c r="B114" s="339"/>
      <c r="C114" s="314" t="s">
        <v>672</v>
      </c>
      <c r="D114" s="314"/>
      <c r="E114" s="314"/>
      <c r="F114" s="337" t="s">
        <v>630</v>
      </c>
      <c r="G114" s="314"/>
      <c r="H114" s="314" t="s">
        <v>673</v>
      </c>
      <c r="I114" s="314" t="s">
        <v>632</v>
      </c>
      <c r="J114" s="314">
        <v>120</v>
      </c>
      <c r="K114" s="328"/>
    </row>
    <row r="115" s="1" customFormat="1" ht="15" customHeight="1">
      <c r="B115" s="339"/>
      <c r="C115" s="314" t="s">
        <v>42</v>
      </c>
      <c r="D115" s="314"/>
      <c r="E115" s="314"/>
      <c r="F115" s="337" t="s">
        <v>630</v>
      </c>
      <c r="G115" s="314"/>
      <c r="H115" s="314" t="s">
        <v>674</v>
      </c>
      <c r="I115" s="314" t="s">
        <v>665</v>
      </c>
      <c r="J115" s="314"/>
      <c r="K115" s="328"/>
    </row>
    <row r="116" s="1" customFormat="1" ht="15" customHeight="1">
      <c r="B116" s="339"/>
      <c r="C116" s="314" t="s">
        <v>52</v>
      </c>
      <c r="D116" s="314"/>
      <c r="E116" s="314"/>
      <c r="F116" s="337" t="s">
        <v>630</v>
      </c>
      <c r="G116" s="314"/>
      <c r="H116" s="314" t="s">
        <v>675</v>
      </c>
      <c r="I116" s="314" t="s">
        <v>665</v>
      </c>
      <c r="J116" s="314"/>
      <c r="K116" s="328"/>
    </row>
    <row r="117" s="1" customFormat="1" ht="15" customHeight="1">
      <c r="B117" s="339"/>
      <c r="C117" s="314" t="s">
        <v>61</v>
      </c>
      <c r="D117" s="314"/>
      <c r="E117" s="314"/>
      <c r="F117" s="337" t="s">
        <v>630</v>
      </c>
      <c r="G117" s="314"/>
      <c r="H117" s="314" t="s">
        <v>676</v>
      </c>
      <c r="I117" s="314" t="s">
        <v>677</v>
      </c>
      <c r="J117" s="314"/>
      <c r="K117" s="328"/>
    </row>
    <row r="118" s="1" customFormat="1" ht="15" customHeight="1">
      <c r="B118" s="342"/>
      <c r="C118" s="348"/>
      <c r="D118" s="348"/>
      <c r="E118" s="348"/>
      <c r="F118" s="348"/>
      <c r="G118" s="348"/>
      <c r="H118" s="348"/>
      <c r="I118" s="348"/>
      <c r="J118" s="348"/>
      <c r="K118" s="344"/>
    </row>
    <row r="119" s="1" customFormat="1" ht="18.75" customHeight="1">
      <c r="B119" s="349"/>
      <c r="C119" s="350"/>
      <c r="D119" s="350"/>
      <c r="E119" s="350"/>
      <c r="F119" s="351"/>
      <c r="G119" s="350"/>
      <c r="H119" s="350"/>
      <c r="I119" s="350"/>
      <c r="J119" s="350"/>
      <c r="K119" s="349"/>
    </row>
    <row r="120" s="1" customFormat="1" ht="18.75" customHeight="1">
      <c r="B120" s="322"/>
      <c r="C120" s="322"/>
      <c r="D120" s="322"/>
      <c r="E120" s="322"/>
      <c r="F120" s="322"/>
      <c r="G120" s="322"/>
      <c r="H120" s="322"/>
      <c r="I120" s="322"/>
      <c r="J120" s="322"/>
      <c r="K120" s="322"/>
    </row>
    <row r="121" s="1" customFormat="1" ht="7.5" customHeight="1">
      <c r="B121" s="352"/>
      <c r="C121" s="353"/>
      <c r="D121" s="353"/>
      <c r="E121" s="353"/>
      <c r="F121" s="353"/>
      <c r="G121" s="353"/>
      <c r="H121" s="353"/>
      <c r="I121" s="353"/>
      <c r="J121" s="353"/>
      <c r="K121" s="354"/>
    </row>
    <row r="122" s="1" customFormat="1" ht="45" customHeight="1">
      <c r="B122" s="355"/>
      <c r="C122" s="305" t="s">
        <v>678</v>
      </c>
      <c r="D122" s="305"/>
      <c r="E122" s="305"/>
      <c r="F122" s="305"/>
      <c r="G122" s="305"/>
      <c r="H122" s="305"/>
      <c r="I122" s="305"/>
      <c r="J122" s="305"/>
      <c r="K122" s="356"/>
    </row>
    <row r="123" s="1" customFormat="1" ht="17.25" customHeight="1">
      <c r="B123" s="357"/>
      <c r="C123" s="329" t="s">
        <v>624</v>
      </c>
      <c r="D123" s="329"/>
      <c r="E123" s="329"/>
      <c r="F123" s="329" t="s">
        <v>625</v>
      </c>
      <c r="G123" s="330"/>
      <c r="H123" s="329" t="s">
        <v>58</v>
      </c>
      <c r="I123" s="329" t="s">
        <v>61</v>
      </c>
      <c r="J123" s="329" t="s">
        <v>626</v>
      </c>
      <c r="K123" s="358"/>
    </row>
    <row r="124" s="1" customFormat="1" ht="17.25" customHeight="1">
      <c r="B124" s="357"/>
      <c r="C124" s="331" t="s">
        <v>627</v>
      </c>
      <c r="D124" s="331"/>
      <c r="E124" s="331"/>
      <c r="F124" s="332" t="s">
        <v>628</v>
      </c>
      <c r="G124" s="333"/>
      <c r="H124" s="331"/>
      <c r="I124" s="331"/>
      <c r="J124" s="331" t="s">
        <v>629</v>
      </c>
      <c r="K124" s="358"/>
    </row>
    <row r="125" s="1" customFormat="1" ht="5.25" customHeight="1">
      <c r="B125" s="359"/>
      <c r="C125" s="334"/>
      <c r="D125" s="334"/>
      <c r="E125" s="334"/>
      <c r="F125" s="334"/>
      <c r="G125" s="360"/>
      <c r="H125" s="334"/>
      <c r="I125" s="334"/>
      <c r="J125" s="334"/>
      <c r="K125" s="361"/>
    </row>
    <row r="126" s="1" customFormat="1" ht="15" customHeight="1">
      <c r="B126" s="359"/>
      <c r="C126" s="314" t="s">
        <v>633</v>
      </c>
      <c r="D126" s="336"/>
      <c r="E126" s="336"/>
      <c r="F126" s="337" t="s">
        <v>630</v>
      </c>
      <c r="G126" s="314"/>
      <c r="H126" s="314" t="s">
        <v>670</v>
      </c>
      <c r="I126" s="314" t="s">
        <v>632</v>
      </c>
      <c r="J126" s="314">
        <v>120</v>
      </c>
      <c r="K126" s="362"/>
    </row>
    <row r="127" s="1" customFormat="1" ht="15" customHeight="1">
      <c r="B127" s="359"/>
      <c r="C127" s="314" t="s">
        <v>679</v>
      </c>
      <c r="D127" s="314"/>
      <c r="E127" s="314"/>
      <c r="F127" s="337" t="s">
        <v>630</v>
      </c>
      <c r="G127" s="314"/>
      <c r="H127" s="314" t="s">
        <v>680</v>
      </c>
      <c r="I127" s="314" t="s">
        <v>632</v>
      </c>
      <c r="J127" s="314" t="s">
        <v>681</v>
      </c>
      <c r="K127" s="362"/>
    </row>
    <row r="128" s="1" customFormat="1" ht="15" customHeight="1">
      <c r="B128" s="359"/>
      <c r="C128" s="314" t="s">
        <v>578</v>
      </c>
      <c r="D128" s="314"/>
      <c r="E128" s="314"/>
      <c r="F128" s="337" t="s">
        <v>630</v>
      </c>
      <c r="G128" s="314"/>
      <c r="H128" s="314" t="s">
        <v>682</v>
      </c>
      <c r="I128" s="314" t="s">
        <v>632</v>
      </c>
      <c r="J128" s="314" t="s">
        <v>681</v>
      </c>
      <c r="K128" s="362"/>
    </row>
    <row r="129" s="1" customFormat="1" ht="15" customHeight="1">
      <c r="B129" s="359"/>
      <c r="C129" s="314" t="s">
        <v>641</v>
      </c>
      <c r="D129" s="314"/>
      <c r="E129" s="314"/>
      <c r="F129" s="337" t="s">
        <v>636</v>
      </c>
      <c r="G129" s="314"/>
      <c r="H129" s="314" t="s">
        <v>642</v>
      </c>
      <c r="I129" s="314" t="s">
        <v>632</v>
      </c>
      <c r="J129" s="314">
        <v>15</v>
      </c>
      <c r="K129" s="362"/>
    </row>
    <row r="130" s="1" customFormat="1" ht="15" customHeight="1">
      <c r="B130" s="359"/>
      <c r="C130" s="340" t="s">
        <v>643</v>
      </c>
      <c r="D130" s="340"/>
      <c r="E130" s="340"/>
      <c r="F130" s="341" t="s">
        <v>636</v>
      </c>
      <c r="G130" s="340"/>
      <c r="H130" s="340" t="s">
        <v>644</v>
      </c>
      <c r="I130" s="340" t="s">
        <v>632</v>
      </c>
      <c r="J130" s="340">
        <v>15</v>
      </c>
      <c r="K130" s="362"/>
    </row>
    <row r="131" s="1" customFormat="1" ht="15" customHeight="1">
      <c r="B131" s="359"/>
      <c r="C131" s="340" t="s">
        <v>645</v>
      </c>
      <c r="D131" s="340"/>
      <c r="E131" s="340"/>
      <c r="F131" s="341" t="s">
        <v>636</v>
      </c>
      <c r="G131" s="340"/>
      <c r="H131" s="340" t="s">
        <v>646</v>
      </c>
      <c r="I131" s="340" t="s">
        <v>632</v>
      </c>
      <c r="J131" s="340">
        <v>20</v>
      </c>
      <c r="K131" s="362"/>
    </row>
    <row r="132" s="1" customFormat="1" ht="15" customHeight="1">
      <c r="B132" s="359"/>
      <c r="C132" s="340" t="s">
        <v>647</v>
      </c>
      <c r="D132" s="340"/>
      <c r="E132" s="340"/>
      <c r="F132" s="341" t="s">
        <v>636</v>
      </c>
      <c r="G132" s="340"/>
      <c r="H132" s="340" t="s">
        <v>648</v>
      </c>
      <c r="I132" s="340" t="s">
        <v>632</v>
      </c>
      <c r="J132" s="340">
        <v>20</v>
      </c>
      <c r="K132" s="362"/>
    </row>
    <row r="133" s="1" customFormat="1" ht="15" customHeight="1">
      <c r="B133" s="359"/>
      <c r="C133" s="314" t="s">
        <v>635</v>
      </c>
      <c r="D133" s="314"/>
      <c r="E133" s="314"/>
      <c r="F133" s="337" t="s">
        <v>636</v>
      </c>
      <c r="G133" s="314"/>
      <c r="H133" s="314" t="s">
        <v>670</v>
      </c>
      <c r="I133" s="314" t="s">
        <v>632</v>
      </c>
      <c r="J133" s="314">
        <v>50</v>
      </c>
      <c r="K133" s="362"/>
    </row>
    <row r="134" s="1" customFormat="1" ht="15" customHeight="1">
      <c r="B134" s="359"/>
      <c r="C134" s="314" t="s">
        <v>649</v>
      </c>
      <c r="D134" s="314"/>
      <c r="E134" s="314"/>
      <c r="F134" s="337" t="s">
        <v>636</v>
      </c>
      <c r="G134" s="314"/>
      <c r="H134" s="314" t="s">
        <v>670</v>
      </c>
      <c r="I134" s="314" t="s">
        <v>632</v>
      </c>
      <c r="J134" s="314">
        <v>50</v>
      </c>
      <c r="K134" s="362"/>
    </row>
    <row r="135" s="1" customFormat="1" ht="15" customHeight="1">
      <c r="B135" s="359"/>
      <c r="C135" s="314" t="s">
        <v>655</v>
      </c>
      <c r="D135" s="314"/>
      <c r="E135" s="314"/>
      <c r="F135" s="337" t="s">
        <v>636</v>
      </c>
      <c r="G135" s="314"/>
      <c r="H135" s="314" t="s">
        <v>670</v>
      </c>
      <c r="I135" s="314" t="s">
        <v>632</v>
      </c>
      <c r="J135" s="314">
        <v>50</v>
      </c>
      <c r="K135" s="362"/>
    </row>
    <row r="136" s="1" customFormat="1" ht="15" customHeight="1">
      <c r="B136" s="359"/>
      <c r="C136" s="314" t="s">
        <v>657</v>
      </c>
      <c r="D136" s="314"/>
      <c r="E136" s="314"/>
      <c r="F136" s="337" t="s">
        <v>636</v>
      </c>
      <c r="G136" s="314"/>
      <c r="H136" s="314" t="s">
        <v>670</v>
      </c>
      <c r="I136" s="314" t="s">
        <v>632</v>
      </c>
      <c r="J136" s="314">
        <v>50</v>
      </c>
      <c r="K136" s="362"/>
    </row>
    <row r="137" s="1" customFormat="1" ht="15" customHeight="1">
      <c r="B137" s="359"/>
      <c r="C137" s="314" t="s">
        <v>658</v>
      </c>
      <c r="D137" s="314"/>
      <c r="E137" s="314"/>
      <c r="F137" s="337" t="s">
        <v>636</v>
      </c>
      <c r="G137" s="314"/>
      <c r="H137" s="314" t="s">
        <v>683</v>
      </c>
      <c r="I137" s="314" t="s">
        <v>632</v>
      </c>
      <c r="J137" s="314">
        <v>255</v>
      </c>
      <c r="K137" s="362"/>
    </row>
    <row r="138" s="1" customFormat="1" ht="15" customHeight="1">
      <c r="B138" s="359"/>
      <c r="C138" s="314" t="s">
        <v>660</v>
      </c>
      <c r="D138" s="314"/>
      <c r="E138" s="314"/>
      <c r="F138" s="337" t="s">
        <v>630</v>
      </c>
      <c r="G138" s="314"/>
      <c r="H138" s="314" t="s">
        <v>684</v>
      </c>
      <c r="I138" s="314" t="s">
        <v>662</v>
      </c>
      <c r="J138" s="314"/>
      <c r="K138" s="362"/>
    </row>
    <row r="139" s="1" customFormat="1" ht="15" customHeight="1">
      <c r="B139" s="359"/>
      <c r="C139" s="314" t="s">
        <v>663</v>
      </c>
      <c r="D139" s="314"/>
      <c r="E139" s="314"/>
      <c r="F139" s="337" t="s">
        <v>630</v>
      </c>
      <c r="G139" s="314"/>
      <c r="H139" s="314" t="s">
        <v>685</v>
      </c>
      <c r="I139" s="314" t="s">
        <v>665</v>
      </c>
      <c r="J139" s="314"/>
      <c r="K139" s="362"/>
    </row>
    <row r="140" s="1" customFormat="1" ht="15" customHeight="1">
      <c r="B140" s="359"/>
      <c r="C140" s="314" t="s">
        <v>666</v>
      </c>
      <c r="D140" s="314"/>
      <c r="E140" s="314"/>
      <c r="F140" s="337" t="s">
        <v>630</v>
      </c>
      <c r="G140" s="314"/>
      <c r="H140" s="314" t="s">
        <v>666</v>
      </c>
      <c r="I140" s="314" t="s">
        <v>665</v>
      </c>
      <c r="J140" s="314"/>
      <c r="K140" s="362"/>
    </row>
    <row r="141" s="1" customFormat="1" ht="15" customHeight="1">
      <c r="B141" s="359"/>
      <c r="C141" s="314" t="s">
        <v>42</v>
      </c>
      <c r="D141" s="314"/>
      <c r="E141" s="314"/>
      <c r="F141" s="337" t="s">
        <v>630</v>
      </c>
      <c r="G141" s="314"/>
      <c r="H141" s="314" t="s">
        <v>686</v>
      </c>
      <c r="I141" s="314" t="s">
        <v>665</v>
      </c>
      <c r="J141" s="314"/>
      <c r="K141" s="362"/>
    </row>
    <row r="142" s="1" customFormat="1" ht="15" customHeight="1">
      <c r="B142" s="359"/>
      <c r="C142" s="314" t="s">
        <v>687</v>
      </c>
      <c r="D142" s="314"/>
      <c r="E142" s="314"/>
      <c r="F142" s="337" t="s">
        <v>630</v>
      </c>
      <c r="G142" s="314"/>
      <c r="H142" s="314" t="s">
        <v>688</v>
      </c>
      <c r="I142" s="314" t="s">
        <v>665</v>
      </c>
      <c r="J142" s="314"/>
      <c r="K142" s="362"/>
    </row>
    <row r="143" s="1" customFormat="1" ht="15" customHeight="1">
      <c r="B143" s="363"/>
      <c r="C143" s="364"/>
      <c r="D143" s="364"/>
      <c r="E143" s="364"/>
      <c r="F143" s="364"/>
      <c r="G143" s="364"/>
      <c r="H143" s="364"/>
      <c r="I143" s="364"/>
      <c r="J143" s="364"/>
      <c r="K143" s="365"/>
    </row>
    <row r="144" s="1" customFormat="1" ht="18.75" customHeight="1">
      <c r="B144" s="350"/>
      <c r="C144" s="350"/>
      <c r="D144" s="350"/>
      <c r="E144" s="350"/>
      <c r="F144" s="351"/>
      <c r="G144" s="350"/>
      <c r="H144" s="350"/>
      <c r="I144" s="350"/>
      <c r="J144" s="350"/>
      <c r="K144" s="350"/>
    </row>
    <row r="145" s="1" customFormat="1" ht="18.75" customHeight="1">
      <c r="B145" s="322"/>
      <c r="C145" s="322"/>
      <c r="D145" s="322"/>
      <c r="E145" s="322"/>
      <c r="F145" s="322"/>
      <c r="G145" s="322"/>
      <c r="H145" s="322"/>
      <c r="I145" s="322"/>
      <c r="J145" s="322"/>
      <c r="K145" s="322"/>
    </row>
    <row r="146" s="1" customFormat="1" ht="7.5" customHeight="1">
      <c r="B146" s="323"/>
      <c r="C146" s="324"/>
      <c r="D146" s="324"/>
      <c r="E146" s="324"/>
      <c r="F146" s="324"/>
      <c r="G146" s="324"/>
      <c r="H146" s="324"/>
      <c r="I146" s="324"/>
      <c r="J146" s="324"/>
      <c r="K146" s="325"/>
    </row>
    <row r="147" s="1" customFormat="1" ht="45" customHeight="1">
      <c r="B147" s="326"/>
      <c r="C147" s="327" t="s">
        <v>689</v>
      </c>
      <c r="D147" s="327"/>
      <c r="E147" s="327"/>
      <c r="F147" s="327"/>
      <c r="G147" s="327"/>
      <c r="H147" s="327"/>
      <c r="I147" s="327"/>
      <c r="J147" s="327"/>
      <c r="K147" s="328"/>
    </row>
    <row r="148" s="1" customFormat="1" ht="17.25" customHeight="1">
      <c r="B148" s="326"/>
      <c r="C148" s="329" t="s">
        <v>624</v>
      </c>
      <c r="D148" s="329"/>
      <c r="E148" s="329"/>
      <c r="F148" s="329" t="s">
        <v>625</v>
      </c>
      <c r="G148" s="330"/>
      <c r="H148" s="329" t="s">
        <v>58</v>
      </c>
      <c r="I148" s="329" t="s">
        <v>61</v>
      </c>
      <c r="J148" s="329" t="s">
        <v>626</v>
      </c>
      <c r="K148" s="328"/>
    </row>
    <row r="149" s="1" customFormat="1" ht="17.25" customHeight="1">
      <c r="B149" s="326"/>
      <c r="C149" s="331" t="s">
        <v>627</v>
      </c>
      <c r="D149" s="331"/>
      <c r="E149" s="331"/>
      <c r="F149" s="332" t="s">
        <v>628</v>
      </c>
      <c r="G149" s="333"/>
      <c r="H149" s="331"/>
      <c r="I149" s="331"/>
      <c r="J149" s="331" t="s">
        <v>629</v>
      </c>
      <c r="K149" s="328"/>
    </row>
    <row r="150" s="1" customFormat="1" ht="5.25" customHeight="1">
      <c r="B150" s="339"/>
      <c r="C150" s="334"/>
      <c r="D150" s="334"/>
      <c r="E150" s="334"/>
      <c r="F150" s="334"/>
      <c r="G150" s="335"/>
      <c r="H150" s="334"/>
      <c r="I150" s="334"/>
      <c r="J150" s="334"/>
      <c r="K150" s="362"/>
    </row>
    <row r="151" s="1" customFormat="1" ht="15" customHeight="1">
      <c r="B151" s="339"/>
      <c r="C151" s="366" t="s">
        <v>633</v>
      </c>
      <c r="D151" s="314"/>
      <c r="E151" s="314"/>
      <c r="F151" s="367" t="s">
        <v>630</v>
      </c>
      <c r="G151" s="314"/>
      <c r="H151" s="366" t="s">
        <v>670</v>
      </c>
      <c r="I151" s="366" t="s">
        <v>632</v>
      </c>
      <c r="J151" s="366">
        <v>120</v>
      </c>
      <c r="K151" s="362"/>
    </row>
    <row r="152" s="1" customFormat="1" ht="15" customHeight="1">
      <c r="B152" s="339"/>
      <c r="C152" s="366" t="s">
        <v>679</v>
      </c>
      <c r="D152" s="314"/>
      <c r="E152" s="314"/>
      <c r="F152" s="367" t="s">
        <v>630</v>
      </c>
      <c r="G152" s="314"/>
      <c r="H152" s="366" t="s">
        <v>690</v>
      </c>
      <c r="I152" s="366" t="s">
        <v>632</v>
      </c>
      <c r="J152" s="366" t="s">
        <v>681</v>
      </c>
      <c r="K152" s="362"/>
    </row>
    <row r="153" s="1" customFormat="1" ht="15" customHeight="1">
      <c r="B153" s="339"/>
      <c r="C153" s="366" t="s">
        <v>578</v>
      </c>
      <c r="D153" s="314"/>
      <c r="E153" s="314"/>
      <c r="F153" s="367" t="s">
        <v>630</v>
      </c>
      <c r="G153" s="314"/>
      <c r="H153" s="366" t="s">
        <v>691</v>
      </c>
      <c r="I153" s="366" t="s">
        <v>632</v>
      </c>
      <c r="J153" s="366" t="s">
        <v>681</v>
      </c>
      <c r="K153" s="362"/>
    </row>
    <row r="154" s="1" customFormat="1" ht="15" customHeight="1">
      <c r="B154" s="339"/>
      <c r="C154" s="366" t="s">
        <v>635</v>
      </c>
      <c r="D154" s="314"/>
      <c r="E154" s="314"/>
      <c r="F154" s="367" t="s">
        <v>636</v>
      </c>
      <c r="G154" s="314"/>
      <c r="H154" s="366" t="s">
        <v>670</v>
      </c>
      <c r="I154" s="366" t="s">
        <v>632</v>
      </c>
      <c r="J154" s="366">
        <v>50</v>
      </c>
      <c r="K154" s="362"/>
    </row>
    <row r="155" s="1" customFormat="1" ht="15" customHeight="1">
      <c r="B155" s="339"/>
      <c r="C155" s="366" t="s">
        <v>638</v>
      </c>
      <c r="D155" s="314"/>
      <c r="E155" s="314"/>
      <c r="F155" s="367" t="s">
        <v>630</v>
      </c>
      <c r="G155" s="314"/>
      <c r="H155" s="366" t="s">
        <v>670</v>
      </c>
      <c r="I155" s="366" t="s">
        <v>640</v>
      </c>
      <c r="J155" s="366"/>
      <c r="K155" s="362"/>
    </row>
    <row r="156" s="1" customFormat="1" ht="15" customHeight="1">
      <c r="B156" s="339"/>
      <c r="C156" s="366" t="s">
        <v>649</v>
      </c>
      <c r="D156" s="314"/>
      <c r="E156" s="314"/>
      <c r="F156" s="367" t="s">
        <v>636</v>
      </c>
      <c r="G156" s="314"/>
      <c r="H156" s="366" t="s">
        <v>670</v>
      </c>
      <c r="I156" s="366" t="s">
        <v>632</v>
      </c>
      <c r="J156" s="366">
        <v>50</v>
      </c>
      <c r="K156" s="362"/>
    </row>
    <row r="157" s="1" customFormat="1" ht="15" customHeight="1">
      <c r="B157" s="339"/>
      <c r="C157" s="366" t="s">
        <v>657</v>
      </c>
      <c r="D157" s="314"/>
      <c r="E157" s="314"/>
      <c r="F157" s="367" t="s">
        <v>636</v>
      </c>
      <c r="G157" s="314"/>
      <c r="H157" s="366" t="s">
        <v>670</v>
      </c>
      <c r="I157" s="366" t="s">
        <v>632</v>
      </c>
      <c r="J157" s="366">
        <v>50</v>
      </c>
      <c r="K157" s="362"/>
    </row>
    <row r="158" s="1" customFormat="1" ht="15" customHeight="1">
      <c r="B158" s="339"/>
      <c r="C158" s="366" t="s">
        <v>655</v>
      </c>
      <c r="D158" s="314"/>
      <c r="E158" s="314"/>
      <c r="F158" s="367" t="s">
        <v>636</v>
      </c>
      <c r="G158" s="314"/>
      <c r="H158" s="366" t="s">
        <v>670</v>
      </c>
      <c r="I158" s="366" t="s">
        <v>632</v>
      </c>
      <c r="J158" s="366">
        <v>50</v>
      </c>
      <c r="K158" s="362"/>
    </row>
    <row r="159" s="1" customFormat="1" ht="15" customHeight="1">
      <c r="B159" s="339"/>
      <c r="C159" s="366" t="s">
        <v>103</v>
      </c>
      <c r="D159" s="314"/>
      <c r="E159" s="314"/>
      <c r="F159" s="367" t="s">
        <v>630</v>
      </c>
      <c r="G159" s="314"/>
      <c r="H159" s="366" t="s">
        <v>692</v>
      </c>
      <c r="I159" s="366" t="s">
        <v>632</v>
      </c>
      <c r="J159" s="366" t="s">
        <v>693</v>
      </c>
      <c r="K159" s="362"/>
    </row>
    <row r="160" s="1" customFormat="1" ht="15" customHeight="1">
      <c r="B160" s="339"/>
      <c r="C160" s="366" t="s">
        <v>694</v>
      </c>
      <c r="D160" s="314"/>
      <c r="E160" s="314"/>
      <c r="F160" s="367" t="s">
        <v>630</v>
      </c>
      <c r="G160" s="314"/>
      <c r="H160" s="366" t="s">
        <v>695</v>
      </c>
      <c r="I160" s="366" t="s">
        <v>665</v>
      </c>
      <c r="J160" s="366"/>
      <c r="K160" s="362"/>
    </row>
    <row r="161" s="1" customFormat="1" ht="15" customHeight="1">
      <c r="B161" s="368"/>
      <c r="C161" s="348"/>
      <c r="D161" s="348"/>
      <c r="E161" s="348"/>
      <c r="F161" s="348"/>
      <c r="G161" s="348"/>
      <c r="H161" s="348"/>
      <c r="I161" s="348"/>
      <c r="J161" s="348"/>
      <c r="K161" s="369"/>
    </row>
    <row r="162" s="1" customFormat="1" ht="18.75" customHeight="1">
      <c r="B162" s="350"/>
      <c r="C162" s="360"/>
      <c r="D162" s="360"/>
      <c r="E162" s="360"/>
      <c r="F162" s="370"/>
      <c r="G162" s="360"/>
      <c r="H162" s="360"/>
      <c r="I162" s="360"/>
      <c r="J162" s="360"/>
      <c r="K162" s="350"/>
    </row>
    <row r="163" s="1" customFormat="1" ht="18.75" customHeight="1">
      <c r="B163" s="322"/>
      <c r="C163" s="322"/>
      <c r="D163" s="322"/>
      <c r="E163" s="322"/>
      <c r="F163" s="322"/>
      <c r="G163" s="322"/>
      <c r="H163" s="322"/>
      <c r="I163" s="322"/>
      <c r="J163" s="322"/>
      <c r="K163" s="322"/>
    </row>
    <row r="164" s="1" customFormat="1" ht="7.5" customHeight="1">
      <c r="B164" s="301"/>
      <c r="C164" s="302"/>
      <c r="D164" s="302"/>
      <c r="E164" s="302"/>
      <c r="F164" s="302"/>
      <c r="G164" s="302"/>
      <c r="H164" s="302"/>
      <c r="I164" s="302"/>
      <c r="J164" s="302"/>
      <c r="K164" s="303"/>
    </row>
    <row r="165" s="1" customFormat="1" ht="45" customHeight="1">
      <c r="B165" s="304"/>
      <c r="C165" s="305" t="s">
        <v>696</v>
      </c>
      <c r="D165" s="305"/>
      <c r="E165" s="305"/>
      <c r="F165" s="305"/>
      <c r="G165" s="305"/>
      <c r="H165" s="305"/>
      <c r="I165" s="305"/>
      <c r="J165" s="305"/>
      <c r="K165" s="306"/>
    </row>
    <row r="166" s="1" customFormat="1" ht="17.25" customHeight="1">
      <c r="B166" s="304"/>
      <c r="C166" s="329" t="s">
        <v>624</v>
      </c>
      <c r="D166" s="329"/>
      <c r="E166" s="329"/>
      <c r="F166" s="329" t="s">
        <v>625</v>
      </c>
      <c r="G166" s="371"/>
      <c r="H166" s="372" t="s">
        <v>58</v>
      </c>
      <c r="I166" s="372" t="s">
        <v>61</v>
      </c>
      <c r="J166" s="329" t="s">
        <v>626</v>
      </c>
      <c r="K166" s="306"/>
    </row>
    <row r="167" s="1" customFormat="1" ht="17.25" customHeight="1">
      <c r="B167" s="307"/>
      <c r="C167" s="331" t="s">
        <v>627</v>
      </c>
      <c r="D167" s="331"/>
      <c r="E167" s="331"/>
      <c r="F167" s="332" t="s">
        <v>628</v>
      </c>
      <c r="G167" s="373"/>
      <c r="H167" s="374"/>
      <c r="I167" s="374"/>
      <c r="J167" s="331" t="s">
        <v>629</v>
      </c>
      <c r="K167" s="309"/>
    </row>
    <row r="168" s="1" customFormat="1" ht="5.25" customHeight="1">
      <c r="B168" s="339"/>
      <c r="C168" s="334"/>
      <c r="D168" s="334"/>
      <c r="E168" s="334"/>
      <c r="F168" s="334"/>
      <c r="G168" s="335"/>
      <c r="H168" s="334"/>
      <c r="I168" s="334"/>
      <c r="J168" s="334"/>
      <c r="K168" s="362"/>
    </row>
    <row r="169" s="1" customFormat="1" ht="15" customHeight="1">
      <c r="B169" s="339"/>
      <c r="C169" s="314" t="s">
        <v>633</v>
      </c>
      <c r="D169" s="314"/>
      <c r="E169" s="314"/>
      <c r="F169" s="337" t="s">
        <v>630</v>
      </c>
      <c r="G169" s="314"/>
      <c r="H169" s="314" t="s">
        <v>670</v>
      </c>
      <c r="I169" s="314" t="s">
        <v>632</v>
      </c>
      <c r="J169" s="314">
        <v>120</v>
      </c>
      <c r="K169" s="362"/>
    </row>
    <row r="170" s="1" customFormat="1" ht="15" customHeight="1">
      <c r="B170" s="339"/>
      <c r="C170" s="314" t="s">
        <v>679</v>
      </c>
      <c r="D170" s="314"/>
      <c r="E170" s="314"/>
      <c r="F170" s="337" t="s">
        <v>630</v>
      </c>
      <c r="G170" s="314"/>
      <c r="H170" s="314" t="s">
        <v>680</v>
      </c>
      <c r="I170" s="314" t="s">
        <v>632</v>
      </c>
      <c r="J170" s="314" t="s">
        <v>681</v>
      </c>
      <c r="K170" s="362"/>
    </row>
    <row r="171" s="1" customFormat="1" ht="15" customHeight="1">
      <c r="B171" s="339"/>
      <c r="C171" s="314" t="s">
        <v>578</v>
      </c>
      <c r="D171" s="314"/>
      <c r="E171" s="314"/>
      <c r="F171" s="337" t="s">
        <v>630</v>
      </c>
      <c r="G171" s="314"/>
      <c r="H171" s="314" t="s">
        <v>697</v>
      </c>
      <c r="I171" s="314" t="s">
        <v>632</v>
      </c>
      <c r="J171" s="314" t="s">
        <v>681</v>
      </c>
      <c r="K171" s="362"/>
    </row>
    <row r="172" s="1" customFormat="1" ht="15" customHeight="1">
      <c r="B172" s="339"/>
      <c r="C172" s="314" t="s">
        <v>635</v>
      </c>
      <c r="D172" s="314"/>
      <c r="E172" s="314"/>
      <c r="F172" s="337" t="s">
        <v>636</v>
      </c>
      <c r="G172" s="314"/>
      <c r="H172" s="314" t="s">
        <v>697</v>
      </c>
      <c r="I172" s="314" t="s">
        <v>632</v>
      </c>
      <c r="J172" s="314">
        <v>50</v>
      </c>
      <c r="K172" s="362"/>
    </row>
    <row r="173" s="1" customFormat="1" ht="15" customHeight="1">
      <c r="B173" s="339"/>
      <c r="C173" s="314" t="s">
        <v>638</v>
      </c>
      <c r="D173" s="314"/>
      <c r="E173" s="314"/>
      <c r="F173" s="337" t="s">
        <v>630</v>
      </c>
      <c r="G173" s="314"/>
      <c r="H173" s="314" t="s">
        <v>697</v>
      </c>
      <c r="I173" s="314" t="s">
        <v>640</v>
      </c>
      <c r="J173" s="314"/>
      <c r="K173" s="362"/>
    </row>
    <row r="174" s="1" customFormat="1" ht="15" customHeight="1">
      <c r="B174" s="339"/>
      <c r="C174" s="314" t="s">
        <v>649</v>
      </c>
      <c r="D174" s="314"/>
      <c r="E174" s="314"/>
      <c r="F174" s="337" t="s">
        <v>636</v>
      </c>
      <c r="G174" s="314"/>
      <c r="H174" s="314" t="s">
        <v>697</v>
      </c>
      <c r="I174" s="314" t="s">
        <v>632</v>
      </c>
      <c r="J174" s="314">
        <v>50</v>
      </c>
      <c r="K174" s="362"/>
    </row>
    <row r="175" s="1" customFormat="1" ht="15" customHeight="1">
      <c r="B175" s="339"/>
      <c r="C175" s="314" t="s">
        <v>657</v>
      </c>
      <c r="D175" s="314"/>
      <c r="E175" s="314"/>
      <c r="F175" s="337" t="s">
        <v>636</v>
      </c>
      <c r="G175" s="314"/>
      <c r="H175" s="314" t="s">
        <v>697</v>
      </c>
      <c r="I175" s="314" t="s">
        <v>632</v>
      </c>
      <c r="J175" s="314">
        <v>50</v>
      </c>
      <c r="K175" s="362"/>
    </row>
    <row r="176" s="1" customFormat="1" ht="15" customHeight="1">
      <c r="B176" s="339"/>
      <c r="C176" s="314" t="s">
        <v>655</v>
      </c>
      <c r="D176" s="314"/>
      <c r="E176" s="314"/>
      <c r="F176" s="337" t="s">
        <v>636</v>
      </c>
      <c r="G176" s="314"/>
      <c r="H176" s="314" t="s">
        <v>697</v>
      </c>
      <c r="I176" s="314" t="s">
        <v>632</v>
      </c>
      <c r="J176" s="314">
        <v>50</v>
      </c>
      <c r="K176" s="362"/>
    </row>
    <row r="177" s="1" customFormat="1" ht="15" customHeight="1">
      <c r="B177" s="339"/>
      <c r="C177" s="314" t="s">
        <v>113</v>
      </c>
      <c r="D177" s="314"/>
      <c r="E177" s="314"/>
      <c r="F177" s="337" t="s">
        <v>630</v>
      </c>
      <c r="G177" s="314"/>
      <c r="H177" s="314" t="s">
        <v>698</v>
      </c>
      <c r="I177" s="314" t="s">
        <v>699</v>
      </c>
      <c r="J177" s="314"/>
      <c r="K177" s="362"/>
    </row>
    <row r="178" s="1" customFormat="1" ht="15" customHeight="1">
      <c r="B178" s="339"/>
      <c r="C178" s="314" t="s">
        <v>61</v>
      </c>
      <c r="D178" s="314"/>
      <c r="E178" s="314"/>
      <c r="F178" s="337" t="s">
        <v>630</v>
      </c>
      <c r="G178" s="314"/>
      <c r="H178" s="314" t="s">
        <v>700</v>
      </c>
      <c r="I178" s="314" t="s">
        <v>701</v>
      </c>
      <c r="J178" s="314">
        <v>1</v>
      </c>
      <c r="K178" s="362"/>
    </row>
    <row r="179" s="1" customFormat="1" ht="15" customHeight="1">
      <c r="B179" s="339"/>
      <c r="C179" s="314" t="s">
        <v>57</v>
      </c>
      <c r="D179" s="314"/>
      <c r="E179" s="314"/>
      <c r="F179" s="337" t="s">
        <v>630</v>
      </c>
      <c r="G179" s="314"/>
      <c r="H179" s="314" t="s">
        <v>702</v>
      </c>
      <c r="I179" s="314" t="s">
        <v>632</v>
      </c>
      <c r="J179" s="314">
        <v>20</v>
      </c>
      <c r="K179" s="362"/>
    </row>
    <row r="180" s="1" customFormat="1" ht="15" customHeight="1">
      <c r="B180" s="339"/>
      <c r="C180" s="314" t="s">
        <v>58</v>
      </c>
      <c r="D180" s="314"/>
      <c r="E180" s="314"/>
      <c r="F180" s="337" t="s">
        <v>630</v>
      </c>
      <c r="G180" s="314"/>
      <c r="H180" s="314" t="s">
        <v>703</v>
      </c>
      <c r="I180" s="314" t="s">
        <v>632</v>
      </c>
      <c r="J180" s="314">
        <v>255</v>
      </c>
      <c r="K180" s="362"/>
    </row>
    <row r="181" s="1" customFormat="1" ht="15" customHeight="1">
      <c r="B181" s="339"/>
      <c r="C181" s="314" t="s">
        <v>114</v>
      </c>
      <c r="D181" s="314"/>
      <c r="E181" s="314"/>
      <c r="F181" s="337" t="s">
        <v>630</v>
      </c>
      <c r="G181" s="314"/>
      <c r="H181" s="314" t="s">
        <v>594</v>
      </c>
      <c r="I181" s="314" t="s">
        <v>632</v>
      </c>
      <c r="J181" s="314">
        <v>10</v>
      </c>
      <c r="K181" s="362"/>
    </row>
    <row r="182" s="1" customFormat="1" ht="15" customHeight="1">
      <c r="B182" s="339"/>
      <c r="C182" s="314" t="s">
        <v>115</v>
      </c>
      <c r="D182" s="314"/>
      <c r="E182" s="314"/>
      <c r="F182" s="337" t="s">
        <v>630</v>
      </c>
      <c r="G182" s="314"/>
      <c r="H182" s="314" t="s">
        <v>704</v>
      </c>
      <c r="I182" s="314" t="s">
        <v>665</v>
      </c>
      <c r="J182" s="314"/>
      <c r="K182" s="362"/>
    </row>
    <row r="183" s="1" customFormat="1" ht="15" customHeight="1">
      <c r="B183" s="339"/>
      <c r="C183" s="314" t="s">
        <v>705</v>
      </c>
      <c r="D183" s="314"/>
      <c r="E183" s="314"/>
      <c r="F183" s="337" t="s">
        <v>630</v>
      </c>
      <c r="G183" s="314"/>
      <c r="H183" s="314" t="s">
        <v>706</v>
      </c>
      <c r="I183" s="314" t="s">
        <v>665</v>
      </c>
      <c r="J183" s="314"/>
      <c r="K183" s="362"/>
    </row>
    <row r="184" s="1" customFormat="1" ht="15" customHeight="1">
      <c r="B184" s="339"/>
      <c r="C184" s="314" t="s">
        <v>694</v>
      </c>
      <c r="D184" s="314"/>
      <c r="E184" s="314"/>
      <c r="F184" s="337" t="s">
        <v>630</v>
      </c>
      <c r="G184" s="314"/>
      <c r="H184" s="314" t="s">
        <v>707</v>
      </c>
      <c r="I184" s="314" t="s">
        <v>665</v>
      </c>
      <c r="J184" s="314"/>
      <c r="K184" s="362"/>
    </row>
    <row r="185" s="1" customFormat="1" ht="15" customHeight="1">
      <c r="B185" s="339"/>
      <c r="C185" s="314" t="s">
        <v>117</v>
      </c>
      <c r="D185" s="314"/>
      <c r="E185" s="314"/>
      <c r="F185" s="337" t="s">
        <v>636</v>
      </c>
      <c r="G185" s="314"/>
      <c r="H185" s="314" t="s">
        <v>708</v>
      </c>
      <c r="I185" s="314" t="s">
        <v>632</v>
      </c>
      <c r="J185" s="314">
        <v>50</v>
      </c>
      <c r="K185" s="362"/>
    </row>
    <row r="186" s="1" customFormat="1" ht="15" customHeight="1">
      <c r="B186" s="339"/>
      <c r="C186" s="314" t="s">
        <v>709</v>
      </c>
      <c r="D186" s="314"/>
      <c r="E186" s="314"/>
      <c r="F186" s="337" t="s">
        <v>636</v>
      </c>
      <c r="G186" s="314"/>
      <c r="H186" s="314" t="s">
        <v>710</v>
      </c>
      <c r="I186" s="314" t="s">
        <v>711</v>
      </c>
      <c r="J186" s="314"/>
      <c r="K186" s="362"/>
    </row>
    <row r="187" s="1" customFormat="1" ht="15" customHeight="1">
      <c r="B187" s="339"/>
      <c r="C187" s="314" t="s">
        <v>712</v>
      </c>
      <c r="D187" s="314"/>
      <c r="E187" s="314"/>
      <c r="F187" s="337" t="s">
        <v>636</v>
      </c>
      <c r="G187" s="314"/>
      <c r="H187" s="314" t="s">
        <v>713</v>
      </c>
      <c r="I187" s="314" t="s">
        <v>711</v>
      </c>
      <c r="J187" s="314"/>
      <c r="K187" s="362"/>
    </row>
    <row r="188" s="1" customFormat="1" ht="15" customHeight="1">
      <c r="B188" s="339"/>
      <c r="C188" s="314" t="s">
        <v>714</v>
      </c>
      <c r="D188" s="314"/>
      <c r="E188" s="314"/>
      <c r="F188" s="337" t="s">
        <v>636</v>
      </c>
      <c r="G188" s="314"/>
      <c r="H188" s="314" t="s">
        <v>715</v>
      </c>
      <c r="I188" s="314" t="s">
        <v>711</v>
      </c>
      <c r="J188" s="314"/>
      <c r="K188" s="362"/>
    </row>
    <row r="189" s="1" customFormat="1" ht="15" customHeight="1">
      <c r="B189" s="339"/>
      <c r="C189" s="375" t="s">
        <v>716</v>
      </c>
      <c r="D189" s="314"/>
      <c r="E189" s="314"/>
      <c r="F189" s="337" t="s">
        <v>636</v>
      </c>
      <c r="G189" s="314"/>
      <c r="H189" s="314" t="s">
        <v>717</v>
      </c>
      <c r="I189" s="314" t="s">
        <v>718</v>
      </c>
      <c r="J189" s="376" t="s">
        <v>719</v>
      </c>
      <c r="K189" s="362"/>
    </row>
    <row r="190" s="18" customFormat="1" ht="15" customHeight="1">
      <c r="B190" s="377"/>
      <c r="C190" s="378" t="s">
        <v>720</v>
      </c>
      <c r="D190" s="379"/>
      <c r="E190" s="379"/>
      <c r="F190" s="380" t="s">
        <v>636</v>
      </c>
      <c r="G190" s="379"/>
      <c r="H190" s="379" t="s">
        <v>721</v>
      </c>
      <c r="I190" s="379" t="s">
        <v>718</v>
      </c>
      <c r="J190" s="381" t="s">
        <v>719</v>
      </c>
      <c r="K190" s="382"/>
    </row>
    <row r="191" s="1" customFormat="1" ht="15" customHeight="1">
      <c r="B191" s="339"/>
      <c r="C191" s="375" t="s">
        <v>46</v>
      </c>
      <c r="D191" s="314"/>
      <c r="E191" s="314"/>
      <c r="F191" s="337" t="s">
        <v>630</v>
      </c>
      <c r="G191" s="314"/>
      <c r="H191" s="311" t="s">
        <v>722</v>
      </c>
      <c r="I191" s="314" t="s">
        <v>723</v>
      </c>
      <c r="J191" s="314"/>
      <c r="K191" s="362"/>
    </row>
    <row r="192" s="1" customFormat="1" ht="15" customHeight="1">
      <c r="B192" s="339"/>
      <c r="C192" s="375" t="s">
        <v>724</v>
      </c>
      <c r="D192" s="314"/>
      <c r="E192" s="314"/>
      <c r="F192" s="337" t="s">
        <v>630</v>
      </c>
      <c r="G192" s="314"/>
      <c r="H192" s="314" t="s">
        <v>725</v>
      </c>
      <c r="I192" s="314" t="s">
        <v>665</v>
      </c>
      <c r="J192" s="314"/>
      <c r="K192" s="362"/>
    </row>
    <row r="193" s="1" customFormat="1" ht="15" customHeight="1">
      <c r="B193" s="339"/>
      <c r="C193" s="375" t="s">
        <v>726</v>
      </c>
      <c r="D193" s="314"/>
      <c r="E193" s="314"/>
      <c r="F193" s="337" t="s">
        <v>630</v>
      </c>
      <c r="G193" s="314"/>
      <c r="H193" s="314" t="s">
        <v>727</v>
      </c>
      <c r="I193" s="314" t="s">
        <v>665</v>
      </c>
      <c r="J193" s="314"/>
      <c r="K193" s="362"/>
    </row>
    <row r="194" s="1" customFormat="1" ht="15" customHeight="1">
      <c r="B194" s="339"/>
      <c r="C194" s="375" t="s">
        <v>728</v>
      </c>
      <c r="D194" s="314"/>
      <c r="E194" s="314"/>
      <c r="F194" s="337" t="s">
        <v>636</v>
      </c>
      <c r="G194" s="314"/>
      <c r="H194" s="314" t="s">
        <v>729</v>
      </c>
      <c r="I194" s="314" t="s">
        <v>665</v>
      </c>
      <c r="J194" s="314"/>
      <c r="K194" s="362"/>
    </row>
    <row r="195" s="1" customFormat="1" ht="15" customHeight="1">
      <c r="B195" s="368"/>
      <c r="C195" s="383"/>
      <c r="D195" s="348"/>
      <c r="E195" s="348"/>
      <c r="F195" s="348"/>
      <c r="G195" s="348"/>
      <c r="H195" s="348"/>
      <c r="I195" s="348"/>
      <c r="J195" s="348"/>
      <c r="K195" s="369"/>
    </row>
    <row r="196" s="1" customFormat="1" ht="18.75" customHeight="1">
      <c r="B196" s="350"/>
      <c r="C196" s="360"/>
      <c r="D196" s="360"/>
      <c r="E196" s="360"/>
      <c r="F196" s="370"/>
      <c r="G196" s="360"/>
      <c r="H196" s="360"/>
      <c r="I196" s="360"/>
      <c r="J196" s="360"/>
      <c r="K196" s="350"/>
    </row>
    <row r="197" s="1" customFormat="1" ht="18.75" customHeight="1">
      <c r="B197" s="350"/>
      <c r="C197" s="360"/>
      <c r="D197" s="360"/>
      <c r="E197" s="360"/>
      <c r="F197" s="370"/>
      <c r="G197" s="360"/>
      <c r="H197" s="360"/>
      <c r="I197" s="360"/>
      <c r="J197" s="360"/>
      <c r="K197" s="350"/>
    </row>
    <row r="198" s="1" customFormat="1" ht="18.75" customHeight="1">
      <c r="B198" s="322"/>
      <c r="C198" s="322"/>
      <c r="D198" s="322"/>
      <c r="E198" s="322"/>
      <c r="F198" s="322"/>
      <c r="G198" s="322"/>
      <c r="H198" s="322"/>
      <c r="I198" s="322"/>
      <c r="J198" s="322"/>
      <c r="K198" s="322"/>
    </row>
    <row r="199" s="1" customFormat="1" ht="13.5">
      <c r="B199" s="301"/>
      <c r="C199" s="302"/>
      <c r="D199" s="302"/>
      <c r="E199" s="302"/>
      <c r="F199" s="302"/>
      <c r="G199" s="302"/>
      <c r="H199" s="302"/>
      <c r="I199" s="302"/>
      <c r="J199" s="302"/>
      <c r="K199" s="303"/>
    </row>
    <row r="200" s="1" customFormat="1" ht="21">
      <c r="B200" s="304"/>
      <c r="C200" s="305" t="s">
        <v>730</v>
      </c>
      <c r="D200" s="305"/>
      <c r="E200" s="305"/>
      <c r="F200" s="305"/>
      <c r="G200" s="305"/>
      <c r="H200" s="305"/>
      <c r="I200" s="305"/>
      <c r="J200" s="305"/>
      <c r="K200" s="306"/>
    </row>
    <row r="201" s="1" customFormat="1" ht="25.5" customHeight="1">
      <c r="B201" s="304"/>
      <c r="C201" s="384" t="s">
        <v>731</v>
      </c>
      <c r="D201" s="384"/>
      <c r="E201" s="384"/>
      <c r="F201" s="384" t="s">
        <v>732</v>
      </c>
      <c r="G201" s="385"/>
      <c r="H201" s="384" t="s">
        <v>733</v>
      </c>
      <c r="I201" s="384"/>
      <c r="J201" s="384"/>
      <c r="K201" s="306"/>
    </row>
    <row r="202" s="1" customFormat="1" ht="5.25" customHeight="1">
      <c r="B202" s="339"/>
      <c r="C202" s="334"/>
      <c r="D202" s="334"/>
      <c r="E202" s="334"/>
      <c r="F202" s="334"/>
      <c r="G202" s="360"/>
      <c r="H202" s="334"/>
      <c r="I202" s="334"/>
      <c r="J202" s="334"/>
      <c r="K202" s="362"/>
    </row>
    <row r="203" s="1" customFormat="1" ht="15" customHeight="1">
      <c r="B203" s="339"/>
      <c r="C203" s="314" t="s">
        <v>723</v>
      </c>
      <c r="D203" s="314"/>
      <c r="E203" s="314"/>
      <c r="F203" s="337" t="s">
        <v>47</v>
      </c>
      <c r="G203" s="314"/>
      <c r="H203" s="314" t="s">
        <v>734</v>
      </c>
      <c r="I203" s="314"/>
      <c r="J203" s="314"/>
      <c r="K203" s="362"/>
    </row>
    <row r="204" s="1" customFormat="1" ht="15" customHeight="1">
      <c r="B204" s="339"/>
      <c r="C204" s="314"/>
      <c r="D204" s="314"/>
      <c r="E204" s="314"/>
      <c r="F204" s="337" t="s">
        <v>48</v>
      </c>
      <c r="G204" s="314"/>
      <c r="H204" s="314" t="s">
        <v>735</v>
      </c>
      <c r="I204" s="314"/>
      <c r="J204" s="314"/>
      <c r="K204" s="362"/>
    </row>
    <row r="205" s="1" customFormat="1" ht="15" customHeight="1">
      <c r="B205" s="339"/>
      <c r="C205" s="314"/>
      <c r="D205" s="314"/>
      <c r="E205" s="314"/>
      <c r="F205" s="337" t="s">
        <v>51</v>
      </c>
      <c r="G205" s="314"/>
      <c r="H205" s="314" t="s">
        <v>736</v>
      </c>
      <c r="I205" s="314"/>
      <c r="J205" s="314"/>
      <c r="K205" s="362"/>
    </row>
    <row r="206" s="1" customFormat="1" ht="15" customHeight="1">
      <c r="B206" s="339"/>
      <c r="C206" s="314"/>
      <c r="D206" s="314"/>
      <c r="E206" s="314"/>
      <c r="F206" s="337" t="s">
        <v>49</v>
      </c>
      <c r="G206" s="314"/>
      <c r="H206" s="314" t="s">
        <v>737</v>
      </c>
      <c r="I206" s="314"/>
      <c r="J206" s="314"/>
      <c r="K206" s="362"/>
    </row>
    <row r="207" s="1" customFormat="1" ht="15" customHeight="1">
      <c r="B207" s="339"/>
      <c r="C207" s="314"/>
      <c r="D207" s="314"/>
      <c r="E207" s="314"/>
      <c r="F207" s="337" t="s">
        <v>50</v>
      </c>
      <c r="G207" s="314"/>
      <c r="H207" s="314" t="s">
        <v>738</v>
      </c>
      <c r="I207" s="314"/>
      <c r="J207" s="314"/>
      <c r="K207" s="362"/>
    </row>
    <row r="208" s="1" customFormat="1" ht="15" customHeight="1">
      <c r="B208" s="339"/>
      <c r="C208" s="314"/>
      <c r="D208" s="314"/>
      <c r="E208" s="314"/>
      <c r="F208" s="337"/>
      <c r="G208" s="314"/>
      <c r="H208" s="314"/>
      <c r="I208" s="314"/>
      <c r="J208" s="314"/>
      <c r="K208" s="362"/>
    </row>
    <row r="209" s="1" customFormat="1" ht="15" customHeight="1">
      <c r="B209" s="339"/>
      <c r="C209" s="314" t="s">
        <v>677</v>
      </c>
      <c r="D209" s="314"/>
      <c r="E209" s="314"/>
      <c r="F209" s="337" t="s">
        <v>83</v>
      </c>
      <c r="G209" s="314"/>
      <c r="H209" s="314" t="s">
        <v>739</v>
      </c>
      <c r="I209" s="314"/>
      <c r="J209" s="314"/>
      <c r="K209" s="362"/>
    </row>
    <row r="210" s="1" customFormat="1" ht="15" customHeight="1">
      <c r="B210" s="339"/>
      <c r="C210" s="314"/>
      <c r="D210" s="314"/>
      <c r="E210" s="314"/>
      <c r="F210" s="337" t="s">
        <v>572</v>
      </c>
      <c r="G210" s="314"/>
      <c r="H210" s="314" t="s">
        <v>573</v>
      </c>
      <c r="I210" s="314"/>
      <c r="J210" s="314"/>
      <c r="K210" s="362"/>
    </row>
    <row r="211" s="1" customFormat="1" ht="15" customHeight="1">
      <c r="B211" s="339"/>
      <c r="C211" s="314"/>
      <c r="D211" s="314"/>
      <c r="E211" s="314"/>
      <c r="F211" s="337" t="s">
        <v>570</v>
      </c>
      <c r="G211" s="314"/>
      <c r="H211" s="314" t="s">
        <v>740</v>
      </c>
      <c r="I211" s="314"/>
      <c r="J211" s="314"/>
      <c r="K211" s="362"/>
    </row>
    <row r="212" s="1" customFormat="1" ht="15" customHeight="1">
      <c r="B212" s="386"/>
      <c r="C212" s="314"/>
      <c r="D212" s="314"/>
      <c r="E212" s="314"/>
      <c r="F212" s="337" t="s">
        <v>574</v>
      </c>
      <c r="G212" s="375"/>
      <c r="H212" s="366" t="s">
        <v>575</v>
      </c>
      <c r="I212" s="366"/>
      <c r="J212" s="366"/>
      <c r="K212" s="387"/>
    </row>
    <row r="213" s="1" customFormat="1" ht="15" customHeight="1">
      <c r="B213" s="386"/>
      <c r="C213" s="314"/>
      <c r="D213" s="314"/>
      <c r="E213" s="314"/>
      <c r="F213" s="337" t="s">
        <v>576</v>
      </c>
      <c r="G213" s="375"/>
      <c r="H213" s="366" t="s">
        <v>741</v>
      </c>
      <c r="I213" s="366"/>
      <c r="J213" s="366"/>
      <c r="K213" s="387"/>
    </row>
    <row r="214" s="1" customFormat="1" ht="15" customHeight="1">
      <c r="B214" s="386"/>
      <c r="C214" s="314"/>
      <c r="D214" s="314"/>
      <c r="E214" s="314"/>
      <c r="F214" s="337"/>
      <c r="G214" s="375"/>
      <c r="H214" s="366"/>
      <c r="I214" s="366"/>
      <c r="J214" s="366"/>
      <c r="K214" s="387"/>
    </row>
    <row r="215" s="1" customFormat="1" ht="15" customHeight="1">
      <c r="B215" s="386"/>
      <c r="C215" s="314" t="s">
        <v>701</v>
      </c>
      <c r="D215" s="314"/>
      <c r="E215" s="314"/>
      <c r="F215" s="337">
        <v>1</v>
      </c>
      <c r="G215" s="375"/>
      <c r="H215" s="366" t="s">
        <v>742</v>
      </c>
      <c r="I215" s="366"/>
      <c r="J215" s="366"/>
      <c r="K215" s="387"/>
    </row>
    <row r="216" s="1" customFormat="1" ht="15" customHeight="1">
      <c r="B216" s="386"/>
      <c r="C216" s="314"/>
      <c r="D216" s="314"/>
      <c r="E216" s="314"/>
      <c r="F216" s="337">
        <v>2</v>
      </c>
      <c r="G216" s="375"/>
      <c r="H216" s="366" t="s">
        <v>743</v>
      </c>
      <c r="I216" s="366"/>
      <c r="J216" s="366"/>
      <c r="K216" s="387"/>
    </row>
    <row r="217" s="1" customFormat="1" ht="15" customHeight="1">
      <c r="B217" s="386"/>
      <c r="C217" s="314"/>
      <c r="D217" s="314"/>
      <c r="E217" s="314"/>
      <c r="F217" s="337">
        <v>3</v>
      </c>
      <c r="G217" s="375"/>
      <c r="H217" s="366" t="s">
        <v>744</v>
      </c>
      <c r="I217" s="366"/>
      <c r="J217" s="366"/>
      <c r="K217" s="387"/>
    </row>
    <row r="218" s="1" customFormat="1" ht="15" customHeight="1">
      <c r="B218" s="386"/>
      <c r="C218" s="314"/>
      <c r="D218" s="314"/>
      <c r="E218" s="314"/>
      <c r="F218" s="337">
        <v>4</v>
      </c>
      <c r="G218" s="375"/>
      <c r="H218" s="366" t="s">
        <v>745</v>
      </c>
      <c r="I218" s="366"/>
      <c r="J218" s="366"/>
      <c r="K218" s="387"/>
    </row>
    <row r="219" s="1" customFormat="1" ht="12.75" customHeight="1">
      <c r="B219" s="388"/>
      <c r="C219" s="389"/>
      <c r="D219" s="389"/>
      <c r="E219" s="389"/>
      <c r="F219" s="389"/>
      <c r="G219" s="389"/>
      <c r="H219" s="389"/>
      <c r="I219" s="389"/>
      <c r="J219" s="389"/>
      <c r="K219" s="39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REGIO15-KROS3\kros3</dc:creator>
  <cp:lastModifiedBy>REGIO15-KROS3\kros3</cp:lastModifiedBy>
  <dcterms:created xsi:type="dcterms:W3CDTF">2025-03-13T09:39:06Z</dcterms:created>
  <dcterms:modified xsi:type="dcterms:W3CDTF">2025-03-13T09:39:12Z</dcterms:modified>
</cp:coreProperties>
</file>