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5-24 - Novohradka, Hroc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'005-24 - Novohradka, Hroc...'!$C$114:$K$154</definedName>
    <definedName name="_xlnm.Print_Area" localSheetId="1">'005-24 - Novohradka, Hroc...'!$C$4:$J$76,'005-24 - Novohradka, Hroc...'!$C$82:$J$98,'005-24 - Novohradka, Hroc...'!$C$104:$K$154</definedName>
    <definedName name="_xlnm.Print_Titles" localSheetId="1">'005-24 - Novohradka, Hroc...'!$114:$114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J112"/>
  <c r="F111"/>
  <c r="F109"/>
  <c r="E107"/>
  <c r="J90"/>
  <c r="F89"/>
  <c r="F87"/>
  <c r="E85"/>
  <c r="J19"/>
  <c r="E19"/>
  <c r="J111"/>
  <c r="J18"/>
  <c r="J16"/>
  <c r="E16"/>
  <c r="F90"/>
  <c r="J15"/>
  <c r="J10"/>
  <c r="J109"/>
  <c i="1" r="L90"/>
  <c r="AM90"/>
  <c r="AM89"/>
  <c r="L89"/>
  <c r="AM87"/>
  <c r="L87"/>
  <c r="L85"/>
  <c r="L84"/>
  <c i="2" r="J135"/>
  <c r="J32"/>
  <c r="J131"/>
  <c r="J145"/>
  <c r="J143"/>
  <c r="BK141"/>
  <c r="J141"/>
  <c r="BK139"/>
  <c r="BK137"/>
  <c r="J137"/>
  <c r="BK135"/>
  <c r="J139"/>
  <c r="BK133"/>
  <c r="J122"/>
  <c r="BK149"/>
  <c r="J128"/>
  <c r="BK124"/>
  <c r="BK118"/>
  <c r="J149"/>
  <c r="BK131"/>
  <c r="J153"/>
  <c r="J120"/>
  <c r="J124"/>
  <c r="F32"/>
  <c r="J147"/>
  <c r="BK145"/>
  <c r="F34"/>
  <c i="1" r="AS94"/>
  <c i="2" r="BK128"/>
  <c r="BK126"/>
  <c r="BK120"/>
  <c r="BK153"/>
  <c r="BK147"/>
  <c r="J126"/>
  <c r="BK122"/>
  <c r="BK151"/>
  <c r="F33"/>
  <c r="J151"/>
  <c r="J118"/>
  <c r="BK143"/>
  <c r="J133"/>
  <c r="F35"/>
  <c l="1" r="T117"/>
  <c r="P130"/>
  <c r="BK117"/>
  <c r="J117"/>
  <c r="J96"/>
  <c r="BK130"/>
  <c r="J130"/>
  <c r="J97"/>
  <c r="R130"/>
  <c r="P117"/>
  <c r="P116"/>
  <c r="P115"/>
  <c i="1" r="AU95"/>
  <c i="2" r="R117"/>
  <c r="R116"/>
  <c r="R115"/>
  <c r="T130"/>
  <c i="1" r="BA95"/>
  <c i="2" r="J87"/>
  <c i="1" r="BB95"/>
  <c i="2" r="F112"/>
  <c r="BE120"/>
  <c r="BE124"/>
  <c r="BE145"/>
  <c r="BE153"/>
  <c i="1" r="BC95"/>
  <c i="2" r="BE126"/>
  <c r="BE133"/>
  <c i="1" r="AW95"/>
  <c i="2" r="BE128"/>
  <c r="BE143"/>
  <c r="BE147"/>
  <c r="BE149"/>
  <c r="J89"/>
  <c r="BE118"/>
  <c r="BE122"/>
  <c r="BE131"/>
  <c r="BE135"/>
  <c r="BE137"/>
  <c r="BE139"/>
  <c r="BE141"/>
  <c r="BE151"/>
  <c i="1" r="BD95"/>
  <c r="BB94"/>
  <c r="AX94"/>
  <c r="AU94"/>
  <c r="BC94"/>
  <c r="W32"/>
  <c r="BA94"/>
  <c r="W30"/>
  <c r="BD94"/>
  <c r="W33"/>
  <c i="2" l="1" r="T116"/>
  <c r="T115"/>
  <c r="BK116"/>
  <c r="J116"/>
  <c r="J95"/>
  <c r="J31"/>
  <c i="1" r="AV95"/>
  <c r="AT95"/>
  <c r="W31"/>
  <c r="AW94"/>
  <c r="AK30"/>
  <c r="AY94"/>
  <c i="2" r="F31"/>
  <c i="1" r="AZ95"/>
  <c r="AZ94"/>
  <c r="W29"/>
  <c i="2" l="1" r="BK115"/>
  <c r="J115"/>
  <c r="J94"/>
  <c i="1" r="AV94"/>
  <c r="AK29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<sst xmlns="http://schemas.openxmlformats.org/spreadsheetml/2006/main">
  <si>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</si>
  <si>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</si>
  <si>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</si>
  <si>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</si>
  <si>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</si>
  <si>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{2581f4be-162b-42b6-a483-dc570656efc5}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</si>
  <si>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</si>
  <si>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</si>
  <si>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</si>
  <si>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</si>
  <si>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</si>
  <si>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</si>
  <si>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</si>
  <si>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</si>
  <si>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005/24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</si>
  <si>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</si>
  <si>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</si>
  <si>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Novohradka, Hrochův Týnec, odstranění nánosů pod jezem, ř. km 8,340 – 8,410</t>
  </si>
  <si>
    <t>KSO:</t>
  </si>
  <si>
    <t>CC-CZ:</t>
  </si>
  <si>
    <t>Místo:</t>
  </si>
  <si>
    <t>Hrochův Týnec</t>
  </si>
  <si>
    <t>Datum:</t>
  </si>
  <si>
    <t>18. 10. 2024</t>
  </si>
  <si>
    <t>Zadavatel:</t>
  </si>
  <si>
    <t>IČ:</t>
  </si>
  <si>
    <t>70890005</t>
  </si>
  <si>
    <t>Povodí Labe, s.p.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</si>
  <si>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</si>
  <si>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</si>
  <si>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</si>
  <si>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</si>
  <si>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</si>
  <si>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</si>
  <si>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</si>
  <si>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</si>
  <si>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</si>
  <si>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</si>
  <si>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</si>
  <si>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</si>
  <si>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</si>
  <si>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</si>
  <si>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</si>
  <si>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</si>
  <si>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</si>
  <si>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</si>
  <si>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</si>
  <si>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</si>
  <si>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</si>
  <si>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</si>
  <si>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</si>
  <si>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</si>
  <si>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</si>
  <si>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</si>
  <si>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</si>
  <si>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</si>
  <si>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</si>
  <si>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</si>
  <si>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</si>
  <si>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</si>
  <si>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</si>
  <si>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</si>
  <si>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</si>
  <si>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</si>
  <si>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</si>
  <si>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</si>
  <si>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</si>
  <si>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</si>
  <si>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</si>
  <si>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</si>
  <si>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</si>
  <si>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</si>
  <si>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</si>
  <si>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</si>
  <si>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</si>
  <si>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</si>
  <si>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</si>
  <si>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</si>
  <si>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</si>
  <si>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</si>
  <si>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</si>
  <si>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</si>
  <si>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</si>
  <si>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</si>
  <si>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</si>
  <si>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</si>
  <si>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</si>
  <si>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</si>
  <si>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</si>
  <si>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</si>
  <si>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</si>
  <si>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</si>
  <si>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</si>
  <si>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</si>
  <si>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</si>
  <si>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</si>
  <si>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</si>
  <si>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</si>
  <si>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</si>
  <si>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</si>
  <si>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</si>
  <si>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</si>
  <si>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</si>
  <si>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</si>
  <si>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</si>
  <si>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</si>
  <si>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</si>
  <si>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</si>
  <si>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</si>
  <si>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</si>
  <si>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</si>
  <si>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111103213</t>
  </si>
  <si>
    <t>Kosení ve vegetačním období divokého porostu hustého</t>
  </si>
  <si>
    <t>ha</t>
  </si>
  <si>
    <t>CS ÚRS 2024 02</t>
  </si>
  <si>
    <t>4</t>
  </si>
  <si>
    <t>-1235918523</t>
  </si>
  <si>
    <t>PP</t>
  </si>
  <si>
    <t>Kosení travin a vodních rostlin ve vegetačním období divokého porostu hustého</t>
  </si>
  <si>
    <t>111103221</t>
  </si>
  <si>
    <t>Kosení ve vegetačním období vodního rostlinstva na břehu řídkého</t>
  </si>
  <si>
    <t>-1752795641</t>
  </si>
  <si>
    <t>Kosení travin a vodních rostlin ve vegetačním období vodního rostlinstva na břehu řídkého</t>
  </si>
  <si>
    <t>3</t>
  </si>
  <si>
    <t>111203201</t>
  </si>
  <si>
    <t>Odstranění křovin a stromů s ponecháním kořenů z plochy do 1000 m2</t>
  </si>
  <si>
    <t>m2</t>
  </si>
  <si>
    <t>-215917314</t>
  </si>
  <si>
    <t>Odstranění křovin a stromů s ponecháním kořenů průměru kmene do 100 mm, při jakémkoliv sklonu terénu mimo LTM, při celkové ploše do 1 000 m2</t>
  </si>
  <si>
    <t>129153101</t>
  </si>
  <si>
    <t>Čištění otevřených koryt vodotečí šíře dna do 5 m hl do 2,5 m v hornině třídy těžitelnosti I skupiny 1 a 2 strojně</t>
  </si>
  <si>
    <t>m3</t>
  </si>
  <si>
    <t>-2095408925</t>
  </si>
  <si>
    <t>Čištění otevřených koryt vodotečí strojně s přehozením rozpojeného nánosu do 3 m nebo s naložením na dopravní prostředek při šířce původního dna do 5 m a hloubce koryta do 2,5 m v hornině třídy těžitelnosti I skupiny 1 a 2</t>
  </si>
  <si>
    <t>5</t>
  </si>
  <si>
    <t>162351103</t>
  </si>
  <si>
    <t>Vodorovné přemístění přes 50 do 500 m výkopku/sypaniny z horniny třídy těžitelnosti I skupiny 1 až 3</t>
  </si>
  <si>
    <t>-949171497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</si>
  <si>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</si>
  <si>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6</t>
  </si>
  <si>
    <t>185803107</t>
  </si>
  <si>
    <t>Shrabání pokoseného vodního rostlinstva z břehu i z vody s odvozem do 20 km</t>
  </si>
  <si>
    <t>151100832</t>
  </si>
  <si>
    <t>Shrabání pokoseného porostu a organických naplavenin s odvozem do 20 km vodního rostlinstva z břehu i z vody</t>
  </si>
  <si>
    <t>9</t>
  </si>
  <si>
    <t>Ostatní konstrukce a práce, bourání</t>
  </si>
  <si>
    <t>7</t>
  </si>
  <si>
    <t>938909321</t>
  </si>
  <si>
    <t>Čištění vozovek metením ručně podkladu nebo krytu štěrkového</t>
  </si>
  <si>
    <t>-984828696</t>
  </si>
  <si>
    <t>Čištění vozovek metením bláta, prachu nebo hlinitého nánosu s odklizením na hromady na vzdálenost do 20 m nebo naložením na dopravní prostředek ručně povrchu podkladu nebo krytu štěrkového</t>
  </si>
  <si>
    <t>8</t>
  </si>
  <si>
    <t>938909331</t>
  </si>
  <si>
    <t>Čištění vozovek metením ručně podkladu nebo krytu betonového nebo živičného</t>
  </si>
  <si>
    <t>1121719073</t>
  </si>
  <si>
    <t>Čištění vozovek metením bláta, prachu nebo hlinitého nánosu s odklizením na hromady na vzdálenost do 20 m nebo naložením na dopravní prostředek ručně povrchu podkladu nebo krytu betonového nebo živičného</t>
  </si>
  <si>
    <t>R001</t>
  </si>
  <si>
    <t>Naložení, odvoz a likvidace nánosů dle platné legislativy</t>
  </si>
  <si>
    <t>1402939754</t>
  </si>
  <si>
    <t>10</t>
  </si>
  <si>
    <t>R002</t>
  </si>
  <si>
    <t>Ztížené podmínky provádění v místě kabelu NN</t>
  </si>
  <si>
    <t>kpl</t>
  </si>
  <si>
    <t>1492033664</t>
  </si>
  <si>
    <t>11</t>
  </si>
  <si>
    <t>R003</t>
  </si>
  <si>
    <t>Uložení a likvidace pokoseného porostu na skládce</t>
  </si>
  <si>
    <t>-1318379539</t>
  </si>
  <si>
    <t>R004</t>
  </si>
  <si>
    <t>Zřízení sjezdů do koryta toku</t>
  </si>
  <si>
    <t>252820031</t>
  </si>
  <si>
    <t>13</t>
  </si>
  <si>
    <t>R005</t>
  </si>
  <si>
    <t>Zajištění Havariního plánu stavby, vč. projednání</t>
  </si>
  <si>
    <t>771245538</t>
  </si>
  <si>
    <t>14</t>
  </si>
  <si>
    <t>R006</t>
  </si>
  <si>
    <t>Zřízení a odstranění doprovodného dopravního značení</t>
  </si>
  <si>
    <t>ks</t>
  </si>
  <si>
    <t>2037663037</t>
  </si>
  <si>
    <t>15</t>
  </si>
  <si>
    <t>R007</t>
  </si>
  <si>
    <t>Fotodokumentace</t>
  </si>
  <si>
    <t>soubor</t>
  </si>
  <si>
    <t>-1966129117</t>
  </si>
  <si>
    <t>16</t>
  </si>
  <si>
    <t>R008</t>
  </si>
  <si>
    <t>Navrácení pozemků užitých ke stavbě do původního stavu, vč. provedení pasportizace pozemků</t>
  </si>
  <si>
    <t>127047333</t>
  </si>
  <si>
    <t>17</t>
  </si>
  <si>
    <t>R009</t>
  </si>
  <si>
    <t>Zajištění BOZP na stavbě</t>
  </si>
  <si>
    <t>136002127</t>
  </si>
  <si>
    <t>18</t>
  </si>
  <si>
    <t>R10</t>
  </si>
  <si>
    <t>slovení rybí obsádky, vč. vyhotovení protokolu</t>
  </si>
  <si>
    <t>1192410844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</si>
</sst>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3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28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29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30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30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28</v>
      </c>
      <c r="AL14" s="19"/>
      <c r="AM14" s="19"/>
      <c r="AN14" s="31" t="s">
        <v>30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32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33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26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27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33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40</v>
      </c>
      <c r="E29" s="44"/>
      <c r="F29" s="29" t="s">
        <v>41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42</v>
      </c>
      <c r="G30" s="44"/>
      <c r="H30" s="44"/>
      <c r="I30" s="44"/>
      <c r="J30" s="44"/>
      <c r="K30" s="44"/>
      <c r="L30" s="45">
        <v>0.12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43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44</v>
      </c>
      <c r="G32" s="44"/>
      <c r="H32" s="44"/>
      <c r="I32" s="44"/>
      <c r="J32" s="44"/>
      <c r="K32" s="44"/>
      <c r="L32" s="45">
        <v>0.12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45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46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47</v>
      </c>
      <c r="U35" s="51"/>
      <c r="V35" s="51"/>
      <c r="W35" s="51"/>
      <c r="X35" s="53" t="s">
        <v>48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49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50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51</v>
      </c>
      <c r="AI60" s="39"/>
      <c r="AJ60" s="39"/>
      <c r="AK60" s="39"/>
      <c r="AL60" s="39"/>
      <c r="AM60" s="61" t="s">
        <v>52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53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54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51</v>
      </c>
      <c r="AI75" s="39"/>
      <c r="AJ75" s="39"/>
      <c r="AK75" s="39"/>
      <c r="AL75" s="39"/>
      <c r="AM75" s="61" t="s">
        <v>52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005/24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Novohradka, Hrochův Týnec, odstranění nánosů pod jezem, ř. km 8,340 – 8,410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Hrochův Týnec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18. 10. 2024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Povodí Labe, s.p.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31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56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29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34</v>
      </c>
      <c r="AJ90" s="37"/>
      <c r="AK90" s="37"/>
      <c r="AL90" s="37"/>
      <c r="AM90" s="77" t="str">
        <f>IF(E20="","",E20)</f>
        <v>Povodí Labe, s.p.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57</v>
      </c>
      <c r="D92" s="91"/>
      <c r="E92" s="91"/>
      <c r="F92" s="91"/>
      <c r="G92" s="91"/>
      <c r="H92" s="92"/>
      <c r="I92" s="93" t="s">
        <v>58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59</v>
      </c>
      <c r="AH92" s="91"/>
      <c r="AI92" s="91"/>
      <c r="AJ92" s="91"/>
      <c r="AK92" s="91"/>
      <c r="AL92" s="91"/>
      <c r="AM92" s="91"/>
      <c r="AN92" s="93" t="s">
        <v>60</v>
      </c>
      <c r="AO92" s="91"/>
      <c r="AP92" s="95"/>
      <c r="AQ92" s="96" t="s">
        <v>61</v>
      </c>
      <c r="AR92" s="41"/>
      <c r="AS92" s="97" t="s">
        <v>62</v>
      </c>
      <c r="AT92" s="98" t="s">
        <v>63</v>
      </c>
      <c r="AU92" s="98" t="s">
        <v>64</v>
      </c>
      <c r="AV92" s="98" t="s">
        <v>65</v>
      </c>
      <c r="AW92" s="98" t="s">
        <v>66</v>
      </c>
      <c r="AX92" s="98" t="s">
        <v>67</v>
      </c>
      <c r="AY92" s="98" t="s">
        <v>68</v>
      </c>
      <c r="AZ92" s="98" t="s">
        <v>69</v>
      </c>
      <c r="BA92" s="98" t="s">
        <v>70</v>
      </c>
      <c r="BB92" s="98" t="s">
        <v>71</v>
      </c>
      <c r="BC92" s="98" t="s">
        <v>72</v>
      </c>
      <c r="BD92" s="99" t="s">
        <v>73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74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75</v>
      </c>
      <c r="BT94" s="114" t="s">
        <v>76</v>
      </c>
      <c r="BV94" s="114" t="s">
        <v>77</v>
      </c>
      <c r="BW94" s="114" t="s">
        <v>5</v>
      </c>
      <c r="BX94" s="114" t="s">
        <v>78</v>
      </c>
      <c r="CL94" s="114" t="s">
        <v>1</v>
      </c>
    </row>
    <row r="95" s="7" customFormat="1" ht="37.5" customHeight="1">
      <c r="A95" s="115" t="s">
        <v>79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'005-24 - Novohradka, Hroc...'!J28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80</v>
      </c>
      <c r="AR95" s="122"/>
      <c r="AS95" s="123">
        <v>0</v>
      </c>
      <c r="AT95" s="124">
        <f>ROUND(SUM(AV95:AW95),2)</f>
        <v>0</v>
      </c>
      <c r="AU95" s="125">
        <f>'005-24 - Novohradka, Hroc...'!P115</f>
        <v>0</v>
      </c>
      <c r="AV95" s="124">
        <f>'005-24 - Novohradka, Hroc...'!J31</f>
        <v>0</v>
      </c>
      <c r="AW95" s="124">
        <f>'005-24 - Novohradka, Hroc...'!J32</f>
        <v>0</v>
      </c>
      <c r="AX95" s="124">
        <f>'005-24 - Novohradka, Hroc...'!J33</f>
        <v>0</v>
      </c>
      <c r="AY95" s="124">
        <f>'005-24 - Novohradka, Hroc...'!J34</f>
        <v>0</v>
      </c>
      <c r="AZ95" s="124">
        <f>'005-24 - Novohradka, Hroc...'!F31</f>
        <v>0</v>
      </c>
      <c r="BA95" s="124">
        <f>'005-24 - Novohradka, Hroc...'!F32</f>
        <v>0</v>
      </c>
      <c r="BB95" s="124">
        <f>'005-24 - Novohradka, Hroc...'!F33</f>
        <v>0</v>
      </c>
      <c r="BC95" s="124">
        <f>'005-24 - Novohradka, Hroc...'!F34</f>
        <v>0</v>
      </c>
      <c r="BD95" s="126">
        <f>'005-24 - Novohradka, Hroc...'!F35</f>
        <v>0</v>
      </c>
      <c r="BE95" s="7"/>
      <c r="BT95" s="127" t="s">
        <v>81</v>
      </c>
      <c r="BU95" s="127" t="s">
        <v>82</v>
      </c>
      <c r="BV95" s="127" t="s">
        <v>77</v>
      </c>
      <c r="BW95" s="127" t="s">
        <v>5</v>
      </c>
      <c r="BX95" s="127" t="s">
        <v>78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GtdJ7dGyT5DyPM8EJo2lgPg9Nh5VWE2KF9RNECmwc5mPlmbZyGhjEStdO82Kgt7YsxXw+UB79m4ZEBps1F/eBQ==" hashValue="6jBM55cjVk1OrcQuJzyucrDE7iqcifk6ldntReC7tE/NDualDvfpa79skw3xnb9CN2A15k/Fg3Vp0aC6NtRNzA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05-24 - Novohradka, Hroc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7"/>
      <c r="AT3" s="14" t="s">
        <v>83</v>
      </c>
    </row>
    <row r="4" s="1" customFormat="1" ht="24.96" customHeight="1">
      <c r="B4" s="17"/>
      <c r="D4" s="130" t="s">
        <v>84</v>
      </c>
      <c r="L4" s="17"/>
      <c r="M4" s="131" t="s">
        <v>10</v>
      </c>
      <c r="AT4" s="14" t="s">
        <v>4</v>
      </c>
    </row>
    <row r="5" s="1" customFormat="1" ht="6.96" customHeight="1">
      <c r="B5" s="17"/>
      <c r="L5" s="17"/>
    </row>
    <row r="6" s="2" customFormat="1" ht="12" customHeight="1">
      <c r="A6" s="35"/>
      <c r="B6" s="41"/>
      <c r="C6" s="35"/>
      <c r="D6" s="132" t="s">
        <v>16</v>
      </c>
      <c r="E6" s="35"/>
      <c r="F6" s="35"/>
      <c r="G6" s="35"/>
      <c r="H6" s="35"/>
      <c r="I6" s="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30" customHeight="1">
      <c r="A7" s="35"/>
      <c r="B7" s="41"/>
      <c r="C7" s="35"/>
      <c r="D7" s="35"/>
      <c r="E7" s="133" t="s">
        <v>17</v>
      </c>
      <c r="F7" s="35"/>
      <c r="G7" s="35"/>
      <c r="H7" s="35"/>
      <c r="I7" s="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2" t="s">
        <v>18</v>
      </c>
      <c r="E9" s="35"/>
      <c r="F9" s="134" t="s">
        <v>1</v>
      </c>
      <c r="G9" s="35"/>
      <c r="H9" s="35"/>
      <c r="I9" s="132" t="s">
        <v>19</v>
      </c>
      <c r="J9" s="134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2" t="s">
        <v>20</v>
      </c>
      <c r="E10" s="35"/>
      <c r="F10" s="134" t="s">
        <v>21</v>
      </c>
      <c r="G10" s="35"/>
      <c r="H10" s="35"/>
      <c r="I10" s="132" t="s">
        <v>22</v>
      </c>
      <c r="J10" s="135" t="str">
        <f>'Rekapitulace stavby'!AN8</f>
        <v>18. 10. 2024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2" t="s">
        <v>24</v>
      </c>
      <c r="E12" s="35"/>
      <c r="F12" s="35"/>
      <c r="G12" s="35"/>
      <c r="H12" s="35"/>
      <c r="I12" s="132" t="s">
        <v>25</v>
      </c>
      <c r="J12" s="134" t="s">
        <v>26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4" t="s">
        <v>27</v>
      </c>
      <c r="F13" s="35"/>
      <c r="G13" s="35"/>
      <c r="H13" s="35"/>
      <c r="I13" s="132" t="s">
        <v>28</v>
      </c>
      <c r="J13" s="134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2" t="s">
        <v>29</v>
      </c>
      <c r="E15" s="35"/>
      <c r="F15" s="35"/>
      <c r="G15" s="35"/>
      <c r="H15" s="35"/>
      <c r="I15" s="132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4"/>
      <c r="G16" s="134"/>
      <c r="H16" s="134"/>
      <c r="I16" s="132" t="s">
        <v>28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2" t="s">
        <v>31</v>
      </c>
      <c r="E18" s="35"/>
      <c r="F18" s="35"/>
      <c r="G18" s="35"/>
      <c r="H18" s="35"/>
      <c r="I18" s="132" t="s">
        <v>25</v>
      </c>
      <c r="J18" s="134" t="str">
        <f>IF('Rekapitulace stavby'!AN16="","",'Rekapitulace stavby'!AN16)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4" t="str">
        <f>IF('Rekapitulace stavby'!E17="","",'Rekapitulace stavby'!E17)</f>
        <v xml:space="preserve"> </v>
      </c>
      <c r="F19" s="35"/>
      <c r="G19" s="35"/>
      <c r="H19" s="35"/>
      <c r="I19" s="132" t="s">
        <v>28</v>
      </c>
      <c r="J19" s="134" t="str">
        <f>IF('Rekapitulace stavby'!AN17="","",'Rekapitulace stavby'!AN17)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2" t="s">
        <v>34</v>
      </c>
      <c r="E21" s="35"/>
      <c r="F21" s="35"/>
      <c r="G21" s="35"/>
      <c r="H21" s="35"/>
      <c r="I21" s="132" t="s">
        <v>25</v>
      </c>
      <c r="J21" s="134" t="s">
        <v>26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4" t="s">
        <v>27</v>
      </c>
      <c r="F22" s="35"/>
      <c r="G22" s="35"/>
      <c r="H22" s="35"/>
      <c r="I22" s="132" t="s">
        <v>28</v>
      </c>
      <c r="J22" s="134" t="s">
        <v>1</v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2" t="s">
        <v>35</v>
      </c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36"/>
      <c r="B25" s="137"/>
      <c r="C25" s="136"/>
      <c r="D25" s="136"/>
      <c r="E25" s="138" t="s">
        <v>1</v>
      </c>
      <c r="F25" s="138"/>
      <c r="G25" s="138"/>
      <c r="H25" s="138"/>
      <c r="I25" s="136"/>
      <c r="J25" s="136"/>
      <c r="K25" s="136"/>
      <c r="L25" s="139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0"/>
      <c r="E27" s="140"/>
      <c r="F27" s="140"/>
      <c r="G27" s="140"/>
      <c r="H27" s="140"/>
      <c r="I27" s="140"/>
      <c r="J27" s="140"/>
      <c r="K27" s="140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1" t="s">
        <v>36</v>
      </c>
      <c r="E28" s="35"/>
      <c r="F28" s="35"/>
      <c r="G28" s="35"/>
      <c r="H28" s="35"/>
      <c r="I28" s="35"/>
      <c r="J28" s="142">
        <f>ROUND(J115,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0"/>
      <c r="E29" s="140"/>
      <c r="F29" s="140"/>
      <c r="G29" s="140"/>
      <c r="H29" s="140"/>
      <c r="I29" s="140"/>
      <c r="J29" s="140"/>
      <c r="K29" s="140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3" t="s">
        <v>38</v>
      </c>
      <c r="G30" s="35"/>
      <c r="H30" s="35"/>
      <c r="I30" s="143" t="s">
        <v>37</v>
      </c>
      <c r="J30" s="143" t="s">
        <v>39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44" t="s">
        <v>40</v>
      </c>
      <c r="E31" s="132" t="s">
        <v>41</v>
      </c>
      <c r="F31" s="145">
        <f>ROUND((SUM(BE115:BE154)),  2)</f>
        <v>0</v>
      </c>
      <c r="G31" s="35"/>
      <c r="H31" s="35"/>
      <c r="I31" s="146">
        <v>0.20999999999999999</v>
      </c>
      <c r="J31" s="145">
        <f>ROUND(((SUM(BE115:BE154))*I31),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32" t="s">
        <v>42</v>
      </c>
      <c r="F32" s="145">
        <f>ROUND((SUM(BF115:BF154)),  2)</f>
        <v>0</v>
      </c>
      <c r="G32" s="35"/>
      <c r="H32" s="35"/>
      <c r="I32" s="146">
        <v>0.12</v>
      </c>
      <c r="J32" s="145">
        <f>ROUND(((SUM(BF115:BF154))*I32),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2" t="s">
        <v>43</v>
      </c>
      <c r="F33" s="145">
        <f>ROUND((SUM(BG115:BG154)),  2)</f>
        <v>0</v>
      </c>
      <c r="G33" s="35"/>
      <c r="H33" s="35"/>
      <c r="I33" s="146">
        <v>0.20999999999999999</v>
      </c>
      <c r="J33" s="145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2" t="s">
        <v>44</v>
      </c>
      <c r="F34" s="145">
        <f>ROUND((SUM(BH115:BH154)),  2)</f>
        <v>0</v>
      </c>
      <c r="G34" s="35"/>
      <c r="H34" s="35"/>
      <c r="I34" s="146">
        <v>0.12</v>
      </c>
      <c r="J34" s="145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2" t="s">
        <v>45</v>
      </c>
      <c r="F35" s="145">
        <f>ROUND((SUM(BI115:BI154)),  2)</f>
        <v>0</v>
      </c>
      <c r="G35" s="35"/>
      <c r="H35" s="35"/>
      <c r="I35" s="146">
        <v>0</v>
      </c>
      <c r="J35" s="145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47"/>
      <c r="D37" s="148" t="s">
        <v>46</v>
      </c>
      <c r="E37" s="149"/>
      <c r="F37" s="149"/>
      <c r="G37" s="150" t="s">
        <v>47</v>
      </c>
      <c r="H37" s="151" t="s">
        <v>48</v>
      </c>
      <c r="I37" s="149"/>
      <c r="J37" s="152">
        <f>SUM(J28:J35)</f>
        <v>0</v>
      </c>
      <c r="K37" s="153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L39" s="17"/>
    </row>
    <row r="40" s="1" customFormat="1" ht="14.4" customHeight="1">
      <c r="B40" s="17"/>
      <c r="L40" s="17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4" t="s">
        <v>49</v>
      </c>
      <c r="E50" s="155"/>
      <c r="F50" s="155"/>
      <c r="G50" s="154" t="s">
        <v>50</v>
      </c>
      <c r="H50" s="155"/>
      <c r="I50" s="155"/>
      <c r="J50" s="155"/>
      <c r="K50" s="155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6" t="s">
        <v>51</v>
      </c>
      <c r="E61" s="157"/>
      <c r="F61" s="158" t="s">
        <v>52</v>
      </c>
      <c r="G61" s="156" t="s">
        <v>51</v>
      </c>
      <c r="H61" s="157"/>
      <c r="I61" s="157"/>
      <c r="J61" s="159" t="s">
        <v>52</v>
      </c>
      <c r="K61" s="157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4" t="s">
        <v>53</v>
      </c>
      <c r="E65" s="160"/>
      <c r="F65" s="160"/>
      <c r="G65" s="154" t="s">
        <v>54</v>
      </c>
      <c r="H65" s="160"/>
      <c r="I65" s="160"/>
      <c r="J65" s="160"/>
      <c r="K65" s="16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6" t="s">
        <v>51</v>
      </c>
      <c r="E76" s="157"/>
      <c r="F76" s="158" t="s">
        <v>52</v>
      </c>
      <c r="G76" s="156" t="s">
        <v>51</v>
      </c>
      <c r="H76" s="157"/>
      <c r="I76" s="157"/>
      <c r="J76" s="159" t="s">
        <v>52</v>
      </c>
      <c r="K76" s="157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85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30" customHeight="1">
      <c r="A85" s="35"/>
      <c r="B85" s="36"/>
      <c r="C85" s="37"/>
      <c r="D85" s="37"/>
      <c r="E85" s="73" t="str">
        <f>E7</f>
        <v>Novohradka, Hrochův Týnec, odstranění nánosů pod jezem, ř. km 8,340 – 8,410</v>
      </c>
      <c r="F85" s="37"/>
      <c r="G85" s="37"/>
      <c r="H85" s="37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>Hrochův Týnec</v>
      </c>
      <c r="G87" s="37"/>
      <c r="H87" s="37"/>
      <c r="I87" s="29" t="s">
        <v>22</v>
      </c>
      <c r="J87" s="76" t="str">
        <f>IF(J10="","",J10)</f>
        <v>18. 10. 2024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>Povodí Labe, s.p.</v>
      </c>
      <c r="G89" s="37"/>
      <c r="H89" s="37"/>
      <c r="I89" s="29" t="s">
        <v>31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29</v>
      </c>
      <c r="D90" s="37"/>
      <c r="E90" s="37"/>
      <c r="F90" s="24" t="str">
        <f>IF(E16="","",E16)</f>
        <v>Vyplň údaj</v>
      </c>
      <c r="G90" s="37"/>
      <c r="H90" s="37"/>
      <c r="I90" s="29" t="s">
        <v>34</v>
      </c>
      <c r="J90" s="33" t="str">
        <f>E22</f>
        <v>Povodí Labe, s.p.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65" t="s">
        <v>86</v>
      </c>
      <c r="D92" s="166"/>
      <c r="E92" s="166"/>
      <c r="F92" s="166"/>
      <c r="G92" s="166"/>
      <c r="H92" s="166"/>
      <c r="I92" s="166"/>
      <c r="J92" s="167" t="s">
        <v>87</v>
      </c>
      <c r="K92" s="166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68" t="s">
        <v>88</v>
      </c>
      <c r="D94" s="37"/>
      <c r="E94" s="37"/>
      <c r="F94" s="37"/>
      <c r="G94" s="37"/>
      <c r="H94" s="37"/>
      <c r="I94" s="37"/>
      <c r="J94" s="107">
        <f>J115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89</v>
      </c>
    </row>
    <row r="95" s="9" customFormat="1" ht="24.96" customHeight="1">
      <c r="A95" s="9"/>
      <c r="B95" s="169"/>
      <c r="C95" s="170"/>
      <c r="D95" s="171" t="s">
        <v>90</v>
      </c>
      <c r="E95" s="172"/>
      <c r="F95" s="172"/>
      <c r="G95" s="172"/>
      <c r="H95" s="172"/>
      <c r="I95" s="172"/>
      <c r="J95" s="173">
        <f>J116</f>
        <v>0</v>
      </c>
      <c r="K95" s="170"/>
      <c r="L95" s="17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5"/>
      <c r="C96" s="176"/>
      <c r="D96" s="177" t="s">
        <v>91</v>
      </c>
      <c r="E96" s="178"/>
      <c r="F96" s="178"/>
      <c r="G96" s="178"/>
      <c r="H96" s="178"/>
      <c r="I96" s="178"/>
      <c r="J96" s="179">
        <f>J117</f>
        <v>0</v>
      </c>
      <c r="K96" s="176"/>
      <c r="L96" s="18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5"/>
      <c r="C97" s="176"/>
      <c r="D97" s="177" t="s">
        <v>92</v>
      </c>
      <c r="E97" s="178"/>
      <c r="F97" s="178"/>
      <c r="G97" s="178"/>
      <c r="H97" s="178"/>
      <c r="I97" s="178"/>
      <c r="J97" s="179">
        <f>J130</f>
        <v>0</v>
      </c>
      <c r="K97" s="176"/>
      <c r="L97" s="18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2" customFormat="1" ht="21.84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6.96" customHeight="1">
      <c r="A99" s="35"/>
      <c r="B99" s="63"/>
      <c r="C99" s="64"/>
      <c r="D99" s="64"/>
      <c r="E99" s="64"/>
      <c r="F99" s="64"/>
      <c r="G99" s="64"/>
      <c r="H99" s="64"/>
      <c r="I99" s="64"/>
      <c r="J99" s="64"/>
      <c r="K99" s="64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="2" customFormat="1" ht="6.96" customHeight="1">
      <c r="A103" s="35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24.96" customHeight="1">
      <c r="A104" s="35"/>
      <c r="B104" s="36"/>
      <c r="C104" s="20" t="s">
        <v>93</v>
      </c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2" customHeight="1">
      <c r="A106" s="35"/>
      <c r="B106" s="36"/>
      <c r="C106" s="29" t="s">
        <v>16</v>
      </c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30" customHeight="1">
      <c r="A107" s="35"/>
      <c r="B107" s="36"/>
      <c r="C107" s="37"/>
      <c r="D107" s="37"/>
      <c r="E107" s="73" t="str">
        <f>E7</f>
        <v>Novohradka, Hrochův Týnec, odstranění nánosů pod jezem, ř. km 8,340 – 8,410</v>
      </c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20</v>
      </c>
      <c r="D109" s="37"/>
      <c r="E109" s="37"/>
      <c r="F109" s="24" t="str">
        <f>F10</f>
        <v>Hrochův Týnec</v>
      </c>
      <c r="G109" s="37"/>
      <c r="H109" s="37"/>
      <c r="I109" s="29" t="s">
        <v>22</v>
      </c>
      <c r="J109" s="76" t="str">
        <f>IF(J10="","",J10)</f>
        <v>18. 10. 2024</v>
      </c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5.15" customHeight="1">
      <c r="A111" s="35"/>
      <c r="B111" s="36"/>
      <c r="C111" s="29" t="s">
        <v>24</v>
      </c>
      <c r="D111" s="37"/>
      <c r="E111" s="37"/>
      <c r="F111" s="24" t="str">
        <f>E13</f>
        <v>Povodí Labe, s.p.</v>
      </c>
      <c r="G111" s="37"/>
      <c r="H111" s="37"/>
      <c r="I111" s="29" t="s">
        <v>31</v>
      </c>
      <c r="J111" s="33" t="str">
        <f>E19</f>
        <v xml:space="preserve"> </v>
      </c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5.15" customHeight="1">
      <c r="A112" s="35"/>
      <c r="B112" s="36"/>
      <c r="C112" s="29" t="s">
        <v>29</v>
      </c>
      <c r="D112" s="37"/>
      <c r="E112" s="37"/>
      <c r="F112" s="24" t="str">
        <f>IF(E16="","",E16)</f>
        <v>Vyplň údaj</v>
      </c>
      <c r="G112" s="37"/>
      <c r="H112" s="37"/>
      <c r="I112" s="29" t="s">
        <v>34</v>
      </c>
      <c r="J112" s="33" t="str">
        <f>E22</f>
        <v>Povodí Labe, s.p.</v>
      </c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0.32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11" customFormat="1" ht="29.28" customHeight="1">
      <c r="A114" s="181"/>
      <c r="B114" s="182"/>
      <c r="C114" s="183" t="s">
        <v>94</v>
      </c>
      <c r="D114" s="184" t="s">
        <v>61</v>
      </c>
      <c r="E114" s="184" t="s">
        <v>57</v>
      </c>
      <c r="F114" s="184" t="s">
        <v>58</v>
      </c>
      <c r="G114" s="184" t="s">
        <v>95</v>
      </c>
      <c r="H114" s="184" t="s">
        <v>96</v>
      </c>
      <c r="I114" s="184" t="s">
        <v>97</v>
      </c>
      <c r="J114" s="184" t="s">
        <v>87</v>
      </c>
      <c r="K114" s="185" t="s">
        <v>98</v>
      </c>
      <c r="L114" s="186"/>
      <c r="M114" s="97" t="s">
        <v>1</v>
      </c>
      <c r="N114" s="98" t="s">
        <v>40</v>
      </c>
      <c r="O114" s="98" t="s">
        <v>99</v>
      </c>
      <c r="P114" s="98" t="s">
        <v>100</v>
      </c>
      <c r="Q114" s="98" t="s">
        <v>101</v>
      </c>
      <c r="R114" s="98" t="s">
        <v>102</v>
      </c>
      <c r="S114" s="98" t="s">
        <v>103</v>
      </c>
      <c r="T114" s="99" t="s">
        <v>104</v>
      </c>
      <c r="U114" s="181"/>
      <c r="V114" s="181"/>
      <c r="W114" s="181"/>
      <c r="X114" s="181"/>
      <c r="Y114" s="181"/>
      <c r="Z114" s="181"/>
      <c r="AA114" s="181"/>
      <c r="AB114" s="181"/>
      <c r="AC114" s="181"/>
      <c r="AD114" s="181"/>
      <c r="AE114" s="181"/>
    </row>
    <row r="115" s="2" customFormat="1" ht="22.8" customHeight="1">
      <c r="A115" s="35"/>
      <c r="B115" s="36"/>
      <c r="C115" s="104" t="s">
        <v>105</v>
      </c>
      <c r="D115" s="37"/>
      <c r="E115" s="37"/>
      <c r="F115" s="37"/>
      <c r="G115" s="37"/>
      <c r="H115" s="37"/>
      <c r="I115" s="37"/>
      <c r="J115" s="187">
        <f>BK115</f>
        <v>0</v>
      </c>
      <c r="K115" s="37"/>
      <c r="L115" s="41"/>
      <c r="M115" s="100"/>
      <c r="N115" s="188"/>
      <c r="O115" s="101"/>
      <c r="P115" s="189">
        <f>P116</f>
        <v>0</v>
      </c>
      <c r="Q115" s="101"/>
      <c r="R115" s="189">
        <f>R116</f>
        <v>0</v>
      </c>
      <c r="S115" s="101"/>
      <c r="T115" s="190">
        <f>T116</f>
        <v>169.80000000000001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4" t="s">
        <v>75</v>
      </c>
      <c r="AU115" s="14" t="s">
        <v>89</v>
      </c>
      <c r="BK115" s="191">
        <f>BK116</f>
        <v>0</v>
      </c>
    </row>
    <row r="116" s="12" customFormat="1" ht="25.92" customHeight="1">
      <c r="A116" s="12"/>
      <c r="B116" s="192"/>
      <c r="C116" s="193"/>
      <c r="D116" s="194" t="s">
        <v>75</v>
      </c>
      <c r="E116" s="195" t="s">
        <v>106</v>
      </c>
      <c r="F116" s="195" t="s">
        <v>107</v>
      </c>
      <c r="G116" s="193"/>
      <c r="H116" s="193"/>
      <c r="I116" s="196"/>
      <c r="J116" s="197">
        <f>BK116</f>
        <v>0</v>
      </c>
      <c r="K116" s="193"/>
      <c r="L116" s="198"/>
      <c r="M116" s="199"/>
      <c r="N116" s="200"/>
      <c r="O116" s="200"/>
      <c r="P116" s="201">
        <f>P117+P130</f>
        <v>0</v>
      </c>
      <c r="Q116" s="200"/>
      <c r="R116" s="201">
        <f>R117+R130</f>
        <v>0</v>
      </c>
      <c r="S116" s="200"/>
      <c r="T116" s="202">
        <f>T117+T130</f>
        <v>169.80000000000001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3" t="s">
        <v>81</v>
      </c>
      <c r="AT116" s="204" t="s">
        <v>75</v>
      </c>
      <c r="AU116" s="204" t="s">
        <v>76</v>
      </c>
      <c r="AY116" s="203" t="s">
        <v>108</v>
      </c>
      <c r="BK116" s="205">
        <f>BK117+BK130</f>
        <v>0</v>
      </c>
    </row>
    <row r="117" s="12" customFormat="1" ht="22.8" customHeight="1">
      <c r="A117" s="12"/>
      <c r="B117" s="192"/>
      <c r="C117" s="193"/>
      <c r="D117" s="194" t="s">
        <v>75</v>
      </c>
      <c r="E117" s="206" t="s">
        <v>81</v>
      </c>
      <c r="F117" s="206" t="s">
        <v>109</v>
      </c>
      <c r="G117" s="193"/>
      <c r="H117" s="193"/>
      <c r="I117" s="196"/>
      <c r="J117" s="207">
        <f>BK117</f>
        <v>0</v>
      </c>
      <c r="K117" s="193"/>
      <c r="L117" s="198"/>
      <c r="M117" s="199"/>
      <c r="N117" s="200"/>
      <c r="O117" s="200"/>
      <c r="P117" s="201">
        <f>SUM(P118:P129)</f>
        <v>0</v>
      </c>
      <c r="Q117" s="200"/>
      <c r="R117" s="201">
        <f>SUM(R118:R129)</f>
        <v>0</v>
      </c>
      <c r="S117" s="200"/>
      <c r="T117" s="202">
        <f>SUM(T118:T129)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3" t="s">
        <v>81</v>
      </c>
      <c r="AT117" s="204" t="s">
        <v>75</v>
      </c>
      <c r="AU117" s="204" t="s">
        <v>81</v>
      </c>
      <c r="AY117" s="203" t="s">
        <v>108</v>
      </c>
      <c r="BK117" s="205">
        <f>SUM(BK118:BK129)</f>
        <v>0</v>
      </c>
    </row>
    <row r="118" s="2" customFormat="1" ht="24.15" customHeight="1">
      <c r="A118" s="35"/>
      <c r="B118" s="36"/>
      <c r="C118" s="208" t="s">
        <v>81</v>
      </c>
      <c r="D118" s="208" t="s">
        <v>110</v>
      </c>
      <c r="E118" s="209" t="s">
        <v>111</v>
      </c>
      <c r="F118" s="210" t="s">
        <v>112</v>
      </c>
      <c r="G118" s="211" t="s">
        <v>113</v>
      </c>
      <c r="H118" s="212">
        <v>0.023</v>
      </c>
      <c r="I118" s="213"/>
      <c r="J118" s="214">
        <f>ROUND(I118*H118,2)</f>
        <v>0</v>
      </c>
      <c r="K118" s="210" t="s">
        <v>114</v>
      </c>
      <c r="L118" s="41"/>
      <c r="M118" s="215" t="s">
        <v>1</v>
      </c>
      <c r="N118" s="216" t="s">
        <v>41</v>
      </c>
      <c r="O118" s="88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219" t="s">
        <v>115</v>
      </c>
      <c r="AT118" s="219" t="s">
        <v>110</v>
      </c>
      <c r="AU118" s="219" t="s">
        <v>83</v>
      </c>
      <c r="AY118" s="14" t="s">
        <v>108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14" t="s">
        <v>81</v>
      </c>
      <c r="BK118" s="220">
        <f>ROUND(I118*H118,2)</f>
        <v>0</v>
      </c>
      <c r="BL118" s="14" t="s">
        <v>115</v>
      </c>
      <c r="BM118" s="219" t="s">
        <v>116</v>
      </c>
    </row>
    <row r="119" s="2" customFormat="1">
      <c r="A119" s="35"/>
      <c r="B119" s="36"/>
      <c r="C119" s="37"/>
      <c r="D119" s="221" t="s">
        <v>117</v>
      </c>
      <c r="E119" s="37"/>
      <c r="F119" s="222" t="s">
        <v>118</v>
      </c>
      <c r="G119" s="37"/>
      <c r="H119" s="37"/>
      <c r="I119" s="223"/>
      <c r="J119" s="37"/>
      <c r="K119" s="37"/>
      <c r="L119" s="41"/>
      <c r="M119" s="224"/>
      <c r="N119" s="225"/>
      <c r="O119" s="88"/>
      <c r="P119" s="88"/>
      <c r="Q119" s="88"/>
      <c r="R119" s="88"/>
      <c r="S119" s="88"/>
      <c r="T119" s="89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4" t="s">
        <v>117</v>
      </c>
      <c r="AU119" s="14" t="s">
        <v>83</v>
      </c>
    </row>
    <row r="120" s="2" customFormat="1" ht="24.15" customHeight="1">
      <c r="A120" s="35"/>
      <c r="B120" s="36"/>
      <c r="C120" s="208" t="s">
        <v>83</v>
      </c>
      <c r="D120" s="208" t="s">
        <v>110</v>
      </c>
      <c r="E120" s="209" t="s">
        <v>119</v>
      </c>
      <c r="F120" s="210" t="s">
        <v>120</v>
      </c>
      <c r="G120" s="211" t="s">
        <v>113</v>
      </c>
      <c r="H120" s="212">
        <v>0.073999999999999996</v>
      </c>
      <c r="I120" s="213"/>
      <c r="J120" s="214">
        <f>ROUND(I120*H120,2)</f>
        <v>0</v>
      </c>
      <c r="K120" s="210" t="s">
        <v>114</v>
      </c>
      <c r="L120" s="41"/>
      <c r="M120" s="215" t="s">
        <v>1</v>
      </c>
      <c r="N120" s="216" t="s">
        <v>41</v>
      </c>
      <c r="O120" s="88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19" t="s">
        <v>115</v>
      </c>
      <c r="AT120" s="219" t="s">
        <v>110</v>
      </c>
      <c r="AU120" s="219" t="s">
        <v>83</v>
      </c>
      <c r="AY120" s="14" t="s">
        <v>108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14" t="s">
        <v>81</v>
      </c>
      <c r="BK120" s="220">
        <f>ROUND(I120*H120,2)</f>
        <v>0</v>
      </c>
      <c r="BL120" s="14" t="s">
        <v>115</v>
      </c>
      <c r="BM120" s="219" t="s">
        <v>121</v>
      </c>
    </row>
    <row r="121" s="2" customFormat="1">
      <c r="A121" s="35"/>
      <c r="B121" s="36"/>
      <c r="C121" s="37"/>
      <c r="D121" s="221" t="s">
        <v>117</v>
      </c>
      <c r="E121" s="37"/>
      <c r="F121" s="222" t="s">
        <v>122</v>
      </c>
      <c r="G121" s="37"/>
      <c r="H121" s="37"/>
      <c r="I121" s="223"/>
      <c r="J121" s="37"/>
      <c r="K121" s="37"/>
      <c r="L121" s="41"/>
      <c r="M121" s="224"/>
      <c r="N121" s="225"/>
      <c r="O121" s="88"/>
      <c r="P121" s="88"/>
      <c r="Q121" s="88"/>
      <c r="R121" s="88"/>
      <c r="S121" s="88"/>
      <c r="T121" s="89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117</v>
      </c>
      <c r="AU121" s="14" t="s">
        <v>83</v>
      </c>
    </row>
    <row r="122" s="2" customFormat="1" ht="24.15" customHeight="1">
      <c r="A122" s="35"/>
      <c r="B122" s="36"/>
      <c r="C122" s="208" t="s">
        <v>123</v>
      </c>
      <c r="D122" s="208" t="s">
        <v>110</v>
      </c>
      <c r="E122" s="209" t="s">
        <v>124</v>
      </c>
      <c r="F122" s="210" t="s">
        <v>125</v>
      </c>
      <c r="G122" s="211" t="s">
        <v>126</v>
      </c>
      <c r="H122" s="212">
        <v>50</v>
      </c>
      <c r="I122" s="213"/>
      <c r="J122" s="214">
        <f>ROUND(I122*H122,2)</f>
        <v>0</v>
      </c>
      <c r="K122" s="210" t="s">
        <v>114</v>
      </c>
      <c r="L122" s="41"/>
      <c r="M122" s="215" t="s">
        <v>1</v>
      </c>
      <c r="N122" s="216" t="s">
        <v>41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19" t="s">
        <v>115</v>
      </c>
      <c r="AT122" s="219" t="s">
        <v>110</v>
      </c>
      <c r="AU122" s="219" t="s">
        <v>83</v>
      </c>
      <c r="AY122" s="14" t="s">
        <v>108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14" t="s">
        <v>81</v>
      </c>
      <c r="BK122" s="220">
        <f>ROUND(I122*H122,2)</f>
        <v>0</v>
      </c>
      <c r="BL122" s="14" t="s">
        <v>115</v>
      </c>
      <c r="BM122" s="219" t="s">
        <v>127</v>
      </c>
    </row>
    <row r="123" s="2" customFormat="1">
      <c r="A123" s="35"/>
      <c r="B123" s="36"/>
      <c r="C123" s="37"/>
      <c r="D123" s="221" t="s">
        <v>117</v>
      </c>
      <c r="E123" s="37"/>
      <c r="F123" s="222" t="s">
        <v>128</v>
      </c>
      <c r="G123" s="37"/>
      <c r="H123" s="37"/>
      <c r="I123" s="223"/>
      <c r="J123" s="37"/>
      <c r="K123" s="37"/>
      <c r="L123" s="41"/>
      <c r="M123" s="224"/>
      <c r="N123" s="225"/>
      <c r="O123" s="88"/>
      <c r="P123" s="88"/>
      <c r="Q123" s="88"/>
      <c r="R123" s="88"/>
      <c r="S123" s="88"/>
      <c r="T123" s="89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117</v>
      </c>
      <c r="AU123" s="14" t="s">
        <v>83</v>
      </c>
    </row>
    <row r="124" s="2" customFormat="1" ht="33" customHeight="1">
      <c r="A124" s="35"/>
      <c r="B124" s="36"/>
      <c r="C124" s="208" t="s">
        <v>115</v>
      </c>
      <c r="D124" s="208" t="s">
        <v>110</v>
      </c>
      <c r="E124" s="209" t="s">
        <v>129</v>
      </c>
      <c r="F124" s="210" t="s">
        <v>130</v>
      </c>
      <c r="G124" s="211" t="s">
        <v>131</v>
      </c>
      <c r="H124" s="212">
        <v>568</v>
      </c>
      <c r="I124" s="213"/>
      <c r="J124" s="214">
        <f>ROUND(I124*H124,2)</f>
        <v>0</v>
      </c>
      <c r="K124" s="210" t="s">
        <v>114</v>
      </c>
      <c r="L124" s="41"/>
      <c r="M124" s="215" t="s">
        <v>1</v>
      </c>
      <c r="N124" s="216" t="s">
        <v>41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19" t="s">
        <v>115</v>
      </c>
      <c r="AT124" s="219" t="s">
        <v>110</v>
      </c>
      <c r="AU124" s="219" t="s">
        <v>83</v>
      </c>
      <c r="AY124" s="14" t="s">
        <v>108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14" t="s">
        <v>81</v>
      </c>
      <c r="BK124" s="220">
        <f>ROUND(I124*H124,2)</f>
        <v>0</v>
      </c>
      <c r="BL124" s="14" t="s">
        <v>115</v>
      </c>
      <c r="BM124" s="219" t="s">
        <v>132</v>
      </c>
    </row>
    <row r="125" s="2" customFormat="1">
      <c r="A125" s="35"/>
      <c r="B125" s="36"/>
      <c r="C125" s="37"/>
      <c r="D125" s="221" t="s">
        <v>117</v>
      </c>
      <c r="E125" s="37"/>
      <c r="F125" s="222" t="s">
        <v>133</v>
      </c>
      <c r="G125" s="37"/>
      <c r="H125" s="37"/>
      <c r="I125" s="223"/>
      <c r="J125" s="37"/>
      <c r="K125" s="37"/>
      <c r="L125" s="41"/>
      <c r="M125" s="224"/>
      <c r="N125" s="225"/>
      <c r="O125" s="88"/>
      <c r="P125" s="88"/>
      <c r="Q125" s="88"/>
      <c r="R125" s="88"/>
      <c r="S125" s="88"/>
      <c r="T125" s="89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117</v>
      </c>
      <c r="AU125" s="14" t="s">
        <v>83</v>
      </c>
    </row>
    <row r="126" s="2" customFormat="1" ht="37.8" customHeight="1">
      <c r="A126" s="35"/>
      <c r="B126" s="36"/>
      <c r="C126" s="208" t="s">
        <v>134</v>
      </c>
      <c r="D126" s="208" t="s">
        <v>110</v>
      </c>
      <c r="E126" s="209" t="s">
        <v>135</v>
      </c>
      <c r="F126" s="210" t="s">
        <v>136</v>
      </c>
      <c r="G126" s="211" t="s">
        <v>131</v>
      </c>
      <c r="H126" s="212">
        <v>568</v>
      </c>
      <c r="I126" s="213"/>
      <c r="J126" s="214">
        <f>ROUND(I126*H126,2)</f>
        <v>0</v>
      </c>
      <c r="K126" s="210" t="s">
        <v>114</v>
      </c>
      <c r="L126" s="41"/>
      <c r="M126" s="215" t="s">
        <v>1</v>
      </c>
      <c r="N126" s="216" t="s">
        <v>41</v>
      </c>
      <c r="O126" s="88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9" t="s">
        <v>115</v>
      </c>
      <c r="AT126" s="219" t="s">
        <v>110</v>
      </c>
      <c r="AU126" s="219" t="s">
        <v>83</v>
      </c>
      <c r="AY126" s="14" t="s">
        <v>108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4" t="s">
        <v>81</v>
      </c>
      <c r="BK126" s="220">
        <f>ROUND(I126*H126,2)</f>
        <v>0</v>
      </c>
      <c r="BL126" s="14" t="s">
        <v>115</v>
      </c>
      <c r="BM126" s="219" t="s">
        <v>137</v>
      </c>
    </row>
    <row r="127" s="2" customFormat="1">
      <c r="A127" s="35"/>
      <c r="B127" s="36"/>
      <c r="C127" s="37"/>
      <c r="D127" s="221" t="s">
        <v>117</v>
      </c>
      <c r="E127" s="37"/>
      <c r="F127" s="222" t="s">
        <v>138</v>
      </c>
      <c r="G127" s="37"/>
      <c r="H127" s="37"/>
      <c r="I127" s="223"/>
      <c r="J127" s="37"/>
      <c r="K127" s="37"/>
      <c r="L127" s="41"/>
      <c r="M127" s="224"/>
      <c r="N127" s="225"/>
      <c r="O127" s="88"/>
      <c r="P127" s="88"/>
      <c r="Q127" s="88"/>
      <c r="R127" s="88"/>
      <c r="S127" s="88"/>
      <c r="T127" s="89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117</v>
      </c>
      <c r="AU127" s="14" t="s">
        <v>83</v>
      </c>
    </row>
    <row r="128" s="2" customFormat="1" ht="24.15" customHeight="1">
      <c r="A128" s="35"/>
      <c r="B128" s="36"/>
      <c r="C128" s="208" t="s">
        <v>139</v>
      </c>
      <c r="D128" s="208" t="s">
        <v>110</v>
      </c>
      <c r="E128" s="209" t="s">
        <v>140</v>
      </c>
      <c r="F128" s="210" t="s">
        <v>141</v>
      </c>
      <c r="G128" s="211" t="s">
        <v>113</v>
      </c>
      <c r="H128" s="212">
        <v>0.097000000000000003</v>
      </c>
      <c r="I128" s="213"/>
      <c r="J128" s="214">
        <f>ROUND(I128*H128,2)</f>
        <v>0</v>
      </c>
      <c r="K128" s="210" t="s">
        <v>114</v>
      </c>
      <c r="L128" s="41"/>
      <c r="M128" s="215" t="s">
        <v>1</v>
      </c>
      <c r="N128" s="216" t="s">
        <v>41</v>
      </c>
      <c r="O128" s="88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9" t="s">
        <v>115</v>
      </c>
      <c r="AT128" s="219" t="s">
        <v>110</v>
      </c>
      <c r="AU128" s="219" t="s">
        <v>83</v>
      </c>
      <c r="AY128" s="14" t="s">
        <v>108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4" t="s">
        <v>81</v>
      </c>
      <c r="BK128" s="220">
        <f>ROUND(I128*H128,2)</f>
        <v>0</v>
      </c>
      <c r="BL128" s="14" t="s">
        <v>115</v>
      </c>
      <c r="BM128" s="219" t="s">
        <v>142</v>
      </c>
    </row>
    <row r="129" s="2" customFormat="1">
      <c r="A129" s="35"/>
      <c r="B129" s="36"/>
      <c r="C129" s="37"/>
      <c r="D129" s="221" t="s">
        <v>117</v>
      </c>
      <c r="E129" s="37"/>
      <c r="F129" s="222" t="s">
        <v>143</v>
      </c>
      <c r="G129" s="37"/>
      <c r="H129" s="37"/>
      <c r="I129" s="223"/>
      <c r="J129" s="37"/>
      <c r="K129" s="37"/>
      <c r="L129" s="41"/>
      <c r="M129" s="224"/>
      <c r="N129" s="225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117</v>
      </c>
      <c r="AU129" s="14" t="s">
        <v>83</v>
      </c>
    </row>
    <row r="130" s="12" customFormat="1" ht="22.8" customHeight="1">
      <c r="A130" s="12"/>
      <c r="B130" s="192"/>
      <c r="C130" s="193"/>
      <c r="D130" s="194" t="s">
        <v>75</v>
      </c>
      <c r="E130" s="206" t="s">
        <v>144</v>
      </c>
      <c r="F130" s="206" t="s">
        <v>145</v>
      </c>
      <c r="G130" s="193"/>
      <c r="H130" s="193"/>
      <c r="I130" s="196"/>
      <c r="J130" s="207">
        <f>BK130</f>
        <v>0</v>
      </c>
      <c r="K130" s="193"/>
      <c r="L130" s="198"/>
      <c r="M130" s="199"/>
      <c r="N130" s="200"/>
      <c r="O130" s="200"/>
      <c r="P130" s="201">
        <f>SUM(P131:P154)</f>
        <v>0</v>
      </c>
      <c r="Q130" s="200"/>
      <c r="R130" s="201">
        <f>SUM(R131:R154)</f>
        <v>0</v>
      </c>
      <c r="S130" s="200"/>
      <c r="T130" s="202">
        <f>SUM(T131:T154)</f>
        <v>169.80000000000001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3" t="s">
        <v>81</v>
      </c>
      <c r="AT130" s="204" t="s">
        <v>75</v>
      </c>
      <c r="AU130" s="204" t="s">
        <v>81</v>
      </c>
      <c r="AY130" s="203" t="s">
        <v>108</v>
      </c>
      <c r="BK130" s="205">
        <f>SUM(BK131:BK154)</f>
        <v>0</v>
      </c>
    </row>
    <row r="131" s="2" customFormat="1" ht="24.15" customHeight="1">
      <c r="A131" s="35"/>
      <c r="B131" s="36"/>
      <c r="C131" s="208" t="s">
        <v>146</v>
      </c>
      <c r="D131" s="208" t="s">
        <v>110</v>
      </c>
      <c r="E131" s="209" t="s">
        <v>147</v>
      </c>
      <c r="F131" s="210" t="s">
        <v>148</v>
      </c>
      <c r="G131" s="211" t="s">
        <v>126</v>
      </c>
      <c r="H131" s="212">
        <v>690</v>
      </c>
      <c r="I131" s="213"/>
      <c r="J131" s="214">
        <f>ROUND(I131*H131,2)</f>
        <v>0</v>
      </c>
      <c r="K131" s="210" t="s">
        <v>114</v>
      </c>
      <c r="L131" s="41"/>
      <c r="M131" s="215" t="s">
        <v>1</v>
      </c>
      <c r="N131" s="216" t="s">
        <v>41</v>
      </c>
      <c r="O131" s="88"/>
      <c r="P131" s="217">
        <f>O131*H131</f>
        <v>0</v>
      </c>
      <c r="Q131" s="217">
        <v>0</v>
      </c>
      <c r="R131" s="217">
        <f>Q131*H131</f>
        <v>0</v>
      </c>
      <c r="S131" s="217">
        <v>0.02</v>
      </c>
      <c r="T131" s="218">
        <f>S131*H131</f>
        <v>13.800000000000001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9" t="s">
        <v>115</v>
      </c>
      <c r="AT131" s="219" t="s">
        <v>110</v>
      </c>
      <c r="AU131" s="219" t="s">
        <v>83</v>
      </c>
      <c r="AY131" s="14" t="s">
        <v>108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4" t="s">
        <v>81</v>
      </c>
      <c r="BK131" s="220">
        <f>ROUND(I131*H131,2)</f>
        <v>0</v>
      </c>
      <c r="BL131" s="14" t="s">
        <v>115</v>
      </c>
      <c r="BM131" s="219" t="s">
        <v>149</v>
      </c>
    </row>
    <row r="132" s="2" customFormat="1">
      <c r="A132" s="35"/>
      <c r="B132" s="36"/>
      <c r="C132" s="37"/>
      <c r="D132" s="221" t="s">
        <v>117</v>
      </c>
      <c r="E132" s="37"/>
      <c r="F132" s="222" t="s">
        <v>150</v>
      </c>
      <c r="G132" s="37"/>
      <c r="H132" s="37"/>
      <c r="I132" s="223"/>
      <c r="J132" s="37"/>
      <c r="K132" s="37"/>
      <c r="L132" s="41"/>
      <c r="M132" s="224"/>
      <c r="N132" s="225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117</v>
      </c>
      <c r="AU132" s="14" t="s">
        <v>83</v>
      </c>
    </row>
    <row r="133" s="2" customFormat="1" ht="24.15" customHeight="1">
      <c r="A133" s="35"/>
      <c r="B133" s="36"/>
      <c r="C133" s="208" t="s">
        <v>151</v>
      </c>
      <c r="D133" s="208" t="s">
        <v>110</v>
      </c>
      <c r="E133" s="209" t="s">
        <v>152</v>
      </c>
      <c r="F133" s="210" t="s">
        <v>153</v>
      </c>
      <c r="G133" s="211" t="s">
        <v>126</v>
      </c>
      <c r="H133" s="212">
        <v>7800</v>
      </c>
      <c r="I133" s="213"/>
      <c r="J133" s="214">
        <f>ROUND(I133*H133,2)</f>
        <v>0</v>
      </c>
      <c r="K133" s="210" t="s">
        <v>114</v>
      </c>
      <c r="L133" s="41"/>
      <c r="M133" s="215" t="s">
        <v>1</v>
      </c>
      <c r="N133" s="216" t="s">
        <v>41</v>
      </c>
      <c r="O133" s="88"/>
      <c r="P133" s="217">
        <f>O133*H133</f>
        <v>0</v>
      </c>
      <c r="Q133" s="217">
        <v>0</v>
      </c>
      <c r="R133" s="217">
        <f>Q133*H133</f>
        <v>0</v>
      </c>
      <c r="S133" s="217">
        <v>0.02</v>
      </c>
      <c r="T133" s="218">
        <f>S133*H133</f>
        <v>156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9" t="s">
        <v>115</v>
      </c>
      <c r="AT133" s="219" t="s">
        <v>110</v>
      </c>
      <c r="AU133" s="219" t="s">
        <v>83</v>
      </c>
      <c r="AY133" s="14" t="s">
        <v>108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4" t="s">
        <v>81</v>
      </c>
      <c r="BK133" s="220">
        <f>ROUND(I133*H133,2)</f>
        <v>0</v>
      </c>
      <c r="BL133" s="14" t="s">
        <v>115</v>
      </c>
      <c r="BM133" s="219" t="s">
        <v>154</v>
      </c>
    </row>
    <row r="134" s="2" customFormat="1">
      <c r="A134" s="35"/>
      <c r="B134" s="36"/>
      <c r="C134" s="37"/>
      <c r="D134" s="221" t="s">
        <v>117</v>
      </c>
      <c r="E134" s="37"/>
      <c r="F134" s="222" t="s">
        <v>155</v>
      </c>
      <c r="G134" s="37"/>
      <c r="H134" s="37"/>
      <c r="I134" s="223"/>
      <c r="J134" s="37"/>
      <c r="K134" s="37"/>
      <c r="L134" s="41"/>
      <c r="M134" s="224"/>
      <c r="N134" s="225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117</v>
      </c>
      <c r="AU134" s="14" t="s">
        <v>83</v>
      </c>
    </row>
    <row r="135" s="2" customFormat="1" ht="24.15" customHeight="1">
      <c r="A135" s="35"/>
      <c r="B135" s="36"/>
      <c r="C135" s="208" t="s">
        <v>144</v>
      </c>
      <c r="D135" s="208" t="s">
        <v>110</v>
      </c>
      <c r="E135" s="209" t="s">
        <v>156</v>
      </c>
      <c r="F135" s="210" t="s">
        <v>157</v>
      </c>
      <c r="G135" s="211" t="s">
        <v>131</v>
      </c>
      <c r="H135" s="212">
        <v>568</v>
      </c>
      <c r="I135" s="213"/>
      <c r="J135" s="214">
        <f>ROUND(I135*H135,2)</f>
        <v>0</v>
      </c>
      <c r="K135" s="210" t="s">
        <v>1</v>
      </c>
      <c r="L135" s="41"/>
      <c r="M135" s="215" t="s">
        <v>1</v>
      </c>
      <c r="N135" s="216" t="s">
        <v>41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9" t="s">
        <v>115</v>
      </c>
      <c r="AT135" s="219" t="s">
        <v>110</v>
      </c>
      <c r="AU135" s="219" t="s">
        <v>83</v>
      </c>
      <c r="AY135" s="14" t="s">
        <v>108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4" t="s">
        <v>81</v>
      </c>
      <c r="BK135" s="220">
        <f>ROUND(I135*H135,2)</f>
        <v>0</v>
      </c>
      <c r="BL135" s="14" t="s">
        <v>115</v>
      </c>
      <c r="BM135" s="219" t="s">
        <v>158</v>
      </c>
    </row>
    <row r="136" s="2" customFormat="1">
      <c r="A136" s="35"/>
      <c r="B136" s="36"/>
      <c r="C136" s="37"/>
      <c r="D136" s="221" t="s">
        <v>117</v>
      </c>
      <c r="E136" s="37"/>
      <c r="F136" s="222" t="s">
        <v>157</v>
      </c>
      <c r="G136" s="37"/>
      <c r="H136" s="37"/>
      <c r="I136" s="223"/>
      <c r="J136" s="37"/>
      <c r="K136" s="37"/>
      <c r="L136" s="41"/>
      <c r="M136" s="224"/>
      <c r="N136" s="225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117</v>
      </c>
      <c r="AU136" s="14" t="s">
        <v>83</v>
      </c>
    </row>
    <row r="137" s="2" customFormat="1" ht="16.5" customHeight="1">
      <c r="A137" s="35"/>
      <c r="B137" s="36"/>
      <c r="C137" s="208" t="s">
        <v>159</v>
      </c>
      <c r="D137" s="208" t="s">
        <v>110</v>
      </c>
      <c r="E137" s="209" t="s">
        <v>160</v>
      </c>
      <c r="F137" s="210" t="s">
        <v>161</v>
      </c>
      <c r="G137" s="211" t="s">
        <v>162</v>
      </c>
      <c r="H137" s="212">
        <v>1</v>
      </c>
      <c r="I137" s="213"/>
      <c r="J137" s="214">
        <f>ROUND(I137*H137,2)</f>
        <v>0</v>
      </c>
      <c r="K137" s="210" t="s">
        <v>1</v>
      </c>
      <c r="L137" s="41"/>
      <c r="M137" s="215" t="s">
        <v>1</v>
      </c>
      <c r="N137" s="216" t="s">
        <v>41</v>
      </c>
      <c r="O137" s="88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9" t="s">
        <v>115</v>
      </c>
      <c r="AT137" s="219" t="s">
        <v>110</v>
      </c>
      <c r="AU137" s="219" t="s">
        <v>83</v>
      </c>
      <c r="AY137" s="14" t="s">
        <v>108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4" t="s">
        <v>81</v>
      </c>
      <c r="BK137" s="220">
        <f>ROUND(I137*H137,2)</f>
        <v>0</v>
      </c>
      <c r="BL137" s="14" t="s">
        <v>115</v>
      </c>
      <c r="BM137" s="219" t="s">
        <v>163</v>
      </c>
    </row>
    <row r="138" s="2" customFormat="1">
      <c r="A138" s="35"/>
      <c r="B138" s="36"/>
      <c r="C138" s="37"/>
      <c r="D138" s="221" t="s">
        <v>117</v>
      </c>
      <c r="E138" s="37"/>
      <c r="F138" s="222" t="s">
        <v>161</v>
      </c>
      <c r="G138" s="37"/>
      <c r="H138" s="37"/>
      <c r="I138" s="223"/>
      <c r="J138" s="37"/>
      <c r="K138" s="37"/>
      <c r="L138" s="41"/>
      <c r="M138" s="224"/>
      <c r="N138" s="225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117</v>
      </c>
      <c r="AU138" s="14" t="s">
        <v>83</v>
      </c>
    </row>
    <row r="139" s="2" customFormat="1" ht="21.75" customHeight="1">
      <c r="A139" s="35"/>
      <c r="B139" s="36"/>
      <c r="C139" s="208" t="s">
        <v>164</v>
      </c>
      <c r="D139" s="208" t="s">
        <v>110</v>
      </c>
      <c r="E139" s="209" t="s">
        <v>165</v>
      </c>
      <c r="F139" s="210" t="s">
        <v>166</v>
      </c>
      <c r="G139" s="211" t="s">
        <v>162</v>
      </c>
      <c r="H139" s="212">
        <v>1</v>
      </c>
      <c r="I139" s="213"/>
      <c r="J139" s="214">
        <f>ROUND(I139*H139,2)</f>
        <v>0</v>
      </c>
      <c r="K139" s="210" t="s">
        <v>1</v>
      </c>
      <c r="L139" s="41"/>
      <c r="M139" s="215" t="s">
        <v>1</v>
      </c>
      <c r="N139" s="216" t="s">
        <v>41</v>
      </c>
      <c r="O139" s="88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9" t="s">
        <v>115</v>
      </c>
      <c r="AT139" s="219" t="s">
        <v>110</v>
      </c>
      <c r="AU139" s="219" t="s">
        <v>83</v>
      </c>
      <c r="AY139" s="14" t="s">
        <v>108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4" t="s">
        <v>81</v>
      </c>
      <c r="BK139" s="220">
        <f>ROUND(I139*H139,2)</f>
        <v>0</v>
      </c>
      <c r="BL139" s="14" t="s">
        <v>115</v>
      </c>
      <c r="BM139" s="219" t="s">
        <v>167</v>
      </c>
    </row>
    <row r="140" s="2" customFormat="1">
      <c r="A140" s="35"/>
      <c r="B140" s="36"/>
      <c r="C140" s="37"/>
      <c r="D140" s="221" t="s">
        <v>117</v>
      </c>
      <c r="E140" s="37"/>
      <c r="F140" s="222" t="s">
        <v>166</v>
      </c>
      <c r="G140" s="37"/>
      <c r="H140" s="37"/>
      <c r="I140" s="223"/>
      <c r="J140" s="37"/>
      <c r="K140" s="37"/>
      <c r="L140" s="41"/>
      <c r="M140" s="224"/>
      <c r="N140" s="225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117</v>
      </c>
      <c r="AU140" s="14" t="s">
        <v>83</v>
      </c>
    </row>
    <row r="141" s="2" customFormat="1" ht="16.5" customHeight="1">
      <c r="A141" s="35"/>
      <c r="B141" s="36"/>
      <c r="C141" s="208" t="s">
        <v>8</v>
      </c>
      <c r="D141" s="208" t="s">
        <v>110</v>
      </c>
      <c r="E141" s="209" t="s">
        <v>168</v>
      </c>
      <c r="F141" s="210" t="s">
        <v>169</v>
      </c>
      <c r="G141" s="211" t="s">
        <v>162</v>
      </c>
      <c r="H141" s="212">
        <v>1</v>
      </c>
      <c r="I141" s="213"/>
      <c r="J141" s="214">
        <f>ROUND(I141*H141,2)</f>
        <v>0</v>
      </c>
      <c r="K141" s="210" t="s">
        <v>1</v>
      </c>
      <c r="L141" s="41"/>
      <c r="M141" s="215" t="s">
        <v>1</v>
      </c>
      <c r="N141" s="216" t="s">
        <v>41</v>
      </c>
      <c r="O141" s="88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9" t="s">
        <v>115</v>
      </c>
      <c r="AT141" s="219" t="s">
        <v>110</v>
      </c>
      <c r="AU141" s="219" t="s">
        <v>83</v>
      </c>
      <c r="AY141" s="14" t="s">
        <v>108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4" t="s">
        <v>81</v>
      </c>
      <c r="BK141" s="220">
        <f>ROUND(I141*H141,2)</f>
        <v>0</v>
      </c>
      <c r="BL141" s="14" t="s">
        <v>115</v>
      </c>
      <c r="BM141" s="219" t="s">
        <v>170</v>
      </c>
    </row>
    <row r="142" s="2" customFormat="1">
      <c r="A142" s="35"/>
      <c r="B142" s="36"/>
      <c r="C142" s="37"/>
      <c r="D142" s="221" t="s">
        <v>117</v>
      </c>
      <c r="E142" s="37"/>
      <c r="F142" s="222" t="s">
        <v>169</v>
      </c>
      <c r="G142" s="37"/>
      <c r="H142" s="37"/>
      <c r="I142" s="223"/>
      <c r="J142" s="37"/>
      <c r="K142" s="37"/>
      <c r="L142" s="41"/>
      <c r="M142" s="224"/>
      <c r="N142" s="225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117</v>
      </c>
      <c r="AU142" s="14" t="s">
        <v>83</v>
      </c>
    </row>
    <row r="143" s="2" customFormat="1" ht="16.5" customHeight="1">
      <c r="A143" s="35"/>
      <c r="B143" s="36"/>
      <c r="C143" s="208" t="s">
        <v>171</v>
      </c>
      <c r="D143" s="208" t="s">
        <v>110</v>
      </c>
      <c r="E143" s="209" t="s">
        <v>172</v>
      </c>
      <c r="F143" s="210" t="s">
        <v>173</v>
      </c>
      <c r="G143" s="211" t="s">
        <v>162</v>
      </c>
      <c r="H143" s="212">
        <v>1</v>
      </c>
      <c r="I143" s="213"/>
      <c r="J143" s="214">
        <f>ROUND(I143*H143,2)</f>
        <v>0</v>
      </c>
      <c r="K143" s="210" t="s">
        <v>1</v>
      </c>
      <c r="L143" s="41"/>
      <c r="M143" s="215" t="s">
        <v>1</v>
      </c>
      <c r="N143" s="216" t="s">
        <v>41</v>
      </c>
      <c r="O143" s="88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9" t="s">
        <v>115</v>
      </c>
      <c r="AT143" s="219" t="s">
        <v>110</v>
      </c>
      <c r="AU143" s="219" t="s">
        <v>83</v>
      </c>
      <c r="AY143" s="14" t="s">
        <v>108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4" t="s">
        <v>81</v>
      </c>
      <c r="BK143" s="220">
        <f>ROUND(I143*H143,2)</f>
        <v>0</v>
      </c>
      <c r="BL143" s="14" t="s">
        <v>115</v>
      </c>
      <c r="BM143" s="219" t="s">
        <v>174</v>
      </c>
    </row>
    <row r="144" s="2" customFormat="1">
      <c r="A144" s="35"/>
      <c r="B144" s="36"/>
      <c r="C144" s="37"/>
      <c r="D144" s="221" t="s">
        <v>117</v>
      </c>
      <c r="E144" s="37"/>
      <c r="F144" s="222" t="s">
        <v>173</v>
      </c>
      <c r="G144" s="37"/>
      <c r="H144" s="37"/>
      <c r="I144" s="223"/>
      <c r="J144" s="37"/>
      <c r="K144" s="37"/>
      <c r="L144" s="41"/>
      <c r="M144" s="224"/>
      <c r="N144" s="225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117</v>
      </c>
      <c r="AU144" s="14" t="s">
        <v>83</v>
      </c>
    </row>
    <row r="145" s="2" customFormat="1" ht="21.75" customHeight="1">
      <c r="A145" s="35"/>
      <c r="B145" s="36"/>
      <c r="C145" s="208" t="s">
        <v>175</v>
      </c>
      <c r="D145" s="208" t="s">
        <v>110</v>
      </c>
      <c r="E145" s="209" t="s">
        <v>176</v>
      </c>
      <c r="F145" s="210" t="s">
        <v>177</v>
      </c>
      <c r="G145" s="211" t="s">
        <v>178</v>
      </c>
      <c r="H145" s="212">
        <v>2</v>
      </c>
      <c r="I145" s="213"/>
      <c r="J145" s="214">
        <f>ROUND(I145*H145,2)</f>
        <v>0</v>
      </c>
      <c r="K145" s="210" t="s">
        <v>1</v>
      </c>
      <c r="L145" s="41"/>
      <c r="M145" s="215" t="s">
        <v>1</v>
      </c>
      <c r="N145" s="216" t="s">
        <v>41</v>
      </c>
      <c r="O145" s="88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9" t="s">
        <v>115</v>
      </c>
      <c r="AT145" s="219" t="s">
        <v>110</v>
      </c>
      <c r="AU145" s="219" t="s">
        <v>83</v>
      </c>
      <c r="AY145" s="14" t="s">
        <v>108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4" t="s">
        <v>81</v>
      </c>
      <c r="BK145" s="220">
        <f>ROUND(I145*H145,2)</f>
        <v>0</v>
      </c>
      <c r="BL145" s="14" t="s">
        <v>115</v>
      </c>
      <c r="BM145" s="219" t="s">
        <v>179</v>
      </c>
    </row>
    <row r="146" s="2" customFormat="1">
      <c r="A146" s="35"/>
      <c r="B146" s="36"/>
      <c r="C146" s="37"/>
      <c r="D146" s="221" t="s">
        <v>117</v>
      </c>
      <c r="E146" s="37"/>
      <c r="F146" s="222" t="s">
        <v>177</v>
      </c>
      <c r="G146" s="37"/>
      <c r="H146" s="37"/>
      <c r="I146" s="223"/>
      <c r="J146" s="37"/>
      <c r="K146" s="37"/>
      <c r="L146" s="41"/>
      <c r="M146" s="224"/>
      <c r="N146" s="225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117</v>
      </c>
      <c r="AU146" s="14" t="s">
        <v>83</v>
      </c>
    </row>
    <row r="147" s="2" customFormat="1" ht="16.5" customHeight="1">
      <c r="A147" s="35"/>
      <c r="B147" s="36"/>
      <c r="C147" s="208" t="s">
        <v>180</v>
      </c>
      <c r="D147" s="208" t="s">
        <v>110</v>
      </c>
      <c r="E147" s="209" t="s">
        <v>181</v>
      </c>
      <c r="F147" s="210" t="s">
        <v>182</v>
      </c>
      <c r="G147" s="211" t="s">
        <v>183</v>
      </c>
      <c r="H147" s="212">
        <v>1</v>
      </c>
      <c r="I147" s="213"/>
      <c r="J147" s="214">
        <f>ROUND(I147*H147,2)</f>
        <v>0</v>
      </c>
      <c r="K147" s="210" t="s">
        <v>1</v>
      </c>
      <c r="L147" s="41"/>
      <c r="M147" s="215" t="s">
        <v>1</v>
      </c>
      <c r="N147" s="216" t="s">
        <v>41</v>
      </c>
      <c r="O147" s="88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9" t="s">
        <v>115</v>
      </c>
      <c r="AT147" s="219" t="s">
        <v>110</v>
      </c>
      <c r="AU147" s="219" t="s">
        <v>83</v>
      </c>
      <c r="AY147" s="14" t="s">
        <v>108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4" t="s">
        <v>81</v>
      </c>
      <c r="BK147" s="220">
        <f>ROUND(I147*H147,2)</f>
        <v>0</v>
      </c>
      <c r="BL147" s="14" t="s">
        <v>115</v>
      </c>
      <c r="BM147" s="219" t="s">
        <v>184</v>
      </c>
    </row>
    <row r="148" s="2" customFormat="1">
      <c r="A148" s="35"/>
      <c r="B148" s="36"/>
      <c r="C148" s="37"/>
      <c r="D148" s="221" t="s">
        <v>117</v>
      </c>
      <c r="E148" s="37"/>
      <c r="F148" s="222" t="s">
        <v>182</v>
      </c>
      <c r="G148" s="37"/>
      <c r="H148" s="37"/>
      <c r="I148" s="223"/>
      <c r="J148" s="37"/>
      <c r="K148" s="37"/>
      <c r="L148" s="41"/>
      <c r="M148" s="224"/>
      <c r="N148" s="225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117</v>
      </c>
      <c r="AU148" s="14" t="s">
        <v>83</v>
      </c>
    </row>
    <row r="149" s="2" customFormat="1" ht="33" customHeight="1">
      <c r="A149" s="35"/>
      <c r="B149" s="36"/>
      <c r="C149" s="208" t="s">
        <v>185</v>
      </c>
      <c r="D149" s="208" t="s">
        <v>110</v>
      </c>
      <c r="E149" s="209" t="s">
        <v>186</v>
      </c>
      <c r="F149" s="210" t="s">
        <v>187</v>
      </c>
      <c r="G149" s="211" t="s">
        <v>162</v>
      </c>
      <c r="H149" s="212">
        <v>1</v>
      </c>
      <c r="I149" s="213"/>
      <c r="J149" s="214">
        <f>ROUND(I149*H149,2)</f>
        <v>0</v>
      </c>
      <c r="K149" s="210" t="s">
        <v>1</v>
      </c>
      <c r="L149" s="41"/>
      <c r="M149" s="215" t="s">
        <v>1</v>
      </c>
      <c r="N149" s="216" t="s">
        <v>41</v>
      </c>
      <c r="O149" s="88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9" t="s">
        <v>115</v>
      </c>
      <c r="AT149" s="219" t="s">
        <v>110</v>
      </c>
      <c r="AU149" s="219" t="s">
        <v>83</v>
      </c>
      <c r="AY149" s="14" t="s">
        <v>108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4" t="s">
        <v>81</v>
      </c>
      <c r="BK149" s="220">
        <f>ROUND(I149*H149,2)</f>
        <v>0</v>
      </c>
      <c r="BL149" s="14" t="s">
        <v>115</v>
      </c>
      <c r="BM149" s="219" t="s">
        <v>188</v>
      </c>
    </row>
    <row r="150" s="2" customFormat="1">
      <c r="A150" s="35"/>
      <c r="B150" s="36"/>
      <c r="C150" s="37"/>
      <c r="D150" s="221" t="s">
        <v>117</v>
      </c>
      <c r="E150" s="37"/>
      <c r="F150" s="222" t="s">
        <v>187</v>
      </c>
      <c r="G150" s="37"/>
      <c r="H150" s="37"/>
      <c r="I150" s="223"/>
      <c r="J150" s="37"/>
      <c r="K150" s="37"/>
      <c r="L150" s="41"/>
      <c r="M150" s="224"/>
      <c r="N150" s="225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117</v>
      </c>
      <c r="AU150" s="14" t="s">
        <v>83</v>
      </c>
    </row>
    <row r="151" s="2" customFormat="1" ht="16.5" customHeight="1">
      <c r="A151" s="35"/>
      <c r="B151" s="36"/>
      <c r="C151" s="208" t="s">
        <v>189</v>
      </c>
      <c r="D151" s="208" t="s">
        <v>110</v>
      </c>
      <c r="E151" s="209" t="s">
        <v>190</v>
      </c>
      <c r="F151" s="210" t="s">
        <v>191</v>
      </c>
      <c r="G151" s="211" t="s">
        <v>162</v>
      </c>
      <c r="H151" s="212">
        <v>1</v>
      </c>
      <c r="I151" s="213"/>
      <c r="J151" s="214">
        <f>ROUND(I151*H151,2)</f>
        <v>0</v>
      </c>
      <c r="K151" s="210" t="s">
        <v>1</v>
      </c>
      <c r="L151" s="41"/>
      <c r="M151" s="215" t="s">
        <v>1</v>
      </c>
      <c r="N151" s="216" t="s">
        <v>41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9" t="s">
        <v>115</v>
      </c>
      <c r="AT151" s="219" t="s">
        <v>110</v>
      </c>
      <c r="AU151" s="219" t="s">
        <v>83</v>
      </c>
      <c r="AY151" s="14" t="s">
        <v>108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4" t="s">
        <v>81</v>
      </c>
      <c r="BK151" s="220">
        <f>ROUND(I151*H151,2)</f>
        <v>0</v>
      </c>
      <c r="BL151" s="14" t="s">
        <v>115</v>
      </c>
      <c r="BM151" s="219" t="s">
        <v>192</v>
      </c>
    </row>
    <row r="152" s="2" customFormat="1">
      <c r="A152" s="35"/>
      <c r="B152" s="36"/>
      <c r="C152" s="37"/>
      <c r="D152" s="221" t="s">
        <v>117</v>
      </c>
      <c r="E152" s="37"/>
      <c r="F152" s="222" t="s">
        <v>191</v>
      </c>
      <c r="G152" s="37"/>
      <c r="H152" s="37"/>
      <c r="I152" s="223"/>
      <c r="J152" s="37"/>
      <c r="K152" s="37"/>
      <c r="L152" s="41"/>
      <c r="M152" s="224"/>
      <c r="N152" s="225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117</v>
      </c>
      <c r="AU152" s="14" t="s">
        <v>83</v>
      </c>
    </row>
    <row r="153" s="2" customFormat="1" ht="16.5" customHeight="1">
      <c r="A153" s="35"/>
      <c r="B153" s="36"/>
      <c r="C153" s="208" t="s">
        <v>193</v>
      </c>
      <c r="D153" s="208" t="s">
        <v>110</v>
      </c>
      <c r="E153" s="209" t="s">
        <v>194</v>
      </c>
      <c r="F153" s="210" t="s">
        <v>195</v>
      </c>
      <c r="G153" s="211" t="s">
        <v>162</v>
      </c>
      <c r="H153" s="212">
        <v>1</v>
      </c>
      <c r="I153" s="213"/>
      <c r="J153" s="214">
        <f>ROUND(I153*H153,2)</f>
        <v>0</v>
      </c>
      <c r="K153" s="210" t="s">
        <v>1</v>
      </c>
      <c r="L153" s="41"/>
      <c r="M153" s="215" t="s">
        <v>1</v>
      </c>
      <c r="N153" s="216" t="s">
        <v>41</v>
      </c>
      <c r="O153" s="88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9" t="s">
        <v>115</v>
      </c>
      <c r="AT153" s="219" t="s">
        <v>110</v>
      </c>
      <c r="AU153" s="219" t="s">
        <v>83</v>
      </c>
      <c r="AY153" s="14" t="s">
        <v>108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4" t="s">
        <v>81</v>
      </c>
      <c r="BK153" s="220">
        <f>ROUND(I153*H153,2)</f>
        <v>0</v>
      </c>
      <c r="BL153" s="14" t="s">
        <v>115</v>
      </c>
      <c r="BM153" s="219" t="s">
        <v>196</v>
      </c>
    </row>
    <row r="154" s="2" customFormat="1">
      <c r="A154" s="35"/>
      <c r="B154" s="36"/>
      <c r="C154" s="37"/>
      <c r="D154" s="221" t="s">
        <v>117</v>
      </c>
      <c r="E154" s="37"/>
      <c r="F154" s="222" t="s">
        <v>195</v>
      </c>
      <c r="G154" s="37"/>
      <c r="H154" s="37"/>
      <c r="I154" s="223"/>
      <c r="J154" s="37"/>
      <c r="K154" s="37"/>
      <c r="L154" s="41"/>
      <c r="M154" s="226"/>
      <c r="N154" s="227"/>
      <c r="O154" s="228"/>
      <c r="P154" s="228"/>
      <c r="Q154" s="228"/>
      <c r="R154" s="228"/>
      <c r="S154" s="228"/>
      <c r="T154" s="22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117</v>
      </c>
      <c r="AU154" s="14" t="s">
        <v>83</v>
      </c>
    </row>
    <row r="155" s="2" customFormat="1" ht="6.96" customHeight="1">
      <c r="A155" s="35"/>
      <c r="B155" s="63"/>
      <c r="C155" s="64"/>
      <c r="D155" s="64"/>
      <c r="E155" s="64"/>
      <c r="F155" s="64"/>
      <c r="G155" s="64"/>
      <c r="H155" s="64"/>
      <c r="I155" s="64"/>
      <c r="J155" s="64"/>
      <c r="K155" s="64"/>
      <c r="L155" s="41"/>
      <c r="M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</row>
  </sheetData>
  <sheetProtection sheet="1" autoFilter="0" formatColumns="0" formatRows="0" objects="1" scenarios="1" spinCount="100000" saltValue="9bJeiTiBittjtN8/noZruZg9Ei7D8QUbcJS+0xX6XtRogwHe+Hg0E3CfacNyg3OLZouwR9OeUh6R6EjEgBhjDw==" hashValue="VfDDddEirTU6sta7ZtitMhGq3Mr+vDgtTR1GjWa62rFULHs0RW9cjQ4TWMCa30ToBInwYfKpiIOguyIn0O/imQ==" algorithmName="SHA-512" password="CC35"/>
  <autoFilter ref="C114:K154"/>
  <mergeCells count="6">
    <mergeCell ref="E7:H7"/>
    <mergeCell ref="E16:H16"/>
    <mergeCell ref="E25:H25"/>
    <mergeCell ref="E85:H85"/>
    <mergeCell ref="E107:H10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Michal Kubík</dc:creator>
  <cp:lastModifiedBy>DiS. Michal Kubík</cp:lastModifiedBy>
  <dcterms:created xsi:type="dcterms:W3CDTF">2024-12-16T07:55:18Z</dcterms:created>
  <dcterms:modified xsi:type="dcterms:W3CDTF">2024-12-16T07:55:20Z</dcterms:modified>
</cp:coreProperties>
</file>