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2-2025 - Ležák, Bítovan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'002-2025 - Ležák, Bítovan...'!$C$121:$K$195</definedName>
    <definedName name="_xlnm.Print_Area" localSheetId="1">'002-2025 - Ležák, Bítovan...'!$C$4:$J$76,'002-2025 - Ležák, Bítovan...'!$C$82:$J$105,'002-2025 - Ležák, Bítovan...'!$C$111:$K$195</definedName>
    <definedName name="_xlnm.Print_Titles" localSheetId="1">'002-2025 - Ležák, Bítovan...'!$121:$121</definedName>
  </definedNames>
  <calcPr/>
</workbook>
</file>

<file path=xl/calcChain.xml><?xml version="1.0" encoding="utf-8"?>
<calcChain xmlns="http://schemas.openxmlformats.org/spreadsheetml/2006/main">
  <c i="2" l="1" r="J161"/>
  <c r="J35"/>
  <c r="J34"/>
  <c i="1" r="AY95"/>
  <c i="2" r="J33"/>
  <c i="1" r="AX95"/>
  <c i="2"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T172"/>
  <c r="R173"/>
  <c r="R172"/>
  <c r="P173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J100"/>
  <c r="BI159"/>
  <c r="BH159"/>
  <c r="BG159"/>
  <c r="BF159"/>
  <c r="T159"/>
  <c r="T158"/>
  <c r="R159"/>
  <c r="R158"/>
  <c r="P159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T144"/>
  <c r="R145"/>
  <c r="R144"/>
  <c r="P145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F116"/>
  <c r="E114"/>
  <c r="J90"/>
  <c r="F87"/>
  <c r="E85"/>
  <c r="J19"/>
  <c r="E19"/>
  <c r="J118"/>
  <c r="J18"/>
  <c r="J16"/>
  <c r="E16"/>
  <c r="F90"/>
  <c r="J15"/>
  <c r="J13"/>
  <c r="E13"/>
  <c r="F118"/>
  <c r="J12"/>
  <c r="J10"/>
  <c r="J116"/>
  <c i="1" r="L90"/>
  <c r="AM90"/>
  <c r="AM89"/>
  <c r="L89"/>
  <c r="AM87"/>
  <c r="L87"/>
  <c r="L85"/>
  <c r="L84"/>
  <c i="2" r="J164"/>
  <c r="J125"/>
  <c r="J168"/>
  <c r="J186"/>
  <c r="J166"/>
  <c r="J131"/>
  <c r="J149"/>
  <c r="BK136"/>
  <c r="J145"/>
  <c r="J129"/>
  <c r="BK145"/>
  <c r="BK177"/>
  <c r="BK141"/>
  <c r="J155"/>
  <c r="J159"/>
  <c r="J173"/>
  <c r="BK159"/>
  <c r="BK149"/>
  <c r="J139"/>
  <c r="J194"/>
  <c r="BK183"/>
  <c r="BK166"/>
  <c r="J134"/>
  <c r="J183"/>
  <c r="BK194"/>
  <c r="BK164"/>
  <c r="J192"/>
  <c r="J177"/>
  <c r="BK134"/>
  <c r="J152"/>
  <c r="J141"/>
  <c r="BK186"/>
  <c r="BK125"/>
  <c r="BK180"/>
  <c r="BK173"/>
  <c r="BK168"/>
  <c r="J136"/>
  <c r="J189"/>
  <c r="BK139"/>
  <c r="BK155"/>
  <c r="J127"/>
  <c r="BK127"/>
  <c r="J170"/>
  <c r="BK189"/>
  <c r="BK152"/>
  <c r="BK131"/>
  <c r="J180"/>
  <c i="1" r="AS94"/>
  <c i="2" r="BK129"/>
  <c r="BK170"/>
  <c r="BK192"/>
  <c l="1" r="R124"/>
  <c r="BK124"/>
  <c r="J124"/>
  <c r="J96"/>
  <c r="T148"/>
  <c r="BK163"/>
  <c r="BK176"/>
  <c r="J176"/>
  <c r="J104"/>
  <c r="P124"/>
  <c r="R148"/>
  <c r="R163"/>
  <c r="T124"/>
  <c r="T123"/>
  <c r="P148"/>
  <c r="T163"/>
  <c r="P176"/>
  <c r="BK148"/>
  <c r="J148"/>
  <c r="J98"/>
  <c r="P163"/>
  <c r="R176"/>
  <c r="T176"/>
  <c r="BK158"/>
  <c r="J158"/>
  <c r="J99"/>
  <c r="BK144"/>
  <c r="J144"/>
  <c r="J97"/>
  <c r="BK172"/>
  <c r="J172"/>
  <c r="J103"/>
  <c r="BE180"/>
  <c r="F89"/>
  <c r="BE125"/>
  <c r="BE164"/>
  <c r="BE168"/>
  <c r="BE145"/>
  <c r="J87"/>
  <c r="BE127"/>
  <c r="BE139"/>
  <c r="BE183"/>
  <c r="BE194"/>
  <c r="J89"/>
  <c r="BE134"/>
  <c r="F119"/>
  <c r="BE152"/>
  <c r="BE159"/>
  <c r="BE170"/>
  <c r="BE129"/>
  <c r="BE136"/>
  <c r="BE166"/>
  <c r="BE173"/>
  <c r="BE149"/>
  <c r="BE155"/>
  <c r="BE177"/>
  <c r="BE186"/>
  <c r="BE189"/>
  <c r="BE192"/>
  <c r="BE131"/>
  <c r="BE141"/>
  <c r="F32"/>
  <c i="1" r="BA95"/>
  <c r="BA94"/>
  <c r="W30"/>
  <c i="2" r="F33"/>
  <c i="1" r="BB95"/>
  <c r="BB94"/>
  <c r="AX94"/>
  <c i="2" r="F34"/>
  <c i="1" r="BC95"/>
  <c r="BC94"/>
  <c r="W32"/>
  <c i="2" r="J32"/>
  <c i="1" r="AW95"/>
  <c i="2" r="F35"/>
  <c i="1" r="BD95"/>
  <c r="BD94"/>
  <c r="W33"/>
  <c i="2" l="1" r="P162"/>
  <c r="BK162"/>
  <c r="J162"/>
  <c r="J101"/>
  <c r="P123"/>
  <c r="P122"/>
  <c i="1" r="AU95"/>
  <c i="2" r="T162"/>
  <c r="T122"/>
  <c r="R162"/>
  <c r="R123"/>
  <c r="R122"/>
  <c r="J163"/>
  <c r="J102"/>
  <c r="BK123"/>
  <c r="BK122"/>
  <c r="J122"/>
  <c i="1" r="AU94"/>
  <c r="AW94"/>
  <c r="AK30"/>
  <c r="AY94"/>
  <c i="2" r="J31"/>
  <c i="1" r="AV95"/>
  <c r="AT95"/>
  <c r="W31"/>
  <c i="2" r="F31"/>
  <c i="1" r="AZ95"/>
  <c r="AZ94"/>
  <c r="W29"/>
  <c i="2" r="J28"/>
  <c i="1" r="AG95"/>
  <c r="AG94"/>
  <c r="AK26"/>
  <c i="2" l="1" r="J123"/>
  <c r="J95"/>
  <c r="J94"/>
  <c r="J37"/>
  <c i="1" r="AN95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<sst xmlns="http://schemas.openxmlformats.org/spreadsheetml/2006/main">
  <si>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</si>
  <si>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</si>
  <si>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</si>
  <si>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</si>
  <si>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</si>
  <si>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{ada82529-db86-4cff-8ffc-28589ccb5c40}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</si>
  <si>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</si>
  <si>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</si>
  <si>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</si>
  <si>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</si>
  <si>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</si>
  <si>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</si>
  <si>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</si>
  <si>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</si>
  <si>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002/2025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</si>
  <si>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</si>
  <si>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</si>
  <si>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Ležák, Bítovany, odstranění nánosů z úpravy ř. km 13,410 - 13,645</t>
  </si>
  <si>
    <t>KSO:</t>
  </si>
  <si>
    <t>CC-CZ:</t>
  </si>
  <si>
    <t>Místo:</t>
  </si>
  <si>
    <t>Bítovany</t>
  </si>
  <si>
    <t>Datum:</t>
  </si>
  <si>
    <t>21. 2. 2025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</si>
  <si>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</si>
  <si>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</si>
  <si>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</si>
  <si>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</si>
  <si>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</si>
  <si>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</si>
  <si>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</si>
  <si>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</si>
  <si>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</si>
  <si>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70890005</t>
  </si>
  <si>
    <t>Povodí Labe, státní podnik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</si>
  <si>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</si>
  <si>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</si>
  <si>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</si>
  <si>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</si>
  <si>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</si>
  <si>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</si>
  <si>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</si>
  <si>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</si>
  <si>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</si>
  <si>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</si>
  <si>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</si>
  <si>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</si>
  <si>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</si>
  <si>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</si>
  <si>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</si>
  <si>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</si>
  <si>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</si>
  <si>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</si>
  <si>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</si>
  <si>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</si>
  <si>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</si>
  <si>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</si>
  <si>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</si>
  <si>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</si>
  <si>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</si>
  <si>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</si>
  <si>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</si>
  <si>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</si>
  <si>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</si>
  <si>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</si>
  <si>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</si>
  <si>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</si>
  <si>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</si>
  <si>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</si>
  <si>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</si>
  <si>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</si>
  <si>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</si>
  <si>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</si>
  <si>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</si>
  <si>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</si>
  <si>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</si>
  <si>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</si>
  <si>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</si>
  <si>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</si>
  <si>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</si>
  <si>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</si>
  <si>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</si>
  <si>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</si>
  <si>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</si>
  <si>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</si>
  <si>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</si>
  <si>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</si>
  <si>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</si>
  <si>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</si>
  <si>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</si>
  <si>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</si>
  <si>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</si>
  <si>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</si>
  <si>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</si>
  <si>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</si>
  <si>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</si>
  <si>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</si>
  <si>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</si>
  <si>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</si>
  <si>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</si>
  <si>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</si>
  <si>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</si>
  <si>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</si>
  <si>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</si>
  <si>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</si>
  <si>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</si>
  <si>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</si>
  <si>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</si>
  <si>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</si>
  <si>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</si>
  <si>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</si>
  <si>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</si>
  <si>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</si>
  <si>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</si>
  <si>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</si>
  <si>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</si>
  <si>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</si>
  <si>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5</t>
  </si>
  <si>
    <t>K</t>
  </si>
  <si>
    <t>129153201</t>
  </si>
  <si>
    <t>Čištění otevřených koryt vodotečí šíře dna přes 5 m hl do 5 m v hornině třídy těžitelnosti I skupiny 1 a 2 strojně</t>
  </si>
  <si>
    <t>m3</t>
  </si>
  <si>
    <t>CS ÚRS 2024 02</t>
  </si>
  <si>
    <t>4</t>
  </si>
  <si>
    <t>708554782</t>
  </si>
  <si>
    <t>PP</t>
  </si>
  <si>
    <t>Čištění otevřených koryt vodotečí strojně s přehozením rozpojeného nánosu do 3 m nebo s naložením na dopravní prostředek při šířce původního dna přes 5 m a hloubce koryta do 5 m v hornině třídy těžitelnosti I skupiny 1 a 2</t>
  </si>
  <si>
    <t>6</t>
  </si>
  <si>
    <t>162251102</t>
  </si>
  <si>
    <t>Vodorovné přemístění přes 20 do 50 m výkopku/sypaniny z horniny třídy těžitelnosti I skupiny 1 až 3</t>
  </si>
  <si>
    <t>-1170868129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</si>
  <si>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</si>
  <si>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7</t>
  </si>
  <si>
    <t>167151111</t>
  </si>
  <si>
    <t>Nakládání výkopku z hornin třídy těžitelnosti I skupiny 1 až 3 přes 100 m3</t>
  </si>
  <si>
    <t>-1793423559</t>
  </si>
  <si>
    <t>Nakládání, skládání a překládání neulehlého výkopku nebo sypaniny strojně nakládání, množství přes 100 m3, z hornin třídy těžitelnosti I, skupiny 1 až 3</t>
  </si>
  <si>
    <t>25</t>
  </si>
  <si>
    <t>864376762</t>
  </si>
  <si>
    <t>P</t>
  </si>
  <si>
    <t>Poznámka k položce:_x000d_
_x000d_
Položka obsahuje přeložení odtěžovaného materiálu na místo nakládání.</t>
  </si>
  <si>
    <t>26</t>
  </si>
  <si>
    <t>175253101</t>
  </si>
  <si>
    <t>Přísyp vodních staveb těsnící fólií nebo geotextílií materiálem bez zhutnění v rovině a svahu do 1:5</t>
  </si>
  <si>
    <t>-1788024656</t>
  </si>
  <si>
    <t>Přísyp těsnící folie nebo geotextilie na objektech vodních staveb z vhodného materiálu, bez zhutnění v rovině nebo ve svahu sklonu do 1 : 5</t>
  </si>
  <si>
    <t>17</t>
  </si>
  <si>
    <t>180405111</t>
  </si>
  <si>
    <t>Založení trávníku ve vegetačních prefabrikátech výsevem semene v rovině a ve svahu do 1:5</t>
  </si>
  <si>
    <t>m2</t>
  </si>
  <si>
    <t>-1504656672</t>
  </si>
  <si>
    <t>Založení trávníků ve vegetačních dlaždicích nebo prefabrikátech výsevem semene v rovině nebo na svahu do 1:5</t>
  </si>
  <si>
    <t>Poznámka k položce:_x000d_
_x000d_
Předpokládá se částečné osetí travnatých ploch dotčených přístupem._x000d_
_x000d_
tj 350 m2.</t>
  </si>
  <si>
    <t>18</t>
  </si>
  <si>
    <t>M</t>
  </si>
  <si>
    <t>00572470</t>
  </si>
  <si>
    <t>osivo směs travní univerzál</t>
  </si>
  <si>
    <t>kg</t>
  </si>
  <si>
    <t>8</t>
  </si>
  <si>
    <t>1122776981</t>
  </si>
  <si>
    <t>181111131</t>
  </si>
  <si>
    <t>Plošná úprava terénu do 500 m2 zemina skupiny 1 až 4 nerovnosti přes 150 do 200 mm v rovinně a svahu do 1:5</t>
  </si>
  <si>
    <t>1116241485</t>
  </si>
  <si>
    <t>Plošná úprava terénu v zemině skupiny 1 až 4 s urovnáním povrchu bez doplnění ornice souvislé plochy do 500 m2 při nerovnostech terénu přes 150 do 200 mm v rovině nebo na svahu do 1:5</t>
  </si>
  <si>
    <t>Poznámka k položce:_x000d_
_x000d_
Plocha dotčená zařízením staveniště a přístupy přes travnatou část pozemků._x000d_
_x000d_
ZS - 241 m2_x000d_
přístupy - 273 m2_x000d_
_x000d_
CELKEM: 514 m2</t>
  </si>
  <si>
    <t>Komunikace pozemní</t>
  </si>
  <si>
    <t>29</t>
  </si>
  <si>
    <t>564261111R</t>
  </si>
  <si>
    <t>Podklad nebo podsyp ze štěrkopísku ŠP plochy přes 100 m2 tl 200 mm</t>
  </si>
  <si>
    <t>967820373</t>
  </si>
  <si>
    <t>Podklad nebo podsyp ze štěrkopísku ŠP s rozprostřením, vlhčením a zhutněním plochy přes 100 m2, po zhutnění tl. 200 mm</t>
  </si>
  <si>
    <t>Poznámka k položce:_x000d_
_x000d_
_x000d_
Zpevnění přístupového místa přes travnatý pozemek. Celkem 273 m2_x000d_
_x000d_
Položka obsahuje i následné odstranění použitých materiálů.</t>
  </si>
  <si>
    <t>9</t>
  </si>
  <si>
    <t>Ostatní konstrukce a práce, bourání</t>
  </si>
  <si>
    <t>27</t>
  </si>
  <si>
    <t>919726123</t>
  </si>
  <si>
    <t>Geotextilie pro ochranu, separaci a filtraci netkaná měrná hm přes 300 do 500 g/m2</t>
  </si>
  <si>
    <t>1722840530</t>
  </si>
  <si>
    <t>Geotextilie netkaná pro ochranu, separaci nebo filtraci měrná hmotnost přes 300 do 500 g/m2</t>
  </si>
  <si>
    <t>Poznámka k položce:_x000d_
_x000d_
Zpevnění přístupového místa přes travnatý pozemek. Celkem 273 m2_x000d_
_x000d_
Položka obsahuje i následné odstranění použitých materiálů.</t>
  </si>
  <si>
    <t>30</t>
  </si>
  <si>
    <t>938901101</t>
  </si>
  <si>
    <t>Očištění dlažby z lomového kamene nebo z betonových desek od porostu</t>
  </si>
  <si>
    <t>686963325</t>
  </si>
  <si>
    <t>Dokončovací práce na dosavadních konstrukcích očištění dlažby od travního a divokého porostu, s vytrháním kořenů ze spár, s naložením odstraněného porostu na dopravní prostředek nebo s odklizením na hromady do vzdálenosti 50 m z lomového kamene nebo betonových desek</t>
  </si>
  <si>
    <t>Poznámka k položce:_x000d_
_x000d_
Položka obsahuje očištění dlažeb od nánosů v místech nakládání na nákladní automobily.</t>
  </si>
  <si>
    <t>10</t>
  </si>
  <si>
    <t>938909311</t>
  </si>
  <si>
    <t>Čištění vozovek metením strojně podkladu nebo krytu betonového nebo živičného</t>
  </si>
  <si>
    <t>-1860106911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</si>
  <si>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</si>
  <si>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Poznámka k položce:_x000d_
_x000d_
Plocha asfaltové komunikace dotčená přístupem ke stavbě - 1560 m2._x000d_
Předpoklad čištění komunikací během provádění prací - 5x._x000d_
CELKEM: 1560 x 5 = 7800 m2.</t>
  </si>
  <si>
    <t>997</t>
  </si>
  <si>
    <t>Přesun sutě</t>
  </si>
  <si>
    <t>13</t>
  </si>
  <si>
    <t>997321511</t>
  </si>
  <si>
    <t>Vodorovná doprava suti a vybouraných hmot po suchu do 1 km</t>
  </si>
  <si>
    <t>t</t>
  </si>
  <si>
    <t>-1426345978</t>
  </si>
  <si>
    <t>Vodorovná doprava suti a vybouraných hmot bez naložení, s vyložením a hrubým urovnáním po suchu, na vzdálenost do 1 km</t>
  </si>
  <si>
    <t>998</t>
  </si>
  <si>
    <t>Přesun hmot</t>
  </si>
  <si>
    <t>VRN</t>
  </si>
  <si>
    <t>Vedlejší rozpočtové náklady</t>
  </si>
  <si>
    <t>VRN1</t>
  </si>
  <si>
    <t>Průzkumné, geodetické a projektové práce</t>
  </si>
  <si>
    <t>19</t>
  </si>
  <si>
    <t>012164000</t>
  </si>
  <si>
    <t>Vytyčení a zaměření inženýrských sítí</t>
  </si>
  <si>
    <t>kpl</t>
  </si>
  <si>
    <t>1024</t>
  </si>
  <si>
    <t>-492463279</t>
  </si>
  <si>
    <t>24</t>
  </si>
  <si>
    <t>012384000</t>
  </si>
  <si>
    <t>Ověřovací geodetická měření a měření fyzikálních veličin</t>
  </si>
  <si>
    <t>soubor</t>
  </si>
  <si>
    <t>931875430</t>
  </si>
  <si>
    <t>20</t>
  </si>
  <si>
    <t>013254000</t>
  </si>
  <si>
    <t>Dokumentace skutečného provedení stavby</t>
  </si>
  <si>
    <t>1624686749</t>
  </si>
  <si>
    <t>013274000</t>
  </si>
  <si>
    <t>Pasportizace objektu před započetím prací</t>
  </si>
  <si>
    <t>-486738326</t>
  </si>
  <si>
    <t>VRN2</t>
  </si>
  <si>
    <t>Příprava staveniště</t>
  </si>
  <si>
    <t>31</t>
  </si>
  <si>
    <t>021002000</t>
  </si>
  <si>
    <t>Záchranné práce</t>
  </si>
  <si>
    <t>-1522633362</t>
  </si>
  <si>
    <t>Poznámka k položce:_x000d_
_x000d_
Položka obsahuje odlov a případný transfer živočichů - viz požadavek krajského úřadu v dokladové části.</t>
  </si>
  <si>
    <t>VRN3</t>
  </si>
  <si>
    <t>Zařízení staveniště</t>
  </si>
  <si>
    <t>030001000</t>
  </si>
  <si>
    <t>824757283</t>
  </si>
  <si>
    <t>Poznámka k položce:_x000d_
_x000d_
Zařízení staveniště bude obsahovat veškeré nutné zázemí pro řádné provádění stavby, jako například mobilní WC, dodávku pitné vody, buňku pro pracovníky stavby a TDS, sklad prostředků vyplývajících z havarijního a povodňového plánu a zásad BOZP._x000d_
_x000d_
V ceně jsou započteny náklady na zřízení i odstranění zařízení staveniště.</t>
  </si>
  <si>
    <t>15</t>
  </si>
  <si>
    <t>034103000</t>
  </si>
  <si>
    <t>Oplocení staveniště</t>
  </si>
  <si>
    <t>-368098374</t>
  </si>
  <si>
    <t>Poznámka k položce:_x000d_
_x000d_
Oplocení staveniště bude realizováno v rizikových lokalitách stavby. Předpokládá se opáskování v prostoru, kde budou přímo práce realizovány.</t>
  </si>
  <si>
    <t>3</t>
  </si>
  <si>
    <t>034303000</t>
  </si>
  <si>
    <t>Dopravní značení na staveništi</t>
  </si>
  <si>
    <t>kus</t>
  </si>
  <si>
    <t>1293286989</t>
  </si>
  <si>
    <t>Poznámka k položce:_x000d_
_x000d_
Nutné dopravní značení potřebné k řádnému a bezpečnému pohybu na obecních komunikacích._x000d_
_x000d_
Pokud si to bude situace a provádění stavby vyžadovat, obsahuje položka i projednání na DI a odboru dopravy umístění dopravních značek na PK. _x000d_
V ceně položky je dále obsaženo případné řízení provozu proškolenými pracovníky stavby.</t>
  </si>
  <si>
    <t>034503000</t>
  </si>
  <si>
    <t>Informační tabule na staveništi</t>
  </si>
  <si>
    <t>ks</t>
  </si>
  <si>
    <t>2082360965</t>
  </si>
  <si>
    <t>Poznámka k položce:_x000d_
_x000d_
Umístění informačních cedulí na stavbě o provádění prací._x000d_
Cedule s nápisem pozor stavba, zákaz vstupu nepovolaným osobám budou umístěny na viditelném místě a bude maximálním možným způsobem zamezeno přístupu osob do prostoru stavby.</t>
  </si>
  <si>
    <t>14</t>
  </si>
  <si>
    <t>R001</t>
  </si>
  <si>
    <t>Likvidace vytěženého materiálu včetně odvozu</t>
  </si>
  <si>
    <t>-155371402</t>
  </si>
  <si>
    <t>Poznámka k položce:_x000d_
_x000d_
Položka obsahuje kompletní likvidaci vytěžené materiálu z koryta VT, a to dle platné legislativy._x000d_
Součástí položky je i odvoz do lokality kde bude nános likvidován.</t>
  </si>
  <si>
    <t>22</t>
  </si>
  <si>
    <t>R002</t>
  </si>
  <si>
    <t>Zpracování havarijního plánu stavby</t>
  </si>
  <si>
    <t>1358501168</t>
  </si>
  <si>
    <t>23</t>
  </si>
  <si>
    <t>R003</t>
  </si>
  <si>
    <t>Zpracování Povodňového plánu stavby</t>
  </si>
  <si>
    <t>1788118541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</si>
</sst>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vertical="center" wrapText="1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33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002/2025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Ležák, Bítovany, odstranění nánosů z úpravy ř. km 13,410 - 13,645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Bítovany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21. 2. 2025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>Povodí Labe, státní podnik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'002-2025 - Ležák, Bítovan...'!J28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'002-2025 - Ležák, Bítovan...'!P122</f>
        <v>0</v>
      </c>
      <c r="AV95" s="124">
        <f>'002-2025 - Ležák, Bítovan...'!J31</f>
        <v>0</v>
      </c>
      <c r="AW95" s="124">
        <f>'002-2025 - Ležák, Bítovan...'!J32</f>
        <v>0</v>
      </c>
      <c r="AX95" s="124">
        <f>'002-2025 - Ležák, Bítovan...'!J33</f>
        <v>0</v>
      </c>
      <c r="AY95" s="124">
        <f>'002-2025 - Ležák, Bítovan...'!J34</f>
        <v>0</v>
      </c>
      <c r="AZ95" s="124">
        <f>'002-2025 - Ležák, Bítovan...'!F31</f>
        <v>0</v>
      </c>
      <c r="BA95" s="124">
        <f>'002-2025 - Ležák, Bítovan...'!F32</f>
        <v>0</v>
      </c>
      <c r="BB95" s="124">
        <f>'002-2025 - Ležák, Bítovan...'!F33</f>
        <v>0</v>
      </c>
      <c r="BC95" s="124">
        <f>'002-2025 - Ležák, Bítovan...'!F34</f>
        <v>0</v>
      </c>
      <c r="BD95" s="126">
        <f>'002-2025 - Ležák, Bítovan...'!F35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Pwa2ylaGHPQmrduuN5/S6oeWaD8eQS1szDMxrHqOpBlHq8Zz24DNhtdK9IB7P7KIS6t1bxX1wL9DVYjzcia5yA==" hashValue="tc8AcnF19/dPchYF72VnF9j9ubX+IWCgHyuUSmNLl2jmv+PSYG2a7Aslod05OJo6jfy5FTdAouDHepplST9Q9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2-2025 - Ležák, Bítova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21. 2. 2025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tr">
        <f>IF('Rekapitulace stavby'!AN10="","",'Rekapitulace stavby'!AN10)</f>
        <v/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tr">
        <f>IF('Rekapitulace stavby'!E11="","",'Rekapitulace stavby'!E11)</f>
        <v xml:space="preserve"> </v>
      </c>
      <c r="F13" s="35"/>
      <c r="G13" s="35"/>
      <c r="H13" s="35"/>
      <c r="I13" s="132" t="s">
        <v>27</v>
      </c>
      <c r="J13" s="134" t="str">
        <f>IF('Rekapitulace stavby'!AN11="","",'Rekapitulace stavby'!AN11)</f>
        <v/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28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30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27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32</v>
      </c>
      <c r="E21" s="35"/>
      <c r="F21" s="35"/>
      <c r="G21" s="35"/>
      <c r="H21" s="35"/>
      <c r="I21" s="132" t="s">
        <v>25</v>
      </c>
      <c r="J21" s="134" t="s">
        <v>33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">
        <v>34</v>
      </c>
      <c r="F22" s="35"/>
      <c r="G22" s="35"/>
      <c r="H22" s="35"/>
      <c r="I22" s="132" t="s">
        <v>27</v>
      </c>
      <c r="J22" s="134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ROUND(J122,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ROUND((SUM(BE122:BE195)),  2)</f>
        <v>0</v>
      </c>
      <c r="G31" s="35"/>
      <c r="H31" s="35"/>
      <c r="I31" s="146">
        <v>0.20999999999999999</v>
      </c>
      <c r="J31" s="145">
        <f>ROUND(((SUM(BE122:BE195))*I31),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ROUND((SUM(BF122:BF195)),  2)</f>
        <v>0</v>
      </c>
      <c r="G32" s="35"/>
      <c r="H32" s="35"/>
      <c r="I32" s="146">
        <v>0.12</v>
      </c>
      <c r="J32" s="145">
        <f>ROUND(((SUM(BF122:BF195))*I32),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ROUND((SUM(BG122:BG195)),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ROUND((SUM(BH122:BH195)),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ROUND((SUM(BI122:BI195)),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30" customHeight="1">
      <c r="A85" s="35"/>
      <c r="B85" s="36"/>
      <c r="C85" s="37"/>
      <c r="D85" s="37"/>
      <c r="E85" s="73" t="str">
        <f>E7</f>
        <v>Ležák, Bítovany, odstranění nánosů z úpravy ř. km 13,410 - 13,645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20</v>
      </c>
      <c r="D87" s="37"/>
      <c r="E87" s="37"/>
      <c r="F87" s="24" t="str">
        <f>F10</f>
        <v>Bítovany</v>
      </c>
      <c r="G87" s="37"/>
      <c r="H87" s="37"/>
      <c r="I87" s="29" t="s">
        <v>22</v>
      </c>
      <c r="J87" s="76" t="str">
        <f>IF(J10="","",J10)</f>
        <v>21. 2. 2025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 xml:space="preserve"> </v>
      </c>
      <c r="G89" s="37"/>
      <c r="H89" s="37"/>
      <c r="I89" s="29" t="s">
        <v>30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25.6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>Povodí Labe, státní podnik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J122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J123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J124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J144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J148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J158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5"/>
      <c r="C100" s="176"/>
      <c r="D100" s="177" t="s">
        <v>95</v>
      </c>
      <c r="E100" s="178"/>
      <c r="F100" s="178"/>
      <c r="G100" s="178"/>
      <c r="H100" s="178"/>
      <c r="I100" s="178"/>
      <c r="J100" s="179">
        <f>J161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69"/>
      <c r="C101" s="170"/>
      <c r="D101" s="171" t="s">
        <v>96</v>
      </c>
      <c r="E101" s="172"/>
      <c r="F101" s="172"/>
      <c r="G101" s="172"/>
      <c r="H101" s="172"/>
      <c r="I101" s="172"/>
      <c r="J101" s="173">
        <f>J162</f>
        <v>0</v>
      </c>
      <c r="K101" s="170"/>
      <c r="L101" s="17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J163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5"/>
      <c r="C103" s="176"/>
      <c r="D103" s="177" t="s">
        <v>98</v>
      </c>
      <c r="E103" s="178"/>
      <c r="F103" s="178"/>
      <c r="G103" s="178"/>
      <c r="H103" s="178"/>
      <c r="I103" s="178"/>
      <c r="J103" s="179">
        <f>J172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5"/>
      <c r="C104" s="176"/>
      <c r="D104" s="177" t="s">
        <v>99</v>
      </c>
      <c r="E104" s="178"/>
      <c r="F104" s="178"/>
      <c r="G104" s="178"/>
      <c r="H104" s="178"/>
      <c r="I104" s="178"/>
      <c r="J104" s="179">
        <f>J176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100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30" customHeight="1">
      <c r="A114" s="35"/>
      <c r="B114" s="36"/>
      <c r="C114" s="37"/>
      <c r="D114" s="37"/>
      <c r="E114" s="73" t="str">
        <f>E7</f>
        <v>Ležák, Bítovany, odstranění nánosů z úpravy ř. km 13,410 - 13,645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F10</f>
        <v>Bítovany</v>
      </c>
      <c r="G116" s="37"/>
      <c r="H116" s="37"/>
      <c r="I116" s="29" t="s">
        <v>22</v>
      </c>
      <c r="J116" s="76" t="str">
        <f>IF(J10="","",J10)</f>
        <v>21. 2. 2025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E13</f>
        <v xml:space="preserve"> </v>
      </c>
      <c r="G118" s="37"/>
      <c r="H118" s="37"/>
      <c r="I118" s="29" t="s">
        <v>30</v>
      </c>
      <c r="J118" s="33" t="str">
        <f>E19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5.65" customHeight="1">
      <c r="A119" s="35"/>
      <c r="B119" s="36"/>
      <c r="C119" s="29" t="s">
        <v>28</v>
      </c>
      <c r="D119" s="37"/>
      <c r="E119" s="37"/>
      <c r="F119" s="24" t="str">
        <f>IF(E16="","",E16)</f>
        <v>Vyplň údaj</v>
      </c>
      <c r="G119" s="37"/>
      <c r="H119" s="37"/>
      <c r="I119" s="29" t="s">
        <v>32</v>
      </c>
      <c r="J119" s="33" t="str">
        <f>E22</f>
        <v>Povodí Labe, státní podnik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1"/>
      <c r="B121" s="182"/>
      <c r="C121" s="183" t="s">
        <v>101</v>
      </c>
      <c r="D121" s="184" t="s">
        <v>61</v>
      </c>
      <c r="E121" s="184" t="s">
        <v>57</v>
      </c>
      <c r="F121" s="184" t="s">
        <v>58</v>
      </c>
      <c r="G121" s="184" t="s">
        <v>102</v>
      </c>
      <c r="H121" s="184" t="s">
        <v>103</v>
      </c>
      <c r="I121" s="184" t="s">
        <v>104</v>
      </c>
      <c r="J121" s="184" t="s">
        <v>87</v>
      </c>
      <c r="K121" s="185" t="s">
        <v>105</v>
      </c>
      <c r="L121" s="186"/>
      <c r="M121" s="97" t="s">
        <v>1</v>
      </c>
      <c r="N121" s="98" t="s">
        <v>40</v>
      </c>
      <c r="O121" s="98" t="s">
        <v>106</v>
      </c>
      <c r="P121" s="98" t="s">
        <v>107</v>
      </c>
      <c r="Q121" s="98" t="s">
        <v>108</v>
      </c>
      <c r="R121" s="98" t="s">
        <v>109</v>
      </c>
      <c r="S121" s="98" t="s">
        <v>110</v>
      </c>
      <c r="T121" s="99" t="s">
        <v>111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="2" customFormat="1" ht="22.8" customHeight="1">
      <c r="A122" s="35"/>
      <c r="B122" s="36"/>
      <c r="C122" s="104" t="s">
        <v>112</v>
      </c>
      <c r="D122" s="37"/>
      <c r="E122" s="37"/>
      <c r="F122" s="37"/>
      <c r="G122" s="37"/>
      <c r="H122" s="37"/>
      <c r="I122" s="37"/>
      <c r="J122" s="187">
        <f>BK122</f>
        <v>0</v>
      </c>
      <c r="K122" s="37"/>
      <c r="L122" s="41"/>
      <c r="M122" s="100"/>
      <c r="N122" s="188"/>
      <c r="O122" s="101"/>
      <c r="P122" s="189">
        <f>P123+P162</f>
        <v>0</v>
      </c>
      <c r="Q122" s="101"/>
      <c r="R122" s="189">
        <f>R123+R162</f>
        <v>0.20019999999999999</v>
      </c>
      <c r="S122" s="101"/>
      <c r="T122" s="190">
        <f>T123+T162</f>
        <v>156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89</v>
      </c>
      <c r="BK122" s="191">
        <f>BK123+BK162</f>
        <v>0</v>
      </c>
    </row>
    <row r="123" s="12" customFormat="1" ht="25.92" customHeight="1">
      <c r="A123" s="12"/>
      <c r="B123" s="192"/>
      <c r="C123" s="193"/>
      <c r="D123" s="194" t="s">
        <v>75</v>
      </c>
      <c r="E123" s="195" t="s">
        <v>113</v>
      </c>
      <c r="F123" s="195" t="s">
        <v>114</v>
      </c>
      <c r="G123" s="193"/>
      <c r="H123" s="193"/>
      <c r="I123" s="196"/>
      <c r="J123" s="197">
        <f>BK123</f>
        <v>0</v>
      </c>
      <c r="K123" s="193"/>
      <c r="L123" s="198"/>
      <c r="M123" s="199"/>
      <c r="N123" s="200"/>
      <c r="O123" s="200"/>
      <c r="P123" s="201">
        <f>P124+P144+P148+P158+P161</f>
        <v>0</v>
      </c>
      <c r="Q123" s="200"/>
      <c r="R123" s="201">
        <f>R124+R144+R148+R158+R161</f>
        <v>0.20019999999999999</v>
      </c>
      <c r="S123" s="200"/>
      <c r="T123" s="202">
        <f>T124+T144+T148+T158+T161</f>
        <v>156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3" t="s">
        <v>81</v>
      </c>
      <c r="AT123" s="204" t="s">
        <v>75</v>
      </c>
      <c r="AU123" s="204" t="s">
        <v>76</v>
      </c>
      <c r="AY123" s="203" t="s">
        <v>115</v>
      </c>
      <c r="BK123" s="205">
        <f>BK124+BK144+BK148+BK158+BK161</f>
        <v>0</v>
      </c>
    </row>
    <row r="124" s="12" customFormat="1" ht="22.8" customHeight="1">
      <c r="A124" s="12"/>
      <c r="B124" s="192"/>
      <c r="C124" s="193"/>
      <c r="D124" s="194" t="s">
        <v>75</v>
      </c>
      <c r="E124" s="206" t="s">
        <v>81</v>
      </c>
      <c r="F124" s="206" t="s">
        <v>116</v>
      </c>
      <c r="G124" s="193"/>
      <c r="H124" s="193"/>
      <c r="I124" s="196"/>
      <c r="J124" s="207">
        <f>BK124</f>
        <v>0</v>
      </c>
      <c r="K124" s="193"/>
      <c r="L124" s="198"/>
      <c r="M124" s="199"/>
      <c r="N124" s="200"/>
      <c r="O124" s="200"/>
      <c r="P124" s="201">
        <f>SUM(P125:P143)</f>
        <v>0</v>
      </c>
      <c r="Q124" s="200"/>
      <c r="R124" s="201">
        <f>SUM(R125:R143)</f>
        <v>0.0070000000000000001</v>
      </c>
      <c r="S124" s="200"/>
      <c r="T124" s="202">
        <f>SUM(T125:T143)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3" t="s">
        <v>81</v>
      </c>
      <c r="AT124" s="204" t="s">
        <v>75</v>
      </c>
      <c r="AU124" s="204" t="s">
        <v>81</v>
      </c>
      <c r="AY124" s="203" t="s">
        <v>115</v>
      </c>
      <c r="BK124" s="205">
        <f>SUM(BK125:BK143)</f>
        <v>0</v>
      </c>
    </row>
    <row r="125" s="2" customFormat="1" ht="33" customHeight="1">
      <c r="A125" s="35"/>
      <c r="B125" s="36"/>
      <c r="C125" s="208" t="s">
        <v>117</v>
      </c>
      <c r="D125" s="208" t="s">
        <v>118</v>
      </c>
      <c r="E125" s="209" t="s">
        <v>119</v>
      </c>
      <c r="F125" s="210" t="s">
        <v>120</v>
      </c>
      <c r="G125" s="211" t="s">
        <v>121</v>
      </c>
      <c r="H125" s="212">
        <v>850</v>
      </c>
      <c r="I125" s="213"/>
      <c r="J125" s="214">
        <f>ROUND(I125*H125,2)</f>
        <v>0</v>
      </c>
      <c r="K125" s="210" t="s">
        <v>122</v>
      </c>
      <c r="L125" s="41"/>
      <c r="M125" s="215" t="s">
        <v>1</v>
      </c>
      <c r="N125" s="216" t="s">
        <v>41</v>
      </c>
      <c r="O125" s="88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19" t="s">
        <v>123</v>
      </c>
      <c r="AT125" s="219" t="s">
        <v>118</v>
      </c>
      <c r="AU125" s="219" t="s">
        <v>83</v>
      </c>
      <c r="AY125" s="14" t="s">
        <v>115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14" t="s">
        <v>81</v>
      </c>
      <c r="BK125" s="220">
        <f>ROUND(I125*H125,2)</f>
        <v>0</v>
      </c>
      <c r="BL125" s="14" t="s">
        <v>123</v>
      </c>
      <c r="BM125" s="219" t="s">
        <v>124</v>
      </c>
    </row>
    <row r="126" s="2" customFormat="1">
      <c r="A126" s="35"/>
      <c r="B126" s="36"/>
      <c r="C126" s="37"/>
      <c r="D126" s="221" t="s">
        <v>125</v>
      </c>
      <c r="E126" s="37"/>
      <c r="F126" s="222" t="s">
        <v>126</v>
      </c>
      <c r="G126" s="37"/>
      <c r="H126" s="37"/>
      <c r="I126" s="223"/>
      <c r="J126" s="37"/>
      <c r="K126" s="37"/>
      <c r="L126" s="41"/>
      <c r="M126" s="224"/>
      <c r="N126" s="225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125</v>
      </c>
      <c r="AU126" s="14" t="s">
        <v>83</v>
      </c>
    </row>
    <row r="127" s="2" customFormat="1" ht="37.8" customHeight="1">
      <c r="A127" s="35"/>
      <c r="B127" s="36"/>
      <c r="C127" s="208" t="s">
        <v>127</v>
      </c>
      <c r="D127" s="208" t="s">
        <v>118</v>
      </c>
      <c r="E127" s="209" t="s">
        <v>128</v>
      </c>
      <c r="F127" s="210" t="s">
        <v>129</v>
      </c>
      <c r="G127" s="211" t="s">
        <v>121</v>
      </c>
      <c r="H127" s="212">
        <v>850</v>
      </c>
      <c r="I127" s="213"/>
      <c r="J127" s="214">
        <f>ROUND(I127*H127,2)</f>
        <v>0</v>
      </c>
      <c r="K127" s="210" t="s">
        <v>122</v>
      </c>
      <c r="L127" s="41"/>
      <c r="M127" s="215" t="s">
        <v>1</v>
      </c>
      <c r="N127" s="216" t="s">
        <v>41</v>
      </c>
      <c r="O127" s="88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9" t="s">
        <v>123</v>
      </c>
      <c r="AT127" s="219" t="s">
        <v>118</v>
      </c>
      <c r="AU127" s="219" t="s">
        <v>83</v>
      </c>
      <c r="AY127" s="14" t="s">
        <v>115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14" t="s">
        <v>81</v>
      </c>
      <c r="BK127" s="220">
        <f>ROUND(I127*H127,2)</f>
        <v>0</v>
      </c>
      <c r="BL127" s="14" t="s">
        <v>123</v>
      </c>
      <c r="BM127" s="219" t="s">
        <v>130</v>
      </c>
    </row>
    <row r="128" s="2" customFormat="1">
      <c r="A128" s="35"/>
      <c r="B128" s="36"/>
      <c r="C128" s="37"/>
      <c r="D128" s="221" t="s">
        <v>125</v>
      </c>
      <c r="E128" s="37"/>
      <c r="F128" s="222" t="s">
        <v>131</v>
      </c>
      <c r="G128" s="37"/>
      <c r="H128" s="37"/>
      <c r="I128" s="223"/>
      <c r="J128" s="37"/>
      <c r="K128" s="37"/>
      <c r="L128" s="41"/>
      <c r="M128" s="224"/>
      <c r="N128" s="225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125</v>
      </c>
      <c r="AU128" s="14" t="s">
        <v>83</v>
      </c>
    </row>
    <row r="129" s="2" customFormat="1" ht="24.15" customHeight="1">
      <c r="A129" s="35"/>
      <c r="B129" s="36"/>
      <c r="C129" s="208" t="s">
        <v>132</v>
      </c>
      <c r="D129" s="208" t="s">
        <v>118</v>
      </c>
      <c r="E129" s="209" t="s">
        <v>133</v>
      </c>
      <c r="F129" s="210" t="s">
        <v>134</v>
      </c>
      <c r="G129" s="211" t="s">
        <v>121</v>
      </c>
      <c r="H129" s="212">
        <v>850</v>
      </c>
      <c r="I129" s="213"/>
      <c r="J129" s="214">
        <f>ROUND(I129*H129,2)</f>
        <v>0</v>
      </c>
      <c r="K129" s="210" t="s">
        <v>122</v>
      </c>
      <c r="L129" s="41"/>
      <c r="M129" s="215" t="s">
        <v>1</v>
      </c>
      <c r="N129" s="216" t="s">
        <v>41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9" t="s">
        <v>123</v>
      </c>
      <c r="AT129" s="219" t="s">
        <v>118</v>
      </c>
      <c r="AU129" s="219" t="s">
        <v>83</v>
      </c>
      <c r="AY129" s="14" t="s">
        <v>115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4" t="s">
        <v>81</v>
      </c>
      <c r="BK129" s="220">
        <f>ROUND(I129*H129,2)</f>
        <v>0</v>
      </c>
      <c r="BL129" s="14" t="s">
        <v>123</v>
      </c>
      <c r="BM129" s="219" t="s">
        <v>135</v>
      </c>
    </row>
    <row r="130" s="2" customFormat="1">
      <c r="A130" s="35"/>
      <c r="B130" s="36"/>
      <c r="C130" s="37"/>
      <c r="D130" s="221" t="s">
        <v>125</v>
      </c>
      <c r="E130" s="37"/>
      <c r="F130" s="222" t="s">
        <v>136</v>
      </c>
      <c r="G130" s="37"/>
      <c r="H130" s="37"/>
      <c r="I130" s="223"/>
      <c r="J130" s="37"/>
      <c r="K130" s="37"/>
      <c r="L130" s="41"/>
      <c r="M130" s="224"/>
      <c r="N130" s="225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125</v>
      </c>
      <c r="AU130" s="14" t="s">
        <v>83</v>
      </c>
    </row>
    <row r="131" s="2" customFormat="1" ht="24.15" customHeight="1">
      <c r="A131" s="35"/>
      <c r="B131" s="36"/>
      <c r="C131" s="208" t="s">
        <v>137</v>
      </c>
      <c r="D131" s="208" t="s">
        <v>118</v>
      </c>
      <c r="E131" s="209" t="s">
        <v>133</v>
      </c>
      <c r="F131" s="210" t="s">
        <v>134</v>
      </c>
      <c r="G131" s="211" t="s">
        <v>121</v>
      </c>
      <c r="H131" s="212">
        <v>460</v>
      </c>
      <c r="I131" s="213"/>
      <c r="J131" s="214">
        <f>ROUND(I131*H131,2)</f>
        <v>0</v>
      </c>
      <c r="K131" s="210" t="s">
        <v>122</v>
      </c>
      <c r="L131" s="41"/>
      <c r="M131" s="215" t="s">
        <v>1</v>
      </c>
      <c r="N131" s="216" t="s">
        <v>41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9" t="s">
        <v>123</v>
      </c>
      <c r="AT131" s="219" t="s">
        <v>118</v>
      </c>
      <c r="AU131" s="219" t="s">
        <v>83</v>
      </c>
      <c r="AY131" s="14" t="s">
        <v>115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14" t="s">
        <v>81</v>
      </c>
      <c r="BK131" s="220">
        <f>ROUND(I131*H131,2)</f>
        <v>0</v>
      </c>
      <c r="BL131" s="14" t="s">
        <v>123</v>
      </c>
      <c r="BM131" s="219" t="s">
        <v>138</v>
      </c>
    </row>
    <row r="132" s="2" customFormat="1">
      <c r="A132" s="35"/>
      <c r="B132" s="36"/>
      <c r="C132" s="37"/>
      <c r="D132" s="221" t="s">
        <v>125</v>
      </c>
      <c r="E132" s="37"/>
      <c r="F132" s="222" t="s">
        <v>136</v>
      </c>
      <c r="G132" s="37"/>
      <c r="H132" s="37"/>
      <c r="I132" s="223"/>
      <c r="J132" s="37"/>
      <c r="K132" s="37"/>
      <c r="L132" s="41"/>
      <c r="M132" s="224"/>
      <c r="N132" s="225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125</v>
      </c>
      <c r="AU132" s="14" t="s">
        <v>83</v>
      </c>
    </row>
    <row r="133" s="2" customFormat="1">
      <c r="A133" s="35"/>
      <c r="B133" s="36"/>
      <c r="C133" s="37"/>
      <c r="D133" s="221" t="s">
        <v>139</v>
      </c>
      <c r="E133" s="37"/>
      <c r="F133" s="226" t="s">
        <v>140</v>
      </c>
      <c r="G133" s="37"/>
      <c r="H133" s="37"/>
      <c r="I133" s="223"/>
      <c r="J133" s="37"/>
      <c r="K133" s="37"/>
      <c r="L133" s="41"/>
      <c r="M133" s="224"/>
      <c r="N133" s="225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139</v>
      </c>
      <c r="AU133" s="14" t="s">
        <v>83</v>
      </c>
    </row>
    <row r="134" s="2" customFormat="1" ht="33" customHeight="1">
      <c r="A134" s="35"/>
      <c r="B134" s="36"/>
      <c r="C134" s="208" t="s">
        <v>141</v>
      </c>
      <c r="D134" s="208" t="s">
        <v>118</v>
      </c>
      <c r="E134" s="209" t="s">
        <v>142</v>
      </c>
      <c r="F134" s="210" t="s">
        <v>143</v>
      </c>
      <c r="G134" s="211" t="s">
        <v>121</v>
      </c>
      <c r="H134" s="212">
        <v>54.600000000000001</v>
      </c>
      <c r="I134" s="213"/>
      <c r="J134" s="214">
        <f>ROUND(I134*H134,2)</f>
        <v>0</v>
      </c>
      <c r="K134" s="210" t="s">
        <v>122</v>
      </c>
      <c r="L134" s="41"/>
      <c r="M134" s="215" t="s">
        <v>1</v>
      </c>
      <c r="N134" s="216" t="s">
        <v>41</v>
      </c>
      <c r="O134" s="88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9" t="s">
        <v>123</v>
      </c>
      <c r="AT134" s="219" t="s">
        <v>118</v>
      </c>
      <c r="AU134" s="219" t="s">
        <v>83</v>
      </c>
      <c r="AY134" s="14" t="s">
        <v>115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14" t="s">
        <v>81</v>
      </c>
      <c r="BK134" s="220">
        <f>ROUND(I134*H134,2)</f>
        <v>0</v>
      </c>
      <c r="BL134" s="14" t="s">
        <v>123</v>
      </c>
      <c r="BM134" s="219" t="s">
        <v>144</v>
      </c>
    </row>
    <row r="135" s="2" customFormat="1">
      <c r="A135" s="35"/>
      <c r="B135" s="36"/>
      <c r="C135" s="37"/>
      <c r="D135" s="221" t="s">
        <v>125</v>
      </c>
      <c r="E135" s="37"/>
      <c r="F135" s="222" t="s">
        <v>145</v>
      </c>
      <c r="G135" s="37"/>
      <c r="H135" s="37"/>
      <c r="I135" s="223"/>
      <c r="J135" s="37"/>
      <c r="K135" s="37"/>
      <c r="L135" s="41"/>
      <c r="M135" s="224"/>
      <c r="N135" s="225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125</v>
      </c>
      <c r="AU135" s="14" t="s">
        <v>83</v>
      </c>
    </row>
    <row r="136" s="2" customFormat="1" ht="24.15" customHeight="1">
      <c r="A136" s="35"/>
      <c r="B136" s="36"/>
      <c r="C136" s="208" t="s">
        <v>146</v>
      </c>
      <c r="D136" s="208" t="s">
        <v>118</v>
      </c>
      <c r="E136" s="209" t="s">
        <v>147</v>
      </c>
      <c r="F136" s="210" t="s">
        <v>148</v>
      </c>
      <c r="G136" s="211" t="s">
        <v>149</v>
      </c>
      <c r="H136" s="212">
        <v>350</v>
      </c>
      <c r="I136" s="213"/>
      <c r="J136" s="214">
        <f>ROUND(I136*H136,2)</f>
        <v>0</v>
      </c>
      <c r="K136" s="210" t="s">
        <v>122</v>
      </c>
      <c r="L136" s="41"/>
      <c r="M136" s="215" t="s">
        <v>1</v>
      </c>
      <c r="N136" s="216" t="s">
        <v>41</v>
      </c>
      <c r="O136" s="88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9" t="s">
        <v>123</v>
      </c>
      <c r="AT136" s="219" t="s">
        <v>118</v>
      </c>
      <c r="AU136" s="219" t="s">
        <v>83</v>
      </c>
      <c r="AY136" s="14" t="s">
        <v>115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4" t="s">
        <v>81</v>
      </c>
      <c r="BK136" s="220">
        <f>ROUND(I136*H136,2)</f>
        <v>0</v>
      </c>
      <c r="BL136" s="14" t="s">
        <v>123</v>
      </c>
      <c r="BM136" s="219" t="s">
        <v>150</v>
      </c>
    </row>
    <row r="137" s="2" customFormat="1">
      <c r="A137" s="35"/>
      <c r="B137" s="36"/>
      <c r="C137" s="37"/>
      <c r="D137" s="221" t="s">
        <v>125</v>
      </c>
      <c r="E137" s="37"/>
      <c r="F137" s="222" t="s">
        <v>151</v>
      </c>
      <c r="G137" s="37"/>
      <c r="H137" s="37"/>
      <c r="I137" s="223"/>
      <c r="J137" s="37"/>
      <c r="K137" s="37"/>
      <c r="L137" s="41"/>
      <c r="M137" s="224"/>
      <c r="N137" s="225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125</v>
      </c>
      <c r="AU137" s="14" t="s">
        <v>83</v>
      </c>
    </row>
    <row r="138" s="2" customFormat="1">
      <c r="A138" s="35"/>
      <c r="B138" s="36"/>
      <c r="C138" s="37"/>
      <c r="D138" s="221" t="s">
        <v>139</v>
      </c>
      <c r="E138" s="37"/>
      <c r="F138" s="226" t="s">
        <v>152</v>
      </c>
      <c r="G138" s="37"/>
      <c r="H138" s="37"/>
      <c r="I138" s="223"/>
      <c r="J138" s="37"/>
      <c r="K138" s="37"/>
      <c r="L138" s="41"/>
      <c r="M138" s="224"/>
      <c r="N138" s="225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139</v>
      </c>
      <c r="AU138" s="14" t="s">
        <v>83</v>
      </c>
    </row>
    <row r="139" s="2" customFormat="1" ht="16.5" customHeight="1">
      <c r="A139" s="35"/>
      <c r="B139" s="36"/>
      <c r="C139" s="227" t="s">
        <v>153</v>
      </c>
      <c r="D139" s="227" t="s">
        <v>154</v>
      </c>
      <c r="E139" s="228" t="s">
        <v>155</v>
      </c>
      <c r="F139" s="229" t="s">
        <v>156</v>
      </c>
      <c r="G139" s="230" t="s">
        <v>157</v>
      </c>
      <c r="H139" s="231">
        <v>7</v>
      </c>
      <c r="I139" s="232"/>
      <c r="J139" s="233">
        <f>ROUND(I139*H139,2)</f>
        <v>0</v>
      </c>
      <c r="K139" s="229" t="s">
        <v>122</v>
      </c>
      <c r="L139" s="234"/>
      <c r="M139" s="235" t="s">
        <v>1</v>
      </c>
      <c r="N139" s="236" t="s">
        <v>41</v>
      </c>
      <c r="O139" s="88"/>
      <c r="P139" s="217">
        <f>O139*H139</f>
        <v>0</v>
      </c>
      <c r="Q139" s="217">
        <v>0.001</v>
      </c>
      <c r="R139" s="217">
        <f>Q139*H139</f>
        <v>0.0070000000000000001</v>
      </c>
      <c r="S139" s="217">
        <v>0</v>
      </c>
      <c r="T139" s="21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9" t="s">
        <v>158</v>
      </c>
      <c r="AT139" s="219" t="s">
        <v>154</v>
      </c>
      <c r="AU139" s="219" t="s">
        <v>83</v>
      </c>
      <c r="AY139" s="14" t="s">
        <v>115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4" t="s">
        <v>81</v>
      </c>
      <c r="BK139" s="220">
        <f>ROUND(I139*H139,2)</f>
        <v>0</v>
      </c>
      <c r="BL139" s="14" t="s">
        <v>123</v>
      </c>
      <c r="BM139" s="219" t="s">
        <v>159</v>
      </c>
    </row>
    <row r="140" s="2" customFormat="1">
      <c r="A140" s="35"/>
      <c r="B140" s="36"/>
      <c r="C140" s="37"/>
      <c r="D140" s="221" t="s">
        <v>125</v>
      </c>
      <c r="E140" s="37"/>
      <c r="F140" s="222" t="s">
        <v>156</v>
      </c>
      <c r="G140" s="37"/>
      <c r="H140" s="37"/>
      <c r="I140" s="223"/>
      <c r="J140" s="37"/>
      <c r="K140" s="37"/>
      <c r="L140" s="41"/>
      <c r="M140" s="224"/>
      <c r="N140" s="225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125</v>
      </c>
      <c r="AU140" s="14" t="s">
        <v>83</v>
      </c>
    </row>
    <row r="141" s="2" customFormat="1" ht="37.8" customHeight="1">
      <c r="A141" s="35"/>
      <c r="B141" s="36"/>
      <c r="C141" s="208" t="s">
        <v>158</v>
      </c>
      <c r="D141" s="208" t="s">
        <v>118</v>
      </c>
      <c r="E141" s="209" t="s">
        <v>160</v>
      </c>
      <c r="F141" s="210" t="s">
        <v>161</v>
      </c>
      <c r="G141" s="211" t="s">
        <v>149</v>
      </c>
      <c r="H141" s="212">
        <v>514</v>
      </c>
      <c r="I141" s="213"/>
      <c r="J141" s="214">
        <f>ROUND(I141*H141,2)</f>
        <v>0</v>
      </c>
      <c r="K141" s="210" t="s">
        <v>122</v>
      </c>
      <c r="L141" s="41"/>
      <c r="M141" s="215" t="s">
        <v>1</v>
      </c>
      <c r="N141" s="216" t="s">
        <v>41</v>
      </c>
      <c r="O141" s="88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9" t="s">
        <v>123</v>
      </c>
      <c r="AT141" s="219" t="s">
        <v>118</v>
      </c>
      <c r="AU141" s="219" t="s">
        <v>83</v>
      </c>
      <c r="AY141" s="14" t="s">
        <v>115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14" t="s">
        <v>81</v>
      </c>
      <c r="BK141" s="220">
        <f>ROUND(I141*H141,2)</f>
        <v>0</v>
      </c>
      <c r="BL141" s="14" t="s">
        <v>123</v>
      </c>
      <c r="BM141" s="219" t="s">
        <v>162</v>
      </c>
    </row>
    <row r="142" s="2" customFormat="1">
      <c r="A142" s="35"/>
      <c r="B142" s="36"/>
      <c r="C142" s="37"/>
      <c r="D142" s="221" t="s">
        <v>125</v>
      </c>
      <c r="E142" s="37"/>
      <c r="F142" s="222" t="s">
        <v>163</v>
      </c>
      <c r="G142" s="37"/>
      <c r="H142" s="37"/>
      <c r="I142" s="223"/>
      <c r="J142" s="37"/>
      <c r="K142" s="37"/>
      <c r="L142" s="41"/>
      <c r="M142" s="224"/>
      <c r="N142" s="225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125</v>
      </c>
      <c r="AU142" s="14" t="s">
        <v>83</v>
      </c>
    </row>
    <row r="143" s="2" customFormat="1">
      <c r="A143" s="35"/>
      <c r="B143" s="36"/>
      <c r="C143" s="37"/>
      <c r="D143" s="221" t="s">
        <v>139</v>
      </c>
      <c r="E143" s="37"/>
      <c r="F143" s="226" t="s">
        <v>164</v>
      </c>
      <c r="G143" s="37"/>
      <c r="H143" s="37"/>
      <c r="I143" s="223"/>
      <c r="J143" s="37"/>
      <c r="K143" s="37"/>
      <c r="L143" s="41"/>
      <c r="M143" s="224"/>
      <c r="N143" s="225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139</v>
      </c>
      <c r="AU143" s="14" t="s">
        <v>83</v>
      </c>
    </row>
    <row r="144" s="12" customFormat="1" ht="22.8" customHeight="1">
      <c r="A144" s="12"/>
      <c r="B144" s="192"/>
      <c r="C144" s="193"/>
      <c r="D144" s="194" t="s">
        <v>75</v>
      </c>
      <c r="E144" s="206" t="s">
        <v>117</v>
      </c>
      <c r="F144" s="206" t="s">
        <v>165</v>
      </c>
      <c r="G144" s="193"/>
      <c r="H144" s="193"/>
      <c r="I144" s="196"/>
      <c r="J144" s="207">
        <f>BK144</f>
        <v>0</v>
      </c>
      <c r="K144" s="193"/>
      <c r="L144" s="198"/>
      <c r="M144" s="199"/>
      <c r="N144" s="200"/>
      <c r="O144" s="200"/>
      <c r="P144" s="201">
        <f>SUM(P145:P147)</f>
        <v>0</v>
      </c>
      <c r="Q144" s="200"/>
      <c r="R144" s="201">
        <f>SUM(R145:R147)</f>
        <v>0</v>
      </c>
      <c r="S144" s="200"/>
      <c r="T144" s="202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3" t="s">
        <v>81</v>
      </c>
      <c r="AT144" s="204" t="s">
        <v>75</v>
      </c>
      <c r="AU144" s="204" t="s">
        <v>81</v>
      </c>
      <c r="AY144" s="203" t="s">
        <v>115</v>
      </c>
      <c r="BK144" s="205">
        <f>SUM(BK145:BK147)</f>
        <v>0</v>
      </c>
    </row>
    <row r="145" s="2" customFormat="1" ht="24.15" customHeight="1">
      <c r="A145" s="35"/>
      <c r="B145" s="36"/>
      <c r="C145" s="208" t="s">
        <v>166</v>
      </c>
      <c r="D145" s="208" t="s">
        <v>118</v>
      </c>
      <c r="E145" s="209" t="s">
        <v>167</v>
      </c>
      <c r="F145" s="210" t="s">
        <v>168</v>
      </c>
      <c r="G145" s="211" t="s">
        <v>149</v>
      </c>
      <c r="H145" s="212">
        <v>273</v>
      </c>
      <c r="I145" s="213"/>
      <c r="J145" s="214">
        <f>ROUND(I145*H145,2)</f>
        <v>0</v>
      </c>
      <c r="K145" s="210" t="s">
        <v>1</v>
      </c>
      <c r="L145" s="41"/>
      <c r="M145" s="215" t="s">
        <v>1</v>
      </c>
      <c r="N145" s="216" t="s">
        <v>41</v>
      </c>
      <c r="O145" s="88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9" t="s">
        <v>123</v>
      </c>
      <c r="AT145" s="219" t="s">
        <v>118</v>
      </c>
      <c r="AU145" s="219" t="s">
        <v>83</v>
      </c>
      <c r="AY145" s="14" t="s">
        <v>115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4" t="s">
        <v>81</v>
      </c>
      <c r="BK145" s="220">
        <f>ROUND(I145*H145,2)</f>
        <v>0</v>
      </c>
      <c r="BL145" s="14" t="s">
        <v>123</v>
      </c>
      <c r="BM145" s="219" t="s">
        <v>169</v>
      </c>
    </row>
    <row r="146" s="2" customFormat="1">
      <c r="A146" s="35"/>
      <c r="B146" s="36"/>
      <c r="C146" s="37"/>
      <c r="D146" s="221" t="s">
        <v>125</v>
      </c>
      <c r="E146" s="37"/>
      <c r="F146" s="222" t="s">
        <v>170</v>
      </c>
      <c r="G146" s="37"/>
      <c r="H146" s="37"/>
      <c r="I146" s="223"/>
      <c r="J146" s="37"/>
      <c r="K146" s="37"/>
      <c r="L146" s="41"/>
      <c r="M146" s="224"/>
      <c r="N146" s="225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125</v>
      </c>
      <c r="AU146" s="14" t="s">
        <v>83</v>
      </c>
    </row>
    <row r="147" s="2" customFormat="1">
      <c r="A147" s="35"/>
      <c r="B147" s="36"/>
      <c r="C147" s="37"/>
      <c r="D147" s="221" t="s">
        <v>139</v>
      </c>
      <c r="E147" s="37"/>
      <c r="F147" s="226" t="s">
        <v>171</v>
      </c>
      <c r="G147" s="37"/>
      <c r="H147" s="37"/>
      <c r="I147" s="223"/>
      <c r="J147" s="37"/>
      <c r="K147" s="37"/>
      <c r="L147" s="41"/>
      <c r="M147" s="224"/>
      <c r="N147" s="225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139</v>
      </c>
      <c r="AU147" s="14" t="s">
        <v>83</v>
      </c>
    </row>
    <row r="148" s="12" customFormat="1" ht="22.8" customHeight="1">
      <c r="A148" s="12"/>
      <c r="B148" s="192"/>
      <c r="C148" s="193"/>
      <c r="D148" s="194" t="s">
        <v>75</v>
      </c>
      <c r="E148" s="206" t="s">
        <v>172</v>
      </c>
      <c r="F148" s="206" t="s">
        <v>173</v>
      </c>
      <c r="G148" s="193"/>
      <c r="H148" s="193"/>
      <c r="I148" s="196"/>
      <c r="J148" s="207">
        <f>BK148</f>
        <v>0</v>
      </c>
      <c r="K148" s="193"/>
      <c r="L148" s="198"/>
      <c r="M148" s="199"/>
      <c r="N148" s="200"/>
      <c r="O148" s="200"/>
      <c r="P148" s="201">
        <f>SUM(P149:P157)</f>
        <v>0</v>
      </c>
      <c r="Q148" s="200"/>
      <c r="R148" s="201">
        <f>SUM(R149:R157)</f>
        <v>0.19319999999999998</v>
      </c>
      <c r="S148" s="200"/>
      <c r="T148" s="202">
        <f>SUM(T149:T157)</f>
        <v>156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3" t="s">
        <v>81</v>
      </c>
      <c r="AT148" s="204" t="s">
        <v>75</v>
      </c>
      <c r="AU148" s="204" t="s">
        <v>81</v>
      </c>
      <c r="AY148" s="203" t="s">
        <v>115</v>
      </c>
      <c r="BK148" s="205">
        <f>SUM(BK149:BK157)</f>
        <v>0</v>
      </c>
    </row>
    <row r="149" s="2" customFormat="1" ht="24.15" customHeight="1">
      <c r="A149" s="35"/>
      <c r="B149" s="36"/>
      <c r="C149" s="208" t="s">
        <v>174</v>
      </c>
      <c r="D149" s="208" t="s">
        <v>118</v>
      </c>
      <c r="E149" s="209" t="s">
        <v>175</v>
      </c>
      <c r="F149" s="210" t="s">
        <v>176</v>
      </c>
      <c r="G149" s="211" t="s">
        <v>149</v>
      </c>
      <c r="H149" s="212">
        <v>280</v>
      </c>
      <c r="I149" s="213"/>
      <c r="J149" s="214">
        <f>ROUND(I149*H149,2)</f>
        <v>0</v>
      </c>
      <c r="K149" s="210" t="s">
        <v>122</v>
      </c>
      <c r="L149" s="41"/>
      <c r="M149" s="215" t="s">
        <v>1</v>
      </c>
      <c r="N149" s="216" t="s">
        <v>41</v>
      </c>
      <c r="O149" s="88"/>
      <c r="P149" s="217">
        <f>O149*H149</f>
        <v>0</v>
      </c>
      <c r="Q149" s="217">
        <v>0.00068999999999999997</v>
      </c>
      <c r="R149" s="217">
        <f>Q149*H149</f>
        <v>0.19319999999999998</v>
      </c>
      <c r="S149" s="217">
        <v>0</v>
      </c>
      <c r="T149" s="21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9" t="s">
        <v>123</v>
      </c>
      <c r="AT149" s="219" t="s">
        <v>118</v>
      </c>
      <c r="AU149" s="219" t="s">
        <v>83</v>
      </c>
      <c r="AY149" s="14" t="s">
        <v>115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4" t="s">
        <v>81</v>
      </c>
      <c r="BK149" s="220">
        <f>ROUND(I149*H149,2)</f>
        <v>0</v>
      </c>
      <c r="BL149" s="14" t="s">
        <v>123</v>
      </c>
      <c r="BM149" s="219" t="s">
        <v>177</v>
      </c>
    </row>
    <row r="150" s="2" customFormat="1">
      <c r="A150" s="35"/>
      <c r="B150" s="36"/>
      <c r="C150" s="37"/>
      <c r="D150" s="221" t="s">
        <v>125</v>
      </c>
      <c r="E150" s="37"/>
      <c r="F150" s="222" t="s">
        <v>178</v>
      </c>
      <c r="G150" s="37"/>
      <c r="H150" s="37"/>
      <c r="I150" s="223"/>
      <c r="J150" s="37"/>
      <c r="K150" s="37"/>
      <c r="L150" s="41"/>
      <c r="M150" s="224"/>
      <c r="N150" s="225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125</v>
      </c>
      <c r="AU150" s="14" t="s">
        <v>83</v>
      </c>
    </row>
    <row r="151" s="2" customFormat="1">
      <c r="A151" s="35"/>
      <c r="B151" s="36"/>
      <c r="C151" s="37"/>
      <c r="D151" s="221" t="s">
        <v>139</v>
      </c>
      <c r="E151" s="37"/>
      <c r="F151" s="226" t="s">
        <v>179</v>
      </c>
      <c r="G151" s="37"/>
      <c r="H151" s="37"/>
      <c r="I151" s="223"/>
      <c r="J151" s="37"/>
      <c r="K151" s="37"/>
      <c r="L151" s="41"/>
      <c r="M151" s="224"/>
      <c r="N151" s="225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139</v>
      </c>
      <c r="AU151" s="14" t="s">
        <v>83</v>
      </c>
    </row>
    <row r="152" s="2" customFormat="1" ht="24.15" customHeight="1">
      <c r="A152" s="35"/>
      <c r="B152" s="36"/>
      <c r="C152" s="208" t="s">
        <v>180</v>
      </c>
      <c r="D152" s="208" t="s">
        <v>118</v>
      </c>
      <c r="E152" s="209" t="s">
        <v>181</v>
      </c>
      <c r="F152" s="210" t="s">
        <v>182</v>
      </c>
      <c r="G152" s="211" t="s">
        <v>149</v>
      </c>
      <c r="H152" s="212">
        <v>50</v>
      </c>
      <c r="I152" s="213"/>
      <c r="J152" s="214">
        <f>ROUND(I152*H152,2)</f>
        <v>0</v>
      </c>
      <c r="K152" s="210" t="s">
        <v>122</v>
      </c>
      <c r="L152" s="41"/>
      <c r="M152" s="215" t="s">
        <v>1</v>
      </c>
      <c r="N152" s="216" t="s">
        <v>41</v>
      </c>
      <c r="O152" s="88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9" t="s">
        <v>123</v>
      </c>
      <c r="AT152" s="219" t="s">
        <v>118</v>
      </c>
      <c r="AU152" s="219" t="s">
        <v>83</v>
      </c>
      <c r="AY152" s="14" t="s">
        <v>115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14" t="s">
        <v>81</v>
      </c>
      <c r="BK152" s="220">
        <f>ROUND(I152*H152,2)</f>
        <v>0</v>
      </c>
      <c r="BL152" s="14" t="s">
        <v>123</v>
      </c>
      <c r="BM152" s="219" t="s">
        <v>183</v>
      </c>
    </row>
    <row r="153" s="2" customFormat="1">
      <c r="A153" s="35"/>
      <c r="B153" s="36"/>
      <c r="C153" s="37"/>
      <c r="D153" s="221" t="s">
        <v>125</v>
      </c>
      <c r="E153" s="37"/>
      <c r="F153" s="222" t="s">
        <v>184</v>
      </c>
      <c r="G153" s="37"/>
      <c r="H153" s="37"/>
      <c r="I153" s="223"/>
      <c r="J153" s="37"/>
      <c r="K153" s="37"/>
      <c r="L153" s="41"/>
      <c r="M153" s="224"/>
      <c r="N153" s="225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125</v>
      </c>
      <c r="AU153" s="14" t="s">
        <v>83</v>
      </c>
    </row>
    <row r="154" s="2" customFormat="1">
      <c r="A154" s="35"/>
      <c r="B154" s="36"/>
      <c r="C154" s="37"/>
      <c r="D154" s="221" t="s">
        <v>139</v>
      </c>
      <c r="E154" s="37"/>
      <c r="F154" s="226" t="s">
        <v>185</v>
      </c>
      <c r="G154" s="37"/>
      <c r="H154" s="37"/>
      <c r="I154" s="223"/>
      <c r="J154" s="37"/>
      <c r="K154" s="37"/>
      <c r="L154" s="41"/>
      <c r="M154" s="224"/>
      <c r="N154" s="225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139</v>
      </c>
      <c r="AU154" s="14" t="s">
        <v>83</v>
      </c>
    </row>
    <row r="155" s="2" customFormat="1" ht="24.15" customHeight="1">
      <c r="A155" s="35"/>
      <c r="B155" s="36"/>
      <c r="C155" s="208" t="s">
        <v>186</v>
      </c>
      <c r="D155" s="208" t="s">
        <v>118</v>
      </c>
      <c r="E155" s="209" t="s">
        <v>187</v>
      </c>
      <c r="F155" s="210" t="s">
        <v>188</v>
      </c>
      <c r="G155" s="211" t="s">
        <v>149</v>
      </c>
      <c r="H155" s="212">
        <v>7800</v>
      </c>
      <c r="I155" s="213"/>
      <c r="J155" s="214">
        <f>ROUND(I155*H155,2)</f>
        <v>0</v>
      </c>
      <c r="K155" s="210" t="s">
        <v>122</v>
      </c>
      <c r="L155" s="41"/>
      <c r="M155" s="215" t="s">
        <v>1</v>
      </c>
      <c r="N155" s="216" t="s">
        <v>41</v>
      </c>
      <c r="O155" s="88"/>
      <c r="P155" s="217">
        <f>O155*H155</f>
        <v>0</v>
      </c>
      <c r="Q155" s="217">
        <v>0</v>
      </c>
      <c r="R155" s="217">
        <f>Q155*H155</f>
        <v>0</v>
      </c>
      <c r="S155" s="217">
        <v>0.02</v>
      </c>
      <c r="T155" s="218">
        <f>S155*H155</f>
        <v>156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9" t="s">
        <v>123</v>
      </c>
      <c r="AT155" s="219" t="s">
        <v>118</v>
      </c>
      <c r="AU155" s="219" t="s">
        <v>83</v>
      </c>
      <c r="AY155" s="14" t="s">
        <v>115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14" t="s">
        <v>81</v>
      </c>
      <c r="BK155" s="220">
        <f>ROUND(I155*H155,2)</f>
        <v>0</v>
      </c>
      <c r="BL155" s="14" t="s">
        <v>123</v>
      </c>
      <c r="BM155" s="219" t="s">
        <v>189</v>
      </c>
    </row>
    <row r="156" s="2" customFormat="1">
      <c r="A156" s="35"/>
      <c r="B156" s="36"/>
      <c r="C156" s="37"/>
      <c r="D156" s="221" t="s">
        <v>125</v>
      </c>
      <c r="E156" s="37"/>
      <c r="F156" s="222" t="s">
        <v>190</v>
      </c>
      <c r="G156" s="37"/>
      <c r="H156" s="37"/>
      <c r="I156" s="223"/>
      <c r="J156" s="37"/>
      <c r="K156" s="37"/>
      <c r="L156" s="41"/>
      <c r="M156" s="224"/>
      <c r="N156" s="225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125</v>
      </c>
      <c r="AU156" s="14" t="s">
        <v>83</v>
      </c>
    </row>
    <row r="157" s="2" customFormat="1">
      <c r="A157" s="35"/>
      <c r="B157" s="36"/>
      <c r="C157" s="37"/>
      <c r="D157" s="221" t="s">
        <v>139</v>
      </c>
      <c r="E157" s="37"/>
      <c r="F157" s="226" t="s">
        <v>191</v>
      </c>
      <c r="G157" s="37"/>
      <c r="H157" s="37"/>
      <c r="I157" s="223"/>
      <c r="J157" s="37"/>
      <c r="K157" s="37"/>
      <c r="L157" s="41"/>
      <c r="M157" s="224"/>
      <c r="N157" s="225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139</v>
      </c>
      <c r="AU157" s="14" t="s">
        <v>83</v>
      </c>
    </row>
    <row r="158" s="12" customFormat="1" ht="22.8" customHeight="1">
      <c r="A158" s="12"/>
      <c r="B158" s="192"/>
      <c r="C158" s="193"/>
      <c r="D158" s="194" t="s">
        <v>75</v>
      </c>
      <c r="E158" s="206" t="s">
        <v>192</v>
      </c>
      <c r="F158" s="206" t="s">
        <v>193</v>
      </c>
      <c r="G158" s="193"/>
      <c r="H158" s="193"/>
      <c r="I158" s="196"/>
      <c r="J158" s="207">
        <f>BK158</f>
        <v>0</v>
      </c>
      <c r="K158" s="193"/>
      <c r="L158" s="198"/>
      <c r="M158" s="199"/>
      <c r="N158" s="200"/>
      <c r="O158" s="200"/>
      <c r="P158" s="201">
        <f>SUM(P159:P160)</f>
        <v>0</v>
      </c>
      <c r="Q158" s="200"/>
      <c r="R158" s="201">
        <f>SUM(R159:R160)</f>
        <v>0</v>
      </c>
      <c r="S158" s="200"/>
      <c r="T158" s="202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3" t="s">
        <v>81</v>
      </c>
      <c r="AT158" s="204" t="s">
        <v>75</v>
      </c>
      <c r="AU158" s="204" t="s">
        <v>81</v>
      </c>
      <c r="AY158" s="203" t="s">
        <v>115</v>
      </c>
      <c r="BK158" s="205">
        <f>SUM(BK159:BK160)</f>
        <v>0</v>
      </c>
    </row>
    <row r="159" s="2" customFormat="1" ht="24.15" customHeight="1">
      <c r="A159" s="35"/>
      <c r="B159" s="36"/>
      <c r="C159" s="208" t="s">
        <v>194</v>
      </c>
      <c r="D159" s="208" t="s">
        <v>118</v>
      </c>
      <c r="E159" s="209" t="s">
        <v>195</v>
      </c>
      <c r="F159" s="210" t="s">
        <v>196</v>
      </c>
      <c r="G159" s="211" t="s">
        <v>197</v>
      </c>
      <c r="H159" s="212">
        <v>156</v>
      </c>
      <c r="I159" s="213"/>
      <c r="J159" s="214">
        <f>ROUND(I159*H159,2)</f>
        <v>0</v>
      </c>
      <c r="K159" s="210" t="s">
        <v>122</v>
      </c>
      <c r="L159" s="41"/>
      <c r="M159" s="215" t="s">
        <v>1</v>
      </c>
      <c r="N159" s="216" t="s">
        <v>41</v>
      </c>
      <c r="O159" s="88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9" t="s">
        <v>123</v>
      </c>
      <c r="AT159" s="219" t="s">
        <v>118</v>
      </c>
      <c r="AU159" s="219" t="s">
        <v>83</v>
      </c>
      <c r="AY159" s="14" t="s">
        <v>115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4" t="s">
        <v>81</v>
      </c>
      <c r="BK159" s="220">
        <f>ROUND(I159*H159,2)</f>
        <v>0</v>
      </c>
      <c r="BL159" s="14" t="s">
        <v>123</v>
      </c>
      <c r="BM159" s="219" t="s">
        <v>198</v>
      </c>
    </row>
    <row r="160" s="2" customFormat="1">
      <c r="A160" s="35"/>
      <c r="B160" s="36"/>
      <c r="C160" s="37"/>
      <c r="D160" s="221" t="s">
        <v>125</v>
      </c>
      <c r="E160" s="37"/>
      <c r="F160" s="222" t="s">
        <v>199</v>
      </c>
      <c r="G160" s="37"/>
      <c r="H160" s="37"/>
      <c r="I160" s="223"/>
      <c r="J160" s="37"/>
      <c r="K160" s="37"/>
      <c r="L160" s="41"/>
      <c r="M160" s="224"/>
      <c r="N160" s="225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125</v>
      </c>
      <c r="AU160" s="14" t="s">
        <v>83</v>
      </c>
    </row>
    <row r="161" s="12" customFormat="1" ht="22.8" customHeight="1">
      <c r="A161" s="12"/>
      <c r="B161" s="192"/>
      <c r="C161" s="193"/>
      <c r="D161" s="194" t="s">
        <v>75</v>
      </c>
      <c r="E161" s="206" t="s">
        <v>200</v>
      </c>
      <c r="F161" s="206" t="s">
        <v>201</v>
      </c>
      <c r="G161" s="193"/>
      <c r="H161" s="193"/>
      <c r="I161" s="196"/>
      <c r="J161" s="207">
        <f>BK161</f>
        <v>0</v>
      </c>
      <c r="K161" s="193"/>
      <c r="L161" s="198"/>
      <c r="M161" s="199"/>
      <c r="N161" s="200"/>
      <c r="O161" s="200"/>
      <c r="P161" s="201">
        <v>0</v>
      </c>
      <c r="Q161" s="200"/>
      <c r="R161" s="201">
        <v>0</v>
      </c>
      <c r="S161" s="200"/>
      <c r="T161" s="202"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3" t="s">
        <v>81</v>
      </c>
      <c r="AT161" s="204" t="s">
        <v>75</v>
      </c>
      <c r="AU161" s="204" t="s">
        <v>81</v>
      </c>
      <c r="AY161" s="203" t="s">
        <v>115</v>
      </c>
      <c r="BK161" s="205">
        <v>0</v>
      </c>
    </row>
    <row r="162" s="12" customFormat="1" ht="25.92" customHeight="1">
      <c r="A162" s="12"/>
      <c r="B162" s="192"/>
      <c r="C162" s="193"/>
      <c r="D162" s="194" t="s">
        <v>75</v>
      </c>
      <c r="E162" s="195" t="s">
        <v>202</v>
      </c>
      <c r="F162" s="195" t="s">
        <v>203</v>
      </c>
      <c r="G162" s="193"/>
      <c r="H162" s="193"/>
      <c r="I162" s="196"/>
      <c r="J162" s="197">
        <f>BK162</f>
        <v>0</v>
      </c>
      <c r="K162" s="193"/>
      <c r="L162" s="198"/>
      <c r="M162" s="199"/>
      <c r="N162" s="200"/>
      <c r="O162" s="200"/>
      <c r="P162" s="201">
        <f>P163+P172+P176</f>
        <v>0</v>
      </c>
      <c r="Q162" s="200"/>
      <c r="R162" s="201">
        <f>R163+R172+R176</f>
        <v>0</v>
      </c>
      <c r="S162" s="200"/>
      <c r="T162" s="202">
        <f>T163+T172+T176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3" t="s">
        <v>117</v>
      </c>
      <c r="AT162" s="204" t="s">
        <v>75</v>
      </c>
      <c r="AU162" s="204" t="s">
        <v>76</v>
      </c>
      <c r="AY162" s="203" t="s">
        <v>115</v>
      </c>
      <c r="BK162" s="205">
        <f>BK163+BK172+BK176</f>
        <v>0</v>
      </c>
    </row>
    <row r="163" s="12" customFormat="1" ht="22.8" customHeight="1">
      <c r="A163" s="12"/>
      <c r="B163" s="192"/>
      <c r="C163" s="193"/>
      <c r="D163" s="194" t="s">
        <v>75</v>
      </c>
      <c r="E163" s="206" t="s">
        <v>204</v>
      </c>
      <c r="F163" s="206" t="s">
        <v>205</v>
      </c>
      <c r="G163" s="193"/>
      <c r="H163" s="193"/>
      <c r="I163" s="196"/>
      <c r="J163" s="207">
        <f>BK163</f>
        <v>0</v>
      </c>
      <c r="K163" s="193"/>
      <c r="L163" s="198"/>
      <c r="M163" s="199"/>
      <c r="N163" s="200"/>
      <c r="O163" s="200"/>
      <c r="P163" s="201">
        <f>SUM(P164:P171)</f>
        <v>0</v>
      </c>
      <c r="Q163" s="200"/>
      <c r="R163" s="201">
        <f>SUM(R164:R171)</f>
        <v>0</v>
      </c>
      <c r="S163" s="200"/>
      <c r="T163" s="202">
        <f>SUM(T164:T171)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3" t="s">
        <v>117</v>
      </c>
      <c r="AT163" s="204" t="s">
        <v>75</v>
      </c>
      <c r="AU163" s="204" t="s">
        <v>81</v>
      </c>
      <c r="AY163" s="203" t="s">
        <v>115</v>
      </c>
      <c r="BK163" s="205">
        <f>SUM(BK164:BK171)</f>
        <v>0</v>
      </c>
    </row>
    <row r="164" s="2" customFormat="1" ht="16.5" customHeight="1">
      <c r="A164" s="35"/>
      <c r="B164" s="36"/>
      <c r="C164" s="208" t="s">
        <v>206</v>
      </c>
      <c r="D164" s="208" t="s">
        <v>118</v>
      </c>
      <c r="E164" s="209" t="s">
        <v>207</v>
      </c>
      <c r="F164" s="210" t="s">
        <v>208</v>
      </c>
      <c r="G164" s="211" t="s">
        <v>209</v>
      </c>
      <c r="H164" s="212">
        <v>1</v>
      </c>
      <c r="I164" s="213"/>
      <c r="J164" s="214">
        <f>ROUND(I164*H164,2)</f>
        <v>0</v>
      </c>
      <c r="K164" s="210" t="s">
        <v>122</v>
      </c>
      <c r="L164" s="41"/>
      <c r="M164" s="215" t="s">
        <v>1</v>
      </c>
      <c r="N164" s="216" t="s">
        <v>41</v>
      </c>
      <c r="O164" s="88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9" t="s">
        <v>210</v>
      </c>
      <c r="AT164" s="219" t="s">
        <v>118</v>
      </c>
      <c r="AU164" s="219" t="s">
        <v>83</v>
      </c>
      <c r="AY164" s="14" t="s">
        <v>115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14" t="s">
        <v>81</v>
      </c>
      <c r="BK164" s="220">
        <f>ROUND(I164*H164,2)</f>
        <v>0</v>
      </c>
      <c r="BL164" s="14" t="s">
        <v>210</v>
      </c>
      <c r="BM164" s="219" t="s">
        <v>211</v>
      </c>
    </row>
    <row r="165" s="2" customFormat="1">
      <c r="A165" s="35"/>
      <c r="B165" s="36"/>
      <c r="C165" s="37"/>
      <c r="D165" s="221" t="s">
        <v>125</v>
      </c>
      <c r="E165" s="37"/>
      <c r="F165" s="222" t="s">
        <v>208</v>
      </c>
      <c r="G165" s="37"/>
      <c r="H165" s="37"/>
      <c r="I165" s="223"/>
      <c r="J165" s="37"/>
      <c r="K165" s="37"/>
      <c r="L165" s="41"/>
      <c r="M165" s="224"/>
      <c r="N165" s="225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125</v>
      </c>
      <c r="AU165" s="14" t="s">
        <v>83</v>
      </c>
    </row>
    <row r="166" s="2" customFormat="1" ht="24.15" customHeight="1">
      <c r="A166" s="35"/>
      <c r="B166" s="36"/>
      <c r="C166" s="208" t="s">
        <v>212</v>
      </c>
      <c r="D166" s="208" t="s">
        <v>118</v>
      </c>
      <c r="E166" s="209" t="s">
        <v>213</v>
      </c>
      <c r="F166" s="210" t="s">
        <v>214</v>
      </c>
      <c r="G166" s="211" t="s">
        <v>215</v>
      </c>
      <c r="H166" s="212">
        <v>1</v>
      </c>
      <c r="I166" s="213"/>
      <c r="J166" s="214">
        <f>ROUND(I166*H166,2)</f>
        <v>0</v>
      </c>
      <c r="K166" s="210" t="s">
        <v>122</v>
      </c>
      <c r="L166" s="41"/>
      <c r="M166" s="215" t="s">
        <v>1</v>
      </c>
      <c r="N166" s="216" t="s">
        <v>41</v>
      </c>
      <c r="O166" s="88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9" t="s">
        <v>210</v>
      </c>
      <c r="AT166" s="219" t="s">
        <v>118</v>
      </c>
      <c r="AU166" s="219" t="s">
        <v>83</v>
      </c>
      <c r="AY166" s="14" t="s">
        <v>115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14" t="s">
        <v>81</v>
      </c>
      <c r="BK166" s="220">
        <f>ROUND(I166*H166,2)</f>
        <v>0</v>
      </c>
      <c r="BL166" s="14" t="s">
        <v>210</v>
      </c>
      <c r="BM166" s="219" t="s">
        <v>216</v>
      </c>
    </row>
    <row r="167" s="2" customFormat="1">
      <c r="A167" s="35"/>
      <c r="B167" s="36"/>
      <c r="C167" s="37"/>
      <c r="D167" s="221" t="s">
        <v>125</v>
      </c>
      <c r="E167" s="37"/>
      <c r="F167" s="222" t="s">
        <v>214</v>
      </c>
      <c r="G167" s="37"/>
      <c r="H167" s="37"/>
      <c r="I167" s="223"/>
      <c r="J167" s="37"/>
      <c r="K167" s="37"/>
      <c r="L167" s="41"/>
      <c r="M167" s="224"/>
      <c r="N167" s="225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125</v>
      </c>
      <c r="AU167" s="14" t="s">
        <v>83</v>
      </c>
    </row>
    <row r="168" s="2" customFormat="1" ht="16.5" customHeight="1">
      <c r="A168" s="35"/>
      <c r="B168" s="36"/>
      <c r="C168" s="208" t="s">
        <v>217</v>
      </c>
      <c r="D168" s="208" t="s">
        <v>118</v>
      </c>
      <c r="E168" s="209" t="s">
        <v>218</v>
      </c>
      <c r="F168" s="210" t="s">
        <v>219</v>
      </c>
      <c r="G168" s="211" t="s">
        <v>215</v>
      </c>
      <c r="H168" s="212">
        <v>1</v>
      </c>
      <c r="I168" s="213"/>
      <c r="J168" s="214">
        <f>ROUND(I168*H168,2)</f>
        <v>0</v>
      </c>
      <c r="K168" s="210" t="s">
        <v>122</v>
      </c>
      <c r="L168" s="41"/>
      <c r="M168" s="215" t="s">
        <v>1</v>
      </c>
      <c r="N168" s="216" t="s">
        <v>41</v>
      </c>
      <c r="O168" s="88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9" t="s">
        <v>210</v>
      </c>
      <c r="AT168" s="219" t="s">
        <v>118</v>
      </c>
      <c r="AU168" s="219" t="s">
        <v>83</v>
      </c>
      <c r="AY168" s="14" t="s">
        <v>115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14" t="s">
        <v>81</v>
      </c>
      <c r="BK168" s="220">
        <f>ROUND(I168*H168,2)</f>
        <v>0</v>
      </c>
      <c r="BL168" s="14" t="s">
        <v>210</v>
      </c>
      <c r="BM168" s="219" t="s">
        <v>220</v>
      </c>
    </row>
    <row r="169" s="2" customFormat="1">
      <c r="A169" s="35"/>
      <c r="B169" s="36"/>
      <c r="C169" s="37"/>
      <c r="D169" s="221" t="s">
        <v>125</v>
      </c>
      <c r="E169" s="37"/>
      <c r="F169" s="222" t="s">
        <v>219</v>
      </c>
      <c r="G169" s="37"/>
      <c r="H169" s="37"/>
      <c r="I169" s="223"/>
      <c r="J169" s="37"/>
      <c r="K169" s="37"/>
      <c r="L169" s="41"/>
      <c r="M169" s="224"/>
      <c r="N169" s="225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125</v>
      </c>
      <c r="AU169" s="14" t="s">
        <v>83</v>
      </c>
    </row>
    <row r="170" s="2" customFormat="1" ht="16.5" customHeight="1">
      <c r="A170" s="35"/>
      <c r="B170" s="36"/>
      <c r="C170" s="208" t="s">
        <v>7</v>
      </c>
      <c r="D170" s="208" t="s">
        <v>118</v>
      </c>
      <c r="E170" s="209" t="s">
        <v>221</v>
      </c>
      <c r="F170" s="210" t="s">
        <v>222</v>
      </c>
      <c r="G170" s="211" t="s">
        <v>209</v>
      </c>
      <c r="H170" s="212">
        <v>1</v>
      </c>
      <c r="I170" s="213"/>
      <c r="J170" s="214">
        <f>ROUND(I170*H170,2)</f>
        <v>0</v>
      </c>
      <c r="K170" s="210" t="s">
        <v>122</v>
      </c>
      <c r="L170" s="41"/>
      <c r="M170" s="215" t="s">
        <v>1</v>
      </c>
      <c r="N170" s="216" t="s">
        <v>41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9" t="s">
        <v>210</v>
      </c>
      <c r="AT170" s="219" t="s">
        <v>118</v>
      </c>
      <c r="AU170" s="219" t="s">
        <v>83</v>
      </c>
      <c r="AY170" s="14" t="s">
        <v>115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14" t="s">
        <v>81</v>
      </c>
      <c r="BK170" s="220">
        <f>ROUND(I170*H170,2)</f>
        <v>0</v>
      </c>
      <c r="BL170" s="14" t="s">
        <v>210</v>
      </c>
      <c r="BM170" s="219" t="s">
        <v>223</v>
      </c>
    </row>
    <row r="171" s="2" customFormat="1">
      <c r="A171" s="35"/>
      <c r="B171" s="36"/>
      <c r="C171" s="37"/>
      <c r="D171" s="221" t="s">
        <v>125</v>
      </c>
      <c r="E171" s="37"/>
      <c r="F171" s="222" t="s">
        <v>222</v>
      </c>
      <c r="G171" s="37"/>
      <c r="H171" s="37"/>
      <c r="I171" s="223"/>
      <c r="J171" s="37"/>
      <c r="K171" s="37"/>
      <c r="L171" s="41"/>
      <c r="M171" s="224"/>
      <c r="N171" s="225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125</v>
      </c>
      <c r="AU171" s="14" t="s">
        <v>83</v>
      </c>
    </row>
    <row r="172" s="12" customFormat="1" ht="22.8" customHeight="1">
      <c r="A172" s="12"/>
      <c r="B172" s="192"/>
      <c r="C172" s="193"/>
      <c r="D172" s="194" t="s">
        <v>75</v>
      </c>
      <c r="E172" s="206" t="s">
        <v>224</v>
      </c>
      <c r="F172" s="206" t="s">
        <v>225</v>
      </c>
      <c r="G172" s="193"/>
      <c r="H172" s="193"/>
      <c r="I172" s="196"/>
      <c r="J172" s="207">
        <f>BK172</f>
        <v>0</v>
      </c>
      <c r="K172" s="193"/>
      <c r="L172" s="198"/>
      <c r="M172" s="199"/>
      <c r="N172" s="200"/>
      <c r="O172" s="200"/>
      <c r="P172" s="201">
        <f>SUM(P173:P175)</f>
        <v>0</v>
      </c>
      <c r="Q172" s="200"/>
      <c r="R172" s="201">
        <f>SUM(R173:R175)</f>
        <v>0</v>
      </c>
      <c r="S172" s="200"/>
      <c r="T172" s="202">
        <f>SUM(T173:T175)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3" t="s">
        <v>117</v>
      </c>
      <c r="AT172" s="204" t="s">
        <v>75</v>
      </c>
      <c r="AU172" s="204" t="s">
        <v>81</v>
      </c>
      <c r="AY172" s="203" t="s">
        <v>115</v>
      </c>
      <c r="BK172" s="205">
        <f>SUM(BK173:BK175)</f>
        <v>0</v>
      </c>
    </row>
    <row r="173" s="2" customFormat="1" ht="16.5" customHeight="1">
      <c r="A173" s="35"/>
      <c r="B173" s="36"/>
      <c r="C173" s="208" t="s">
        <v>226</v>
      </c>
      <c r="D173" s="208" t="s">
        <v>118</v>
      </c>
      <c r="E173" s="209" t="s">
        <v>227</v>
      </c>
      <c r="F173" s="210" t="s">
        <v>228</v>
      </c>
      <c r="G173" s="211" t="s">
        <v>215</v>
      </c>
      <c r="H173" s="212">
        <v>1</v>
      </c>
      <c r="I173" s="213"/>
      <c r="J173" s="214">
        <f>ROUND(I173*H173,2)</f>
        <v>0</v>
      </c>
      <c r="K173" s="210" t="s">
        <v>122</v>
      </c>
      <c r="L173" s="41"/>
      <c r="M173" s="215" t="s">
        <v>1</v>
      </c>
      <c r="N173" s="216" t="s">
        <v>41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9" t="s">
        <v>210</v>
      </c>
      <c r="AT173" s="219" t="s">
        <v>118</v>
      </c>
      <c r="AU173" s="219" t="s">
        <v>83</v>
      </c>
      <c r="AY173" s="14" t="s">
        <v>115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14" t="s">
        <v>81</v>
      </c>
      <c r="BK173" s="220">
        <f>ROUND(I173*H173,2)</f>
        <v>0</v>
      </c>
      <c r="BL173" s="14" t="s">
        <v>210</v>
      </c>
      <c r="BM173" s="219" t="s">
        <v>229</v>
      </c>
    </row>
    <row r="174" s="2" customFormat="1">
      <c r="A174" s="35"/>
      <c r="B174" s="36"/>
      <c r="C174" s="37"/>
      <c r="D174" s="221" t="s">
        <v>125</v>
      </c>
      <c r="E174" s="37"/>
      <c r="F174" s="222" t="s">
        <v>228</v>
      </c>
      <c r="G174" s="37"/>
      <c r="H174" s="37"/>
      <c r="I174" s="223"/>
      <c r="J174" s="37"/>
      <c r="K174" s="37"/>
      <c r="L174" s="41"/>
      <c r="M174" s="224"/>
      <c r="N174" s="225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125</v>
      </c>
      <c r="AU174" s="14" t="s">
        <v>83</v>
      </c>
    </row>
    <row r="175" s="2" customFormat="1">
      <c r="A175" s="35"/>
      <c r="B175" s="36"/>
      <c r="C175" s="37"/>
      <c r="D175" s="221" t="s">
        <v>139</v>
      </c>
      <c r="E175" s="37"/>
      <c r="F175" s="226" t="s">
        <v>230</v>
      </c>
      <c r="G175" s="37"/>
      <c r="H175" s="37"/>
      <c r="I175" s="223"/>
      <c r="J175" s="37"/>
      <c r="K175" s="37"/>
      <c r="L175" s="41"/>
      <c r="M175" s="224"/>
      <c r="N175" s="225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139</v>
      </c>
      <c r="AU175" s="14" t="s">
        <v>83</v>
      </c>
    </row>
    <row r="176" s="12" customFormat="1" ht="22.8" customHeight="1">
      <c r="A176" s="12"/>
      <c r="B176" s="192"/>
      <c r="C176" s="193"/>
      <c r="D176" s="194" t="s">
        <v>75</v>
      </c>
      <c r="E176" s="206" t="s">
        <v>231</v>
      </c>
      <c r="F176" s="206" t="s">
        <v>232</v>
      </c>
      <c r="G176" s="193"/>
      <c r="H176" s="193"/>
      <c r="I176" s="196"/>
      <c r="J176" s="207">
        <f>BK176</f>
        <v>0</v>
      </c>
      <c r="K176" s="193"/>
      <c r="L176" s="198"/>
      <c r="M176" s="199"/>
      <c r="N176" s="200"/>
      <c r="O176" s="200"/>
      <c r="P176" s="201">
        <f>SUM(P177:P195)</f>
        <v>0</v>
      </c>
      <c r="Q176" s="200"/>
      <c r="R176" s="201">
        <f>SUM(R177:R195)</f>
        <v>0</v>
      </c>
      <c r="S176" s="200"/>
      <c r="T176" s="202">
        <f>SUM(T177:T195)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3" t="s">
        <v>117</v>
      </c>
      <c r="AT176" s="204" t="s">
        <v>75</v>
      </c>
      <c r="AU176" s="204" t="s">
        <v>81</v>
      </c>
      <c r="AY176" s="203" t="s">
        <v>115</v>
      </c>
      <c r="BK176" s="205">
        <f>SUM(BK177:BK195)</f>
        <v>0</v>
      </c>
    </row>
    <row r="177" s="2" customFormat="1" ht="16.5" customHeight="1">
      <c r="A177" s="35"/>
      <c r="B177" s="36"/>
      <c r="C177" s="208" t="s">
        <v>81</v>
      </c>
      <c r="D177" s="208" t="s">
        <v>118</v>
      </c>
      <c r="E177" s="209" t="s">
        <v>233</v>
      </c>
      <c r="F177" s="210" t="s">
        <v>232</v>
      </c>
      <c r="G177" s="211" t="s">
        <v>209</v>
      </c>
      <c r="H177" s="212">
        <v>1</v>
      </c>
      <c r="I177" s="213"/>
      <c r="J177" s="214">
        <f>ROUND(I177*H177,2)</f>
        <v>0</v>
      </c>
      <c r="K177" s="210" t="s">
        <v>122</v>
      </c>
      <c r="L177" s="41"/>
      <c r="M177" s="215" t="s">
        <v>1</v>
      </c>
      <c r="N177" s="216" t="s">
        <v>41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9" t="s">
        <v>210</v>
      </c>
      <c r="AT177" s="219" t="s">
        <v>118</v>
      </c>
      <c r="AU177" s="219" t="s">
        <v>83</v>
      </c>
      <c r="AY177" s="14" t="s">
        <v>115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4" t="s">
        <v>81</v>
      </c>
      <c r="BK177" s="220">
        <f>ROUND(I177*H177,2)</f>
        <v>0</v>
      </c>
      <c r="BL177" s="14" t="s">
        <v>210</v>
      </c>
      <c r="BM177" s="219" t="s">
        <v>234</v>
      </c>
    </row>
    <row r="178" s="2" customFormat="1">
      <c r="A178" s="35"/>
      <c r="B178" s="36"/>
      <c r="C178" s="37"/>
      <c r="D178" s="221" t="s">
        <v>125</v>
      </c>
      <c r="E178" s="37"/>
      <c r="F178" s="222" t="s">
        <v>232</v>
      </c>
      <c r="G178" s="37"/>
      <c r="H178" s="37"/>
      <c r="I178" s="223"/>
      <c r="J178" s="37"/>
      <c r="K178" s="37"/>
      <c r="L178" s="41"/>
      <c r="M178" s="224"/>
      <c r="N178" s="225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125</v>
      </c>
      <c r="AU178" s="14" t="s">
        <v>83</v>
      </c>
    </row>
    <row r="179" s="2" customFormat="1">
      <c r="A179" s="35"/>
      <c r="B179" s="36"/>
      <c r="C179" s="37"/>
      <c r="D179" s="221" t="s">
        <v>139</v>
      </c>
      <c r="E179" s="37"/>
      <c r="F179" s="226" t="s">
        <v>235</v>
      </c>
      <c r="G179" s="37"/>
      <c r="H179" s="37"/>
      <c r="I179" s="223"/>
      <c r="J179" s="37"/>
      <c r="K179" s="37"/>
      <c r="L179" s="41"/>
      <c r="M179" s="224"/>
      <c r="N179" s="225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139</v>
      </c>
      <c r="AU179" s="14" t="s">
        <v>83</v>
      </c>
    </row>
    <row r="180" s="2" customFormat="1" ht="16.5" customHeight="1">
      <c r="A180" s="35"/>
      <c r="B180" s="36"/>
      <c r="C180" s="208" t="s">
        <v>236</v>
      </c>
      <c r="D180" s="208" t="s">
        <v>118</v>
      </c>
      <c r="E180" s="209" t="s">
        <v>237</v>
      </c>
      <c r="F180" s="210" t="s">
        <v>238</v>
      </c>
      <c r="G180" s="211" t="s">
        <v>209</v>
      </c>
      <c r="H180" s="212">
        <v>1</v>
      </c>
      <c r="I180" s="213"/>
      <c r="J180" s="214">
        <f>ROUND(I180*H180,2)</f>
        <v>0</v>
      </c>
      <c r="K180" s="210" t="s">
        <v>122</v>
      </c>
      <c r="L180" s="41"/>
      <c r="M180" s="215" t="s">
        <v>1</v>
      </c>
      <c r="N180" s="216" t="s">
        <v>41</v>
      </c>
      <c r="O180" s="88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9" t="s">
        <v>210</v>
      </c>
      <c r="AT180" s="219" t="s">
        <v>118</v>
      </c>
      <c r="AU180" s="219" t="s">
        <v>83</v>
      </c>
      <c r="AY180" s="14" t="s">
        <v>115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14" t="s">
        <v>81</v>
      </c>
      <c r="BK180" s="220">
        <f>ROUND(I180*H180,2)</f>
        <v>0</v>
      </c>
      <c r="BL180" s="14" t="s">
        <v>210</v>
      </c>
      <c r="BM180" s="219" t="s">
        <v>239</v>
      </c>
    </row>
    <row r="181" s="2" customFormat="1">
      <c r="A181" s="35"/>
      <c r="B181" s="36"/>
      <c r="C181" s="37"/>
      <c r="D181" s="221" t="s">
        <v>125</v>
      </c>
      <c r="E181" s="37"/>
      <c r="F181" s="222" t="s">
        <v>238</v>
      </c>
      <c r="G181" s="37"/>
      <c r="H181" s="37"/>
      <c r="I181" s="223"/>
      <c r="J181" s="37"/>
      <c r="K181" s="37"/>
      <c r="L181" s="41"/>
      <c r="M181" s="224"/>
      <c r="N181" s="225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125</v>
      </c>
      <c r="AU181" s="14" t="s">
        <v>83</v>
      </c>
    </row>
    <row r="182" s="2" customFormat="1">
      <c r="A182" s="35"/>
      <c r="B182" s="36"/>
      <c r="C182" s="37"/>
      <c r="D182" s="221" t="s">
        <v>139</v>
      </c>
      <c r="E182" s="37"/>
      <c r="F182" s="226" t="s">
        <v>240</v>
      </c>
      <c r="G182" s="37"/>
      <c r="H182" s="37"/>
      <c r="I182" s="223"/>
      <c r="J182" s="37"/>
      <c r="K182" s="37"/>
      <c r="L182" s="41"/>
      <c r="M182" s="224"/>
      <c r="N182" s="225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139</v>
      </c>
      <c r="AU182" s="14" t="s">
        <v>83</v>
      </c>
    </row>
    <row r="183" s="2" customFormat="1" ht="16.5" customHeight="1">
      <c r="A183" s="35"/>
      <c r="B183" s="36"/>
      <c r="C183" s="208" t="s">
        <v>241</v>
      </c>
      <c r="D183" s="208" t="s">
        <v>118</v>
      </c>
      <c r="E183" s="209" t="s">
        <v>242</v>
      </c>
      <c r="F183" s="210" t="s">
        <v>243</v>
      </c>
      <c r="G183" s="211" t="s">
        <v>244</v>
      </c>
      <c r="H183" s="212">
        <v>4</v>
      </c>
      <c r="I183" s="213"/>
      <c r="J183" s="214">
        <f>ROUND(I183*H183,2)</f>
        <v>0</v>
      </c>
      <c r="K183" s="210" t="s">
        <v>122</v>
      </c>
      <c r="L183" s="41"/>
      <c r="M183" s="215" t="s">
        <v>1</v>
      </c>
      <c r="N183" s="216" t="s">
        <v>41</v>
      </c>
      <c r="O183" s="88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9" t="s">
        <v>210</v>
      </c>
      <c r="AT183" s="219" t="s">
        <v>118</v>
      </c>
      <c r="AU183" s="219" t="s">
        <v>83</v>
      </c>
      <c r="AY183" s="14" t="s">
        <v>115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14" t="s">
        <v>81</v>
      </c>
      <c r="BK183" s="220">
        <f>ROUND(I183*H183,2)</f>
        <v>0</v>
      </c>
      <c r="BL183" s="14" t="s">
        <v>210</v>
      </c>
      <c r="BM183" s="219" t="s">
        <v>245</v>
      </c>
    </row>
    <row r="184" s="2" customFormat="1">
      <c r="A184" s="35"/>
      <c r="B184" s="36"/>
      <c r="C184" s="37"/>
      <c r="D184" s="221" t="s">
        <v>125</v>
      </c>
      <c r="E184" s="37"/>
      <c r="F184" s="222" t="s">
        <v>243</v>
      </c>
      <c r="G184" s="37"/>
      <c r="H184" s="37"/>
      <c r="I184" s="223"/>
      <c r="J184" s="37"/>
      <c r="K184" s="37"/>
      <c r="L184" s="41"/>
      <c r="M184" s="224"/>
      <c r="N184" s="225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125</v>
      </c>
      <c r="AU184" s="14" t="s">
        <v>83</v>
      </c>
    </row>
    <row r="185" s="2" customFormat="1">
      <c r="A185" s="35"/>
      <c r="B185" s="36"/>
      <c r="C185" s="37"/>
      <c r="D185" s="221" t="s">
        <v>139</v>
      </c>
      <c r="E185" s="37"/>
      <c r="F185" s="226" t="s">
        <v>246</v>
      </c>
      <c r="G185" s="37"/>
      <c r="H185" s="37"/>
      <c r="I185" s="223"/>
      <c r="J185" s="37"/>
      <c r="K185" s="37"/>
      <c r="L185" s="41"/>
      <c r="M185" s="224"/>
      <c r="N185" s="225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139</v>
      </c>
      <c r="AU185" s="14" t="s">
        <v>83</v>
      </c>
    </row>
    <row r="186" s="2" customFormat="1" ht="16.5" customHeight="1">
      <c r="A186" s="35"/>
      <c r="B186" s="36"/>
      <c r="C186" s="208" t="s">
        <v>83</v>
      </c>
      <c r="D186" s="208" t="s">
        <v>118</v>
      </c>
      <c r="E186" s="209" t="s">
        <v>247</v>
      </c>
      <c r="F186" s="210" t="s">
        <v>248</v>
      </c>
      <c r="G186" s="211" t="s">
        <v>249</v>
      </c>
      <c r="H186" s="212">
        <v>6</v>
      </c>
      <c r="I186" s="213"/>
      <c r="J186" s="214">
        <f>ROUND(I186*H186,2)</f>
        <v>0</v>
      </c>
      <c r="K186" s="210" t="s">
        <v>122</v>
      </c>
      <c r="L186" s="41"/>
      <c r="M186" s="215" t="s">
        <v>1</v>
      </c>
      <c r="N186" s="216" t="s">
        <v>41</v>
      </c>
      <c r="O186" s="88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9" t="s">
        <v>210</v>
      </c>
      <c r="AT186" s="219" t="s">
        <v>118</v>
      </c>
      <c r="AU186" s="219" t="s">
        <v>83</v>
      </c>
      <c r="AY186" s="14" t="s">
        <v>115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14" t="s">
        <v>81</v>
      </c>
      <c r="BK186" s="220">
        <f>ROUND(I186*H186,2)</f>
        <v>0</v>
      </c>
      <c r="BL186" s="14" t="s">
        <v>210</v>
      </c>
      <c r="BM186" s="219" t="s">
        <v>250</v>
      </c>
    </row>
    <row r="187" s="2" customFormat="1">
      <c r="A187" s="35"/>
      <c r="B187" s="36"/>
      <c r="C187" s="37"/>
      <c r="D187" s="221" t="s">
        <v>125</v>
      </c>
      <c r="E187" s="37"/>
      <c r="F187" s="222" t="s">
        <v>248</v>
      </c>
      <c r="G187" s="37"/>
      <c r="H187" s="37"/>
      <c r="I187" s="223"/>
      <c r="J187" s="37"/>
      <c r="K187" s="37"/>
      <c r="L187" s="41"/>
      <c r="M187" s="224"/>
      <c r="N187" s="225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125</v>
      </c>
      <c r="AU187" s="14" t="s">
        <v>83</v>
      </c>
    </row>
    <row r="188" s="2" customFormat="1">
      <c r="A188" s="35"/>
      <c r="B188" s="36"/>
      <c r="C188" s="37"/>
      <c r="D188" s="221" t="s">
        <v>139</v>
      </c>
      <c r="E188" s="37"/>
      <c r="F188" s="226" t="s">
        <v>251</v>
      </c>
      <c r="G188" s="37"/>
      <c r="H188" s="37"/>
      <c r="I188" s="223"/>
      <c r="J188" s="37"/>
      <c r="K188" s="37"/>
      <c r="L188" s="41"/>
      <c r="M188" s="224"/>
      <c r="N188" s="225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139</v>
      </c>
      <c r="AU188" s="14" t="s">
        <v>83</v>
      </c>
    </row>
    <row r="189" s="2" customFormat="1" ht="16.5" customHeight="1">
      <c r="A189" s="35"/>
      <c r="B189" s="36"/>
      <c r="C189" s="208" t="s">
        <v>252</v>
      </c>
      <c r="D189" s="208" t="s">
        <v>118</v>
      </c>
      <c r="E189" s="209" t="s">
        <v>253</v>
      </c>
      <c r="F189" s="210" t="s">
        <v>254</v>
      </c>
      <c r="G189" s="211" t="s">
        <v>121</v>
      </c>
      <c r="H189" s="212">
        <v>850</v>
      </c>
      <c r="I189" s="213"/>
      <c r="J189" s="214">
        <f>ROUND(I189*H189,2)</f>
        <v>0</v>
      </c>
      <c r="K189" s="210" t="s">
        <v>1</v>
      </c>
      <c r="L189" s="41"/>
      <c r="M189" s="215" t="s">
        <v>1</v>
      </c>
      <c r="N189" s="216" t="s">
        <v>41</v>
      </c>
      <c r="O189" s="88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9" t="s">
        <v>123</v>
      </c>
      <c r="AT189" s="219" t="s">
        <v>118</v>
      </c>
      <c r="AU189" s="219" t="s">
        <v>83</v>
      </c>
      <c r="AY189" s="14" t="s">
        <v>115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4" t="s">
        <v>81</v>
      </c>
      <c r="BK189" s="220">
        <f>ROUND(I189*H189,2)</f>
        <v>0</v>
      </c>
      <c r="BL189" s="14" t="s">
        <v>123</v>
      </c>
      <c r="BM189" s="219" t="s">
        <v>255</v>
      </c>
    </row>
    <row r="190" s="2" customFormat="1">
      <c r="A190" s="35"/>
      <c r="B190" s="36"/>
      <c r="C190" s="37"/>
      <c r="D190" s="221" t="s">
        <v>125</v>
      </c>
      <c r="E190" s="37"/>
      <c r="F190" s="222" t="s">
        <v>254</v>
      </c>
      <c r="G190" s="37"/>
      <c r="H190" s="37"/>
      <c r="I190" s="223"/>
      <c r="J190" s="37"/>
      <c r="K190" s="37"/>
      <c r="L190" s="41"/>
      <c r="M190" s="224"/>
      <c r="N190" s="225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125</v>
      </c>
      <c r="AU190" s="14" t="s">
        <v>83</v>
      </c>
    </row>
    <row r="191" s="2" customFormat="1">
      <c r="A191" s="35"/>
      <c r="B191" s="36"/>
      <c r="C191" s="37"/>
      <c r="D191" s="221" t="s">
        <v>139</v>
      </c>
      <c r="E191" s="37"/>
      <c r="F191" s="226" t="s">
        <v>256</v>
      </c>
      <c r="G191" s="37"/>
      <c r="H191" s="37"/>
      <c r="I191" s="223"/>
      <c r="J191" s="37"/>
      <c r="K191" s="37"/>
      <c r="L191" s="41"/>
      <c r="M191" s="224"/>
      <c r="N191" s="225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139</v>
      </c>
      <c r="AU191" s="14" t="s">
        <v>83</v>
      </c>
    </row>
    <row r="192" s="2" customFormat="1" ht="16.5" customHeight="1">
      <c r="A192" s="35"/>
      <c r="B192" s="36"/>
      <c r="C192" s="208" t="s">
        <v>257</v>
      </c>
      <c r="D192" s="208" t="s">
        <v>118</v>
      </c>
      <c r="E192" s="209" t="s">
        <v>258</v>
      </c>
      <c r="F192" s="210" t="s">
        <v>259</v>
      </c>
      <c r="G192" s="211" t="s">
        <v>209</v>
      </c>
      <c r="H192" s="212">
        <v>1</v>
      </c>
      <c r="I192" s="213"/>
      <c r="J192" s="214">
        <f>ROUND(I192*H192,2)</f>
        <v>0</v>
      </c>
      <c r="K192" s="210" t="s">
        <v>1</v>
      </c>
      <c r="L192" s="41"/>
      <c r="M192" s="215" t="s">
        <v>1</v>
      </c>
      <c r="N192" s="216" t="s">
        <v>41</v>
      </c>
      <c r="O192" s="88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9" t="s">
        <v>210</v>
      </c>
      <c r="AT192" s="219" t="s">
        <v>118</v>
      </c>
      <c r="AU192" s="219" t="s">
        <v>83</v>
      </c>
      <c r="AY192" s="14" t="s">
        <v>115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4" t="s">
        <v>81</v>
      </c>
      <c r="BK192" s="220">
        <f>ROUND(I192*H192,2)</f>
        <v>0</v>
      </c>
      <c r="BL192" s="14" t="s">
        <v>210</v>
      </c>
      <c r="BM192" s="219" t="s">
        <v>260</v>
      </c>
    </row>
    <row r="193" s="2" customFormat="1">
      <c r="A193" s="35"/>
      <c r="B193" s="36"/>
      <c r="C193" s="37"/>
      <c r="D193" s="221" t="s">
        <v>125</v>
      </c>
      <c r="E193" s="37"/>
      <c r="F193" s="222" t="s">
        <v>259</v>
      </c>
      <c r="G193" s="37"/>
      <c r="H193" s="37"/>
      <c r="I193" s="223"/>
      <c r="J193" s="37"/>
      <c r="K193" s="37"/>
      <c r="L193" s="41"/>
      <c r="M193" s="224"/>
      <c r="N193" s="225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125</v>
      </c>
      <c r="AU193" s="14" t="s">
        <v>83</v>
      </c>
    </row>
    <row r="194" s="2" customFormat="1" ht="16.5" customHeight="1">
      <c r="A194" s="35"/>
      <c r="B194" s="36"/>
      <c r="C194" s="208" t="s">
        <v>261</v>
      </c>
      <c r="D194" s="208" t="s">
        <v>118</v>
      </c>
      <c r="E194" s="209" t="s">
        <v>262</v>
      </c>
      <c r="F194" s="210" t="s">
        <v>263</v>
      </c>
      <c r="G194" s="211" t="s">
        <v>209</v>
      </c>
      <c r="H194" s="212">
        <v>1</v>
      </c>
      <c r="I194" s="213"/>
      <c r="J194" s="214">
        <f>ROUND(I194*H194,2)</f>
        <v>0</v>
      </c>
      <c r="K194" s="210" t="s">
        <v>1</v>
      </c>
      <c r="L194" s="41"/>
      <c r="M194" s="215" t="s">
        <v>1</v>
      </c>
      <c r="N194" s="216" t="s">
        <v>41</v>
      </c>
      <c r="O194" s="88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9" t="s">
        <v>210</v>
      </c>
      <c r="AT194" s="219" t="s">
        <v>118</v>
      </c>
      <c r="AU194" s="219" t="s">
        <v>83</v>
      </c>
      <c r="AY194" s="14" t="s">
        <v>115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14" t="s">
        <v>81</v>
      </c>
      <c r="BK194" s="220">
        <f>ROUND(I194*H194,2)</f>
        <v>0</v>
      </c>
      <c r="BL194" s="14" t="s">
        <v>210</v>
      </c>
      <c r="BM194" s="219" t="s">
        <v>264</v>
      </c>
    </row>
    <row r="195" s="2" customFormat="1">
      <c r="A195" s="35"/>
      <c r="B195" s="36"/>
      <c r="C195" s="37"/>
      <c r="D195" s="221" t="s">
        <v>125</v>
      </c>
      <c r="E195" s="37"/>
      <c r="F195" s="222" t="s">
        <v>263</v>
      </c>
      <c r="G195" s="37"/>
      <c r="H195" s="37"/>
      <c r="I195" s="223"/>
      <c r="J195" s="37"/>
      <c r="K195" s="37"/>
      <c r="L195" s="41"/>
      <c r="M195" s="237"/>
      <c r="N195" s="238"/>
      <c r="O195" s="239"/>
      <c r="P195" s="239"/>
      <c r="Q195" s="239"/>
      <c r="R195" s="239"/>
      <c r="S195" s="239"/>
      <c r="T195" s="240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125</v>
      </c>
      <c r="AU195" s="14" t="s">
        <v>83</v>
      </c>
    </row>
    <row r="196" s="2" customFormat="1" ht="6.96" customHeight="1">
      <c r="A196" s="35"/>
      <c r="B196" s="63"/>
      <c r="C196" s="64"/>
      <c r="D196" s="64"/>
      <c r="E196" s="64"/>
      <c r="F196" s="64"/>
      <c r="G196" s="64"/>
      <c r="H196" s="64"/>
      <c r="I196" s="64"/>
      <c r="J196" s="64"/>
      <c r="K196" s="64"/>
      <c r="L196" s="41"/>
      <c r="M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</row>
  </sheetData>
  <sheetProtection sheet="1" autoFilter="0" formatColumns="0" formatRows="0" objects="1" scenarios="1" spinCount="100000" saltValue="uNRnVEYrJontk8WejwUKaHHGo900QKb20Aq7qJ1QhHL3BHIvNeyudJv6jHf6eQF8R8GIuhiju24N0ev7cRM6UA==" hashValue="yKKsfBYBjXA03hzBaP7RCrYp+CMadH+dvyHtMc/qLO+YNVCwNogza+eNgxa0yFMNmZGHqlpEZAJEIaHapnJllw==" algorithmName="SHA-512" password="CC35"/>
  <autoFilter ref="C121:K195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Michal Kubík</dc:creator>
  <cp:lastModifiedBy>DiS. Michal Kubík</cp:lastModifiedBy>
  <dcterms:created xsi:type="dcterms:W3CDTF">2025-02-25T14:05:16Z</dcterms:created>
  <dcterms:modified xsi:type="dcterms:W3CDTF">2025-02-25T14:05:17Z</dcterms:modified>
</cp:coreProperties>
</file>