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rnatik\Desktop\"/>
    </mc:Choice>
  </mc:AlternateContent>
  <xr:revisionPtr revIDLastSave="0" documentId="8_{A337D68B-3FAE-4867-86ED-9F98822C725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2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'02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'02 01 Pol'!$A$1:$Y$40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5" i="1" l="1"/>
  <c r="I54" i="1"/>
  <c r="I53" i="1"/>
  <c r="G42" i="1"/>
  <c r="F42" i="1"/>
  <c r="G41" i="1"/>
  <c r="F41" i="1"/>
  <c r="G39" i="1"/>
  <c r="F39" i="1"/>
  <c r="G39" i="12"/>
  <c r="BA23" i="12"/>
  <c r="BA16" i="12"/>
  <c r="BA14" i="12"/>
  <c r="BA12" i="12"/>
  <c r="BA10" i="12"/>
  <c r="G8" i="12"/>
  <c r="G9" i="12"/>
  <c r="I9" i="12"/>
  <c r="I8" i="12" s="1"/>
  <c r="K9" i="12"/>
  <c r="K8" i="12" s="1"/>
  <c r="M9" i="12"/>
  <c r="O9" i="12"/>
  <c r="O8" i="12" s="1"/>
  <c r="Q9" i="12"/>
  <c r="Q8" i="12" s="1"/>
  <c r="V9" i="12"/>
  <c r="V8" i="12" s="1"/>
  <c r="G11" i="12"/>
  <c r="I11" i="12"/>
  <c r="K11" i="12"/>
  <c r="M11" i="12"/>
  <c r="O11" i="12"/>
  <c r="Q11" i="12"/>
  <c r="V11" i="12"/>
  <c r="G13" i="12"/>
  <c r="I13" i="12"/>
  <c r="K13" i="12"/>
  <c r="M13" i="12"/>
  <c r="O13" i="12"/>
  <c r="Q13" i="12"/>
  <c r="V13" i="12"/>
  <c r="G15" i="12"/>
  <c r="M15" i="12" s="1"/>
  <c r="I15" i="12"/>
  <c r="K15" i="12"/>
  <c r="O15" i="12"/>
  <c r="Q15" i="12"/>
  <c r="V15" i="12"/>
  <c r="G17" i="12"/>
  <c r="M17" i="12" s="1"/>
  <c r="I17" i="12"/>
  <c r="K17" i="12"/>
  <c r="O17" i="12"/>
  <c r="Q17" i="12"/>
  <c r="V17" i="12"/>
  <c r="G19" i="12"/>
  <c r="M19" i="12" s="1"/>
  <c r="I19" i="12"/>
  <c r="K19" i="12"/>
  <c r="O19" i="12"/>
  <c r="Q19" i="12"/>
  <c r="V19" i="12"/>
  <c r="G21" i="12"/>
  <c r="M21" i="12" s="1"/>
  <c r="I21" i="12"/>
  <c r="K21" i="12"/>
  <c r="O21" i="12"/>
  <c r="Q21" i="12"/>
  <c r="V21" i="12"/>
  <c r="G22" i="12"/>
  <c r="M22" i="12" s="1"/>
  <c r="I22" i="12"/>
  <c r="K22" i="12"/>
  <c r="O22" i="12"/>
  <c r="Q22" i="12"/>
  <c r="V22" i="12"/>
  <c r="G24" i="12"/>
  <c r="I24" i="12"/>
  <c r="K24" i="12"/>
  <c r="M24" i="12"/>
  <c r="O24" i="12"/>
  <c r="Q24" i="12"/>
  <c r="V24" i="12"/>
  <c r="G26" i="12"/>
  <c r="K26" i="12"/>
  <c r="G27" i="12"/>
  <c r="I27" i="12"/>
  <c r="I26" i="12" s="1"/>
  <c r="K27" i="12"/>
  <c r="M27" i="12"/>
  <c r="M26" i="12" s="1"/>
  <c r="O27" i="12"/>
  <c r="O26" i="12" s="1"/>
  <c r="Q27" i="12"/>
  <c r="Q26" i="12" s="1"/>
  <c r="V27" i="12"/>
  <c r="V26" i="12" s="1"/>
  <c r="G29" i="12"/>
  <c r="I29" i="12"/>
  <c r="K29" i="12"/>
  <c r="M29" i="12"/>
  <c r="O29" i="12"/>
  <c r="Q29" i="12"/>
  <c r="V29" i="12"/>
  <c r="G32" i="12"/>
  <c r="I32" i="12"/>
  <c r="K32" i="12"/>
  <c r="M32" i="12"/>
  <c r="O32" i="12"/>
  <c r="Q32" i="12"/>
  <c r="V32" i="12"/>
  <c r="G34" i="12"/>
  <c r="O34" i="12"/>
  <c r="V34" i="12"/>
  <c r="G35" i="12"/>
  <c r="M35" i="12" s="1"/>
  <c r="I35" i="12"/>
  <c r="I34" i="12" s="1"/>
  <c r="K35" i="12"/>
  <c r="K34" i="12" s="1"/>
  <c r="O35" i="12"/>
  <c r="Q35" i="12"/>
  <c r="Q34" i="12" s="1"/>
  <c r="V35" i="12"/>
  <c r="G36" i="12"/>
  <c r="M36" i="12" s="1"/>
  <c r="I36" i="12"/>
  <c r="K36" i="12"/>
  <c r="O36" i="12"/>
  <c r="Q36" i="12"/>
  <c r="V36" i="12"/>
  <c r="G37" i="12"/>
  <c r="I37" i="12"/>
  <c r="K37" i="12"/>
  <c r="M37" i="12"/>
  <c r="O37" i="12"/>
  <c r="Q37" i="12"/>
  <c r="V37" i="12"/>
  <c r="AE39" i="12"/>
  <c r="I20" i="1"/>
  <c r="I19" i="1"/>
  <c r="I18" i="1"/>
  <c r="I17" i="1"/>
  <c r="I16" i="1"/>
  <c r="I56" i="1"/>
  <c r="J55" i="1" s="1"/>
  <c r="F43" i="1"/>
  <c r="G23" i="1" s="1"/>
  <c r="G43" i="1"/>
  <c r="G25" i="1" s="1"/>
  <c r="H43" i="1"/>
  <c r="I42" i="1"/>
  <c r="I39" i="1"/>
  <c r="I43" i="1" s="1"/>
  <c r="J28" i="1"/>
  <c r="J26" i="1"/>
  <c r="G38" i="1"/>
  <c r="F38" i="1"/>
  <c r="J23" i="1"/>
  <c r="J24" i="1"/>
  <c r="J25" i="1"/>
  <c r="J27" i="1"/>
  <c r="E24" i="1"/>
  <c r="G24" i="1"/>
  <c r="E26" i="1"/>
  <c r="G26" i="1"/>
  <c r="J53" i="1" l="1"/>
  <c r="J54" i="1"/>
  <c r="J56" i="1" s="1"/>
  <c r="I41" i="1"/>
  <c r="A27" i="1"/>
  <c r="M34" i="12"/>
  <c r="M8" i="12"/>
  <c r="AF39" i="12"/>
  <c r="I21" i="1"/>
  <c r="J42" i="1"/>
  <c r="J39" i="1"/>
  <c r="J43" i="1" s="1"/>
  <c r="J41" i="1"/>
  <c r="G28" i="1" l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Matěj Bernatík</author>
  </authors>
  <commentList>
    <comment ref="S6" authorId="0" shapeId="0" xr:uid="{0629C81B-B320-4FD8-8A54-5AFA8B3DBC2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369C344-AE9C-4DE6-9E60-58FACABE135E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<sst xmlns="http://schemas.openxmlformats.org/spreadsheetml/2006/main" count="308" uniqueCount="158">
  <si>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</si>
  <si>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</si>
  <si>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</si>
  <si>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</si>
  <si>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</si>
  <si>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</si>
  <si>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</si>
  <si>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</si>
  <si>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</si>
  <si>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</si>
  <si>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</si>
  <si>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</si>
  <si>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</si>
  <si>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</si>
  <si>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</si>
  <si>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</si>
  <si>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</si>
  <si>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</si>
  <si>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</si>
  <si>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</si>
  <si>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</si>
  <si>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</si>
  <si>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</si>
  <si>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</si>
  <si>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</si>
  <si>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</si>
  <si>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</si>
  <si>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</si>
  <si>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</si>
  <si>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</si>
  <si>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</si>
  <si>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</si>
  <si>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</si>
  <si>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</si>
  <si>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</si>
  <si>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</si>
  <si>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</si>
  <si>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</si>
  <si>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</si>
  <si>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</si>
  <si>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</si>
  <si>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</si>
  <si>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</si>
  <si>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</si>
  <si>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Zabezpečovací práce v km 19,080 - 19,700</t>
  </si>
  <si>
    <t>02</t>
  </si>
  <si>
    <t>PŠ Bělá, Bukovice, ul. Slunná</t>
  </si>
  <si>
    <t>Objekt:</t>
  </si>
  <si>
    <t>Rozpočet:</t>
  </si>
  <si>
    <t>072-3-7</t>
  </si>
  <si>
    <t>PŠ Jeseníky</t>
  </si>
  <si>
    <t>Povodí Odry, státní podnik</t>
  </si>
  <si>
    <t>Varenská 3101/49</t>
  </si>
  <si>
    <t>Ostrava-Moravská Ostrava</t>
  </si>
  <si>
    <t>70200</t>
  </si>
  <si>
    <t>70890021</t>
  </si>
  <si>
    <t>CZ70890021</t>
  </si>
  <si>
    <t>Stavba</t>
  </si>
  <si>
    <t>Stavební objekt</t>
  </si>
  <si>
    <t>Celkem za stavbu</t>
  </si>
  <si>
    <t>CZK</t>
  </si>
  <si>
    <t>#POPS</t>
  </si>
  <si>
    <t>#POPO</t>
  </si>
  <si>
    <t>#POPR</t>
  </si>
  <si>
    <t>Rekapitulace dílů</t>
  </si>
  <si>
    <t>Typ dílu</t>
  </si>
  <si>
    <t>1</t>
  </si>
  <si>
    <t>Zemní práce</t>
  </si>
  <si>
    <t>4</t>
  </si>
  <si>
    <t>Vodorovné konstrukce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</si>
  <si>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</si>
  <si>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</si>
  <si>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</si>
  <si>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</si>
  <si>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</si>
  <si>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</si>
  <si>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</si>
  <si>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</si>
  <si>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</si>
  <si>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</si>
  <si>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</si>
  <si>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</si>
  <si>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</si>
  <si>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</si>
  <si>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</si>
  <si>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</si>
  <si>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</si>
  <si>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</si>
  <si>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</si>
  <si>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</si>
  <si>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</si>
  <si>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</si>
  <si>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</si>
  <si>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</si>
  <si>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</si>
  <si>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</si>
  <si>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</si>
  <si>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</si>
  <si>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</si>
  <si>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</si>
  <si>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</si>
  <si>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114203104R00</t>
  </si>
  <si>
    <t>Rozebrání dlažeb a záhozů záhozů, rovnanin a sostřeďovacích staveb  provedených na sucho</t>
  </si>
  <si>
    <t>m3</t>
  </si>
  <si>
    <t>800-1</t>
  </si>
  <si>
    <t>RTS 25/ I</t>
  </si>
  <si>
    <t>Práce</t>
  </si>
  <si>
    <t>Běžná</t>
  </si>
  <si>
    <t>POL1_</t>
  </si>
  <si>
    <t>z lomového kamene nebo betonových tvárnic a záhozů. S naložením na dopravní prostředek, nebo uložení na vzdálenost do 3 m za břehovou čáru.</t>
  </si>
  <si>
    <t>SPI</t>
  </si>
  <si>
    <t>114203301R00</t>
  </si>
  <si>
    <t>Třídění kamene nebo tvárnic podle druhu, velikosti nebo tvaru</t>
  </si>
  <si>
    <t>získaných při rozebrání dlažeb, záhozů, rovnanin a soustřeďovacích staveb. Uložení vytříděného lomového kamene nebo tvárnic na hromady podle druhu, velikosti nebo tvaru ve vzdálenosti do 3 m nebo na naložení na dopravní prostředek.</t>
  </si>
  <si>
    <t>124203101R00</t>
  </si>
  <si>
    <t xml:space="preserve">Vykopávky pro koryta vodotečí v hornině 3, do 1 000 m3 </t>
  </si>
  <si>
    <t>Indiv</t>
  </si>
  <si>
    <t>se svislým přemístění výkopku do 4 m a s přehozením výkopku na vzdálenost do 3 m nebo s naložením na dopravní prostředek,</t>
  </si>
  <si>
    <t>124203119R00</t>
  </si>
  <si>
    <t>Vykopávky pro koryta vodotečí příplatek k cenám   za vykopávky pro koryta vodotečí v tekoucí vodě při LTM, v hornině 3</t>
  </si>
  <si>
    <t>162301101R00</t>
  </si>
  <si>
    <t>Vodorovné přemístění výkopku z horniny 1 až 4, na vzdálenost přes 50  do 500 m</t>
  </si>
  <si>
    <t>po suchu, bez naložení výkopku, avšak se složením bez rozhrnutí, zpáteční cesta vozidla.</t>
  </si>
  <si>
    <t>162701105R00</t>
  </si>
  <si>
    <t>Vodorovné přemístění výkopku z horniny 1 až 4, na vzdálenost přes 9 000  do 10 000 m</t>
  </si>
  <si>
    <t>167101102R00</t>
  </si>
  <si>
    <t>Nakládání, skládání, překládání neulehlého výkopku nakládání výkopku  přes 100 m3, z horniny 1 až 4</t>
  </si>
  <si>
    <t>171201101R00</t>
  </si>
  <si>
    <t>Uložení sypaniny do násypů nezhutněných</t>
  </si>
  <si>
    <t>Uložení sypaniny do násypů nebo na skládku s rozprostřením sypaniny ve vrstvách a s hrubým urovnáním.</t>
  </si>
  <si>
    <t>POP</t>
  </si>
  <si>
    <t>182201101R00</t>
  </si>
  <si>
    <t>Svahování násypů bez rozlišení horniny</t>
  </si>
  <si>
    <t>m2</t>
  </si>
  <si>
    <t>trvalých svahů do projektovaných profilů s potřebným přemístěním výkopku při svahování v násypech,</t>
  </si>
  <si>
    <t>463212121R00</t>
  </si>
  <si>
    <t xml:space="preserve">Rovnanina z lomového kamene vyplnění spár a dutin těženým kamenivem,  </t>
  </si>
  <si>
    <t>832-1</t>
  </si>
  <si>
    <t>upraveného, tříděného, jakékoliv tloušťky rovnaniny</t>
  </si>
  <si>
    <t>Bez dodání lomového kamene : 607</t>
  </si>
  <si>
    <t>VV</t>
  </si>
  <si>
    <t>998332011R00</t>
  </si>
  <si>
    <t xml:space="preserve">Přesun hmot pro úpravy toků, hráze rybniční přesun hmot pro úpravy toků a kanály délky do 7000 m, hráze ochranné, rybniční a ostatní,  </t>
  </si>
  <si>
    <t>t</t>
  </si>
  <si>
    <t>ochranné a kanály délky do 7 000 m</t>
  </si>
  <si>
    <t>R001</t>
  </si>
  <si>
    <t>Záchranný odlov a transfer vodních živočichů</t>
  </si>
  <si>
    <t>kpl</t>
  </si>
  <si>
    <t>Vlastní</t>
  </si>
  <si>
    <t>R002</t>
  </si>
  <si>
    <t>Biologický dohled stavby</t>
  </si>
  <si>
    <t>R003</t>
  </si>
  <si>
    <t>Dočasný sjezd</t>
  </si>
  <si>
    <t>SUM</t>
  </si>
  <si>
    <t>END</t>
  </si>
  <si>
    <t>Popis stavby: PŠ Jeseníky</t>
  </si>
  <si>
    <t>Popis objektu: PŠ Bělá, Bukovice, ul. Slunná</t>
  </si>
  <si>
    <t>Popis rozpočtu: Zabezpečovací práce v km 19,080 - 19,700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</si>
</sst>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erver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Enm4b6abAmzDhmkDQN2U8Ddn/6EHKpMMKtuxIO8WUGSArAvVyxILWFS2pRoCxqFTe8dPnlXh8oYz0kJSRQCCKQ==" saltValue="nIe/VDGCaepGhqb6BR7NJ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9"/>
  <sheetViews>
    <sheetView showGridLines="0" tabSelected="1" topLeftCell="B1" zoomScaleNormal="100" zoomScaleSheetLayoutView="75" workbookViewId="0">
      <selection activeCell="B48" sqref="B4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1" t="s">
        <v>22</v>
      </c>
      <c r="C2" s="112"/>
      <c r="D2" s="113"/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5">
      <c r="A3" s="2"/>
      <c r="B3" s="117" t="s">
        <v>47</v>
      </c>
      <c r="C3" s="112"/>
      <c r="D3" s="118"/>
      <c r="E3" s="119" t="s">
        <v>46</v>
      </c>
      <c r="F3" s="120"/>
      <c r="G3" s="120"/>
      <c r="H3" s="120"/>
      <c r="I3" s="120"/>
      <c r="J3" s="121"/>
    </row>
    <row r="4" spans="1:15" ht="23.25" customHeight="1" x14ac:dyDescent="0.25">
      <c r="A4" s="108">
        <v>4499348</v>
      </c>
      <c r="B4" s="122" t="s">
        <v>48</v>
      </c>
      <c r="C4" s="123"/>
      <c r="D4" s="124"/>
      <c r="E4" s="125" t="s">
        <v>44</v>
      </c>
      <c r="F4" s="126"/>
      <c r="G4" s="126"/>
      <c r="H4" s="126"/>
      <c r="I4" s="126"/>
      <c r="J4" s="127"/>
    </row>
    <row r="5" spans="1:15" ht="24" customHeight="1" x14ac:dyDescent="0.25">
      <c r="A5" s="2"/>
      <c r="B5" s="31" t="s">
        <v>42</v>
      </c>
      <c r="D5" s="128" t="s">
        <v>51</v>
      </c>
      <c r="E5" s="91"/>
      <c r="F5" s="91"/>
      <c r="G5" s="91"/>
      <c r="H5" s="18" t="s">
        <v>40</v>
      </c>
      <c r="I5" s="130" t="s">
        <v>55</v>
      </c>
      <c r="J5" s="8"/>
    </row>
    <row r="6" spans="1:15" ht="15.75" customHeight="1" x14ac:dyDescent="0.25">
      <c r="A6" s="2"/>
      <c r="B6" s="28"/>
      <c r="C6" s="55"/>
      <c r="D6" s="110" t="s">
        <v>52</v>
      </c>
      <c r="E6" s="92"/>
      <c r="F6" s="92"/>
      <c r="G6" s="92"/>
      <c r="H6" s="18" t="s">
        <v>34</v>
      </c>
      <c r="I6" s="130" t="s">
        <v>56</v>
      </c>
      <c r="J6" s="8"/>
    </row>
    <row r="7" spans="1:15" ht="15.75" customHeight="1" x14ac:dyDescent="0.25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5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5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5">
      <c r="A16" s="201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SUMIF(F53:F55,A16,I53:I55)+SUMIF(F53:F55,"PSU",I53:I55)</f>
        <v>0</v>
      </c>
      <c r="J16" s="85"/>
    </row>
    <row r="17" spans="1:10" ht="23.25" customHeight="1" x14ac:dyDescent="0.25">
      <c r="A17" s="201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SUMIF(F53:F55,A17,I53:I55)</f>
        <v>0</v>
      </c>
      <c r="J17" s="85"/>
    </row>
    <row r="18" spans="1:10" ht="23.25" customHeight="1" x14ac:dyDescent="0.25">
      <c r="A18" s="201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SUMIF(F53:F55,A18,I53:I55)</f>
        <v>0</v>
      </c>
      <c r="J18" s="85"/>
    </row>
    <row r="19" spans="1:10" ht="23.25" customHeight="1" x14ac:dyDescent="0.25">
      <c r="A19" s="201" t="s">
        <v>70</v>
      </c>
      <c r="B19" s="38" t="s">
        <v>27</v>
      </c>
      <c r="C19" s="62"/>
      <c r="D19" s="63"/>
      <c r="E19" s="83"/>
      <c r="F19" s="84"/>
      <c r="G19" s="83"/>
      <c r="H19" s="84"/>
      <c r="I19" s="83">
        <f>SUMIF(F53:F55,A19,I53:I55)</f>
        <v>0</v>
      </c>
      <c r="J19" s="85"/>
    </row>
    <row r="20" spans="1:10" ht="23.25" customHeight="1" x14ac:dyDescent="0.25">
      <c r="A20" s="201" t="s">
        <v>71</v>
      </c>
      <c r="B20" s="38" t="s">
        <v>28</v>
      </c>
      <c r="C20" s="62"/>
      <c r="D20" s="63"/>
      <c r="E20" s="83"/>
      <c r="F20" s="84"/>
      <c r="G20" s="83"/>
      <c r="H20" s="84"/>
      <c r="I20" s="83">
        <f>SUMIF(F53:F55,A20,I53:I55)</f>
        <v>0</v>
      </c>
      <c r="J20" s="85"/>
    </row>
    <row r="21" spans="1:10" ht="23.25" customHeight="1" x14ac:dyDescent="0.25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I23*E23/100</f>
        <v>0</v>
      </c>
      <c r="H24" s="96"/>
      <c r="I24" s="96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70" t="s">
        <v>23</v>
      </c>
      <c r="C28" s="171"/>
      <c r="D28" s="171"/>
      <c r="E28" s="172"/>
      <c r="F28" s="173"/>
      <c r="G28" s="174">
        <f>A27</f>
        <v>0</v>
      </c>
      <c r="H28" s="174"/>
      <c r="I28" s="174"/>
      <c r="J28" s="175" t="str">
        <f t="shared" si="0"/>
        <v>CZK</v>
      </c>
    </row>
    <row r="29" spans="1:10" ht="27.75" hidden="1" customHeight="1" thickBot="1" x14ac:dyDescent="0.3">
      <c r="A29" s="2"/>
      <c r="B29" s="170" t="s">
        <v>35</v>
      </c>
      <c r="C29" s="176"/>
      <c r="D29" s="176"/>
      <c r="E29" s="176"/>
      <c r="F29" s="177"/>
      <c r="G29" s="178">
        <f>ZakladDPHSni+DPHSni+ZakladDPHZakl+DPHZakl+Zaokrouhleni</f>
        <v>0</v>
      </c>
      <c r="H29" s="178"/>
      <c r="I29" s="178"/>
      <c r="J29" s="179" t="s">
        <v>60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5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5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7" t="s">
        <v>1</v>
      </c>
      <c r="J38" s="148" t="s">
        <v>0</v>
      </c>
    </row>
    <row r="39" spans="1:10" ht="25.5" hidden="1" customHeight="1" x14ac:dyDescent="0.25">
      <c r="A39" s="138">
        <v>1</v>
      </c>
      <c r="B39" s="149" t="s">
        <v>57</v>
      </c>
      <c r="C39" s="150"/>
      <c r="D39" s="150"/>
      <c r="E39" s="150"/>
      <c r="F39" s="151">
        <f>'02 01 Pol'!AE39</f>
        <v>0</v>
      </c>
      <c r="G39" s="152">
        <f>'02 01 Pol'!AF39</f>
        <v>0</v>
      </c>
      <c r="H39" s="153"/>
      <c r="I39" s="154">
        <f>F39+G39+H39</f>
        <v>0</v>
      </c>
      <c r="J39" s="155" t="str">
        <f>IF(CenaCelkemVypocet=0,"",I39/CenaCelkemVypocet*100)</f>
        <v/>
      </c>
    </row>
    <row r="40" spans="1:10" ht="25.5" hidden="1" customHeight="1" x14ac:dyDescent="0.25">
      <c r="A40" s="138">
        <v>2</v>
      </c>
      <c r="B40" s="156"/>
      <c r="C40" s="157" t="s">
        <v>58</v>
      </c>
      <c r="D40" s="157"/>
      <c r="E40" s="157"/>
      <c r="F40" s="158"/>
      <c r="G40" s="159"/>
      <c r="H40" s="159"/>
      <c r="I40" s="160"/>
      <c r="J40" s="161"/>
    </row>
    <row r="41" spans="1:10" ht="25.5" hidden="1" customHeight="1" x14ac:dyDescent="0.25">
      <c r="A41" s="138">
        <v>2</v>
      </c>
      <c r="B41" s="156" t="s">
        <v>45</v>
      </c>
      <c r="C41" s="157" t="s">
        <v>46</v>
      </c>
      <c r="D41" s="157"/>
      <c r="E41" s="157"/>
      <c r="F41" s="158">
        <f>'02 01 Pol'!AE39</f>
        <v>0</v>
      </c>
      <c r="G41" s="159">
        <f>'02 01 Pol'!AF39</f>
        <v>0</v>
      </c>
      <c r="H41" s="159"/>
      <c r="I41" s="160">
        <f>F41+G41+H41</f>
        <v>0</v>
      </c>
      <c r="J41" s="161" t="str">
        <f>IF(CenaCelkemVypocet=0,"",I41/CenaCelkemVypocet*100)</f>
        <v/>
      </c>
    </row>
    <row r="42" spans="1:10" ht="25.5" hidden="1" customHeight="1" x14ac:dyDescent="0.25">
      <c r="A42" s="138">
        <v>3</v>
      </c>
      <c r="B42" s="162" t="s">
        <v>43</v>
      </c>
      <c r="C42" s="150" t="s">
        <v>44</v>
      </c>
      <c r="D42" s="150"/>
      <c r="E42" s="150"/>
      <c r="F42" s="163">
        <f>'02 01 Pol'!AE39</f>
        <v>0</v>
      </c>
      <c r="G42" s="153">
        <f>'02 01 Pol'!AF39</f>
        <v>0</v>
      </c>
      <c r="H42" s="153"/>
      <c r="I42" s="154">
        <f>F42+G42+H42</f>
        <v>0</v>
      </c>
      <c r="J42" s="155" t="str">
        <f>IF(CenaCelkemVypocet=0,"",I42/CenaCelkemVypocet*100)</f>
        <v/>
      </c>
    </row>
    <row r="43" spans="1:10" ht="25.5" hidden="1" customHeight="1" x14ac:dyDescent="0.25">
      <c r="A43" s="138"/>
      <c r="B43" s="164" t="s">
        <v>59</v>
      </c>
      <c r="C43" s="165"/>
      <c r="D43" s="165"/>
      <c r="E43" s="165"/>
      <c r="F43" s="166">
        <f>SUMIF(A39:A42,"=1",F39:F42)</f>
        <v>0</v>
      </c>
      <c r="G43" s="167">
        <f>SUMIF(A39:A42,"=1",G39:G42)</f>
        <v>0</v>
      </c>
      <c r="H43" s="167">
        <f>SUMIF(A39:A42,"=1",H39:H42)</f>
        <v>0</v>
      </c>
      <c r="I43" s="168">
        <f>SUMIF(A39:A42,"=1",I39:I42)</f>
        <v>0</v>
      </c>
      <c r="J43" s="169">
        <f>SUMIF(A39:A42,"=1",J39:J42)</f>
        <v>0</v>
      </c>
    </row>
    <row r="45" spans="1:10" x14ac:dyDescent="0.25">
      <c r="A45" t="s">
        <v>61</v>
      </c>
      <c r="B45" t="s">
        <v>155</v>
      </c>
    </row>
    <row r="46" spans="1:10" x14ac:dyDescent="0.25">
      <c r="A46" t="s">
        <v>62</v>
      </c>
      <c r="B46" t="s">
        <v>156</v>
      </c>
    </row>
    <row r="47" spans="1:10" x14ac:dyDescent="0.25">
      <c r="A47" t="s">
        <v>63</v>
      </c>
      <c r="B47" t="s">
        <v>157</v>
      </c>
    </row>
    <row r="50" spans="1:10" ht="15.6" x14ac:dyDescent="0.3">
      <c r="B50" s="180" t="s">
        <v>64</v>
      </c>
    </row>
    <row r="52" spans="1:10" ht="25.5" customHeight="1" x14ac:dyDescent="0.25">
      <c r="A52" s="182"/>
      <c r="B52" s="185" t="s">
        <v>17</v>
      </c>
      <c r="C52" s="185" t="s">
        <v>5</v>
      </c>
      <c r="D52" s="186"/>
      <c r="E52" s="186"/>
      <c r="F52" s="187" t="s">
        <v>65</v>
      </c>
      <c r="G52" s="187"/>
      <c r="H52" s="187"/>
      <c r="I52" s="187" t="s">
        <v>29</v>
      </c>
      <c r="J52" s="187" t="s">
        <v>0</v>
      </c>
    </row>
    <row r="53" spans="1:10" ht="36.75" customHeight="1" x14ac:dyDescent="0.25">
      <c r="A53" s="183"/>
      <c r="B53" s="188" t="s">
        <v>66</v>
      </c>
      <c r="C53" s="189" t="s">
        <v>67</v>
      </c>
      <c r="D53" s="190"/>
      <c r="E53" s="190"/>
      <c r="F53" s="197" t="s">
        <v>24</v>
      </c>
      <c r="G53" s="198"/>
      <c r="H53" s="198"/>
      <c r="I53" s="198">
        <f>'02 01 Pol'!G8</f>
        <v>0</v>
      </c>
      <c r="J53" s="194" t="str">
        <f>IF(I56=0,"",I53/I56*100)</f>
        <v/>
      </c>
    </row>
    <row r="54" spans="1:10" ht="36.75" customHeight="1" x14ac:dyDescent="0.25">
      <c r="A54" s="183"/>
      <c r="B54" s="188" t="s">
        <v>68</v>
      </c>
      <c r="C54" s="189" t="s">
        <v>69</v>
      </c>
      <c r="D54" s="190"/>
      <c r="E54" s="190"/>
      <c r="F54" s="197" t="s">
        <v>24</v>
      </c>
      <c r="G54" s="198"/>
      <c r="H54" s="198"/>
      <c r="I54" s="198">
        <f>'02 01 Pol'!G26</f>
        <v>0</v>
      </c>
      <c r="J54" s="194" t="str">
        <f>IF(I56=0,"",I54/I56*100)</f>
        <v/>
      </c>
    </row>
    <row r="55" spans="1:10" ht="36.75" customHeight="1" x14ac:dyDescent="0.25">
      <c r="A55" s="183"/>
      <c r="B55" s="188" t="s">
        <v>70</v>
      </c>
      <c r="C55" s="189" t="s">
        <v>27</v>
      </c>
      <c r="D55" s="190"/>
      <c r="E55" s="190"/>
      <c r="F55" s="197" t="s">
        <v>70</v>
      </c>
      <c r="G55" s="198"/>
      <c r="H55" s="198"/>
      <c r="I55" s="198">
        <f>'02 01 Pol'!G34</f>
        <v>0</v>
      </c>
      <c r="J55" s="194" t="str">
        <f>IF(I56=0,"",I55/I56*100)</f>
        <v/>
      </c>
    </row>
    <row r="56" spans="1:10" ht="25.5" customHeight="1" x14ac:dyDescent="0.25">
      <c r="A56" s="184"/>
      <c r="B56" s="191" t="s">
        <v>1</v>
      </c>
      <c r="C56" s="192"/>
      <c r="D56" s="193"/>
      <c r="E56" s="193"/>
      <c r="F56" s="199"/>
      <c r="G56" s="200"/>
      <c r="H56" s="200"/>
      <c r="I56" s="200">
        <f>SUM(I53:I55)</f>
        <v>0</v>
      </c>
      <c r="J56" s="195">
        <f>SUM(J53:J55)</f>
        <v>0</v>
      </c>
    </row>
    <row r="57" spans="1:10" x14ac:dyDescent="0.25">
      <c r="F57" s="137"/>
      <c r="G57" s="137"/>
      <c r="H57" s="137"/>
      <c r="I57" s="137"/>
      <c r="J57" s="196"/>
    </row>
    <row r="58" spans="1:10" x14ac:dyDescent="0.25">
      <c r="F58" s="137"/>
      <c r="G58" s="137"/>
      <c r="H58" s="137"/>
      <c r="I58" s="137"/>
      <c r="J58" s="196"/>
    </row>
    <row r="59" spans="1:10" x14ac:dyDescent="0.25">
      <c r="F59" s="137"/>
      <c r="G59" s="137"/>
      <c r="H59" s="137"/>
      <c r="I59" s="137"/>
      <c r="J59" s="196"/>
    </row>
  </sheetData>
  <sheetProtection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9">
    <mergeCell ref="C53:E53"/>
    <mergeCell ref="C54:E54"/>
    <mergeCell ref="C55:E55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4" t="s">
        <v>6</v>
      </c>
      <c r="B1" s="104"/>
      <c r="C1" s="105"/>
      <c r="D1" s="104"/>
      <c r="E1" s="104"/>
      <c r="F1" s="104"/>
      <c r="G1" s="104"/>
    </row>
    <row r="2" spans="1:7" ht="24.9" customHeight="1" x14ac:dyDescent="0.25">
      <c r="A2" s="50" t="s">
        <v>7</v>
      </c>
      <c r="B2" s="49"/>
      <c r="C2" s="106"/>
      <c r="D2" s="106"/>
      <c r="E2" s="106"/>
      <c r="F2" s="106"/>
      <c r="G2" s="107"/>
    </row>
    <row r="3" spans="1:7" ht="24.9" customHeight="1" x14ac:dyDescent="0.25">
      <c r="A3" s="50" t="s">
        <v>8</v>
      </c>
      <c r="B3" s="49"/>
      <c r="C3" s="106"/>
      <c r="D3" s="106"/>
      <c r="E3" s="106"/>
      <c r="F3" s="106"/>
      <c r="G3" s="107"/>
    </row>
    <row r="4" spans="1:7" ht="24.9" customHeight="1" x14ac:dyDescent="0.25">
      <c r="A4" s="50" t="s">
        <v>9</v>
      </c>
      <c r="B4" s="49"/>
      <c r="C4" s="106"/>
      <c r="D4" s="106"/>
      <c r="E4" s="106"/>
      <c r="F4" s="106"/>
      <c r="G4" s="107"/>
    </row>
    <row r="5" spans="1:7" x14ac:dyDescent="0.25">
      <c r="B5" s="4"/>
      <c r="C5" s="5"/>
      <c r="D5" s="6"/>
    </row>
  </sheetData>
  <sheetProtection algorithmName="SHA-512" hashValue="PbNQv5zAPz68vC+h51WJ77cffHCXAF9qq4ED9XLUxKDSbRVvTFHp2Qk5QpaX4AZBtvJq+uqQyDD8UrBygqy3qw==" saltValue="64Q6qybIw9g0+hZWiW/zA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FAD1E-AE78-44C4-919B-D89083673D87}">
  <sheetPr>
    <outlinePr summaryBelow="0"/>
  </sheetPr>
  <dimension ref="A1:BH5000"/>
  <sheetViews>
    <sheetView workbookViewId="0">
      <pane ySplit="7" topLeftCell="A8" activePane="bottomLeft" state="frozen"/>
      <selection pane="bottomLeft" activeCell="R2" sqref="R2"/>
    </sheetView>
  </sheetViews>
  <sheetFormatPr defaultRowHeight="13.2" outlineLevelRow="2" x14ac:dyDescent="0.25"/>
  <cols>
    <col min="1" max="1" width="3.44140625" customWidth="1"/>
    <col min="2" max="2" width="12.6640625" style="181" customWidth="1"/>
    <col min="3" max="3" width="63.33203125" style="181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02" t="s">
        <v>72</v>
      </c>
      <c r="B1" s="202"/>
      <c r="C1" s="202"/>
      <c r="D1" s="202"/>
      <c r="E1" s="202"/>
      <c r="F1" s="202"/>
      <c r="G1" s="202"/>
      <c r="AG1" t="s">
        <v>73</v>
      </c>
    </row>
    <row r="2" spans="1:60" ht="25.05" customHeight="1" x14ac:dyDescent="0.25">
      <c r="A2" s="203" t="s">
        <v>7</v>
      </c>
      <c r="B2" s="49" t="s">
        <v>49</v>
      </c>
      <c r="C2" s="206" t="s">
        <v>50</v>
      </c>
      <c r="D2" s="204"/>
      <c r="E2" s="204"/>
      <c r="F2" s="204"/>
      <c r="G2" s="205"/>
      <c r="AG2" t="s">
        <v>74</v>
      </c>
    </row>
    <row r="3" spans="1:60" ht="25.05" customHeight="1" x14ac:dyDescent="0.25">
      <c r="A3" s="203" t="s">
        <v>8</v>
      </c>
      <c r="B3" s="49" t="s">
        <v>45</v>
      </c>
      <c r="C3" s="206" t="s">
        <v>46</v>
      </c>
      <c r="D3" s="204"/>
      <c r="E3" s="204"/>
      <c r="F3" s="204"/>
      <c r="G3" s="205"/>
      <c r="AC3" s="181" t="s">
        <v>74</v>
      </c>
      <c r="AG3" t="s">
        <v>75</v>
      </c>
    </row>
    <row r="4" spans="1:60" ht="25.05" customHeight="1" x14ac:dyDescent="0.25">
      <c r="A4" s="207" t="s">
        <v>9</v>
      </c>
      <c r="B4" s="208" t="s">
        <v>43</v>
      </c>
      <c r="C4" s="209" t="s">
        <v>44</v>
      </c>
      <c r="D4" s="210"/>
      <c r="E4" s="210"/>
      <c r="F4" s="210"/>
      <c r="G4" s="211"/>
      <c r="AG4" t="s">
        <v>76</v>
      </c>
    </row>
    <row r="5" spans="1:60" x14ac:dyDescent="0.25">
      <c r="D5" s="10"/>
    </row>
    <row r="6" spans="1:60" ht="39.6" x14ac:dyDescent="0.25">
      <c r="A6" s="213" t="s">
        <v>77</v>
      </c>
      <c r="B6" s="215" t="s">
        <v>78</v>
      </c>
      <c r="C6" s="215" t="s">
        <v>79</v>
      </c>
      <c r="D6" s="214" t="s">
        <v>80</v>
      </c>
      <c r="E6" s="213" t="s">
        <v>81</v>
      </c>
      <c r="F6" s="212" t="s">
        <v>82</v>
      </c>
      <c r="G6" s="213" t="s">
        <v>29</v>
      </c>
      <c r="H6" s="216" t="s">
        <v>30</v>
      </c>
      <c r="I6" s="216" t="s">
        <v>83</v>
      </c>
      <c r="J6" s="216" t="s">
        <v>31</v>
      </c>
      <c r="K6" s="216" t="s">
        <v>84</v>
      </c>
      <c r="L6" s="216" t="s">
        <v>85</v>
      </c>
      <c r="M6" s="216" t="s">
        <v>86</v>
      </c>
      <c r="N6" s="216" t="s">
        <v>87</v>
      </c>
      <c r="O6" s="216" t="s">
        <v>88</v>
      </c>
      <c r="P6" s="216" t="s">
        <v>89</v>
      </c>
      <c r="Q6" s="216" t="s">
        <v>90</v>
      </c>
      <c r="R6" s="216" t="s">
        <v>91</v>
      </c>
      <c r="S6" s="216" t="s">
        <v>92</v>
      </c>
      <c r="T6" s="216" t="s">
        <v>93</v>
      </c>
      <c r="U6" s="216" t="s">
        <v>94</v>
      </c>
      <c r="V6" s="216" t="s">
        <v>95</v>
      </c>
      <c r="W6" s="216" t="s">
        <v>96</v>
      </c>
      <c r="X6" s="216" t="s">
        <v>97</v>
      </c>
      <c r="Y6" s="216" t="s">
        <v>98</v>
      </c>
    </row>
    <row r="7" spans="1:60" hidden="1" x14ac:dyDescent="0.25">
      <c r="A7" s="3"/>
      <c r="B7" s="4"/>
      <c r="C7" s="4"/>
      <c r="D7" s="6"/>
      <c r="E7" s="218"/>
      <c r="F7" s="219"/>
      <c r="G7" s="219"/>
      <c r="H7" s="219"/>
      <c r="I7" s="219"/>
      <c r="J7" s="219"/>
      <c r="K7" s="219"/>
      <c r="L7" s="219"/>
      <c r="M7" s="219"/>
      <c r="N7" s="218"/>
      <c r="O7" s="218"/>
      <c r="P7" s="218"/>
      <c r="Q7" s="218"/>
      <c r="R7" s="219"/>
      <c r="S7" s="219"/>
      <c r="T7" s="219"/>
      <c r="U7" s="219"/>
      <c r="V7" s="219"/>
      <c r="W7" s="219"/>
      <c r="X7" s="219"/>
      <c r="Y7" s="219"/>
    </row>
    <row r="8" spans="1:60" x14ac:dyDescent="0.25">
      <c r="A8" s="231" t="s">
        <v>99</v>
      </c>
      <c r="B8" s="232" t="s">
        <v>66</v>
      </c>
      <c r="C8" s="255" t="s">
        <v>67</v>
      </c>
      <c r="D8" s="233"/>
      <c r="E8" s="234"/>
      <c r="F8" s="235"/>
      <c r="G8" s="235">
        <f>SUMIF(AG9:AG25,"&lt;&gt;NOR",G9:G25)</f>
        <v>0</v>
      </c>
      <c r="H8" s="235"/>
      <c r="I8" s="235">
        <f>SUM(I9:I25)</f>
        <v>0</v>
      </c>
      <c r="J8" s="235"/>
      <c r="K8" s="235">
        <f>SUM(K9:K25)</f>
        <v>0</v>
      </c>
      <c r="L8" s="235"/>
      <c r="M8" s="235">
        <f>SUM(M9:M25)</f>
        <v>0</v>
      </c>
      <c r="N8" s="234"/>
      <c r="O8" s="234">
        <f>SUM(O9:O25)</f>
        <v>0</v>
      </c>
      <c r="P8" s="234"/>
      <c r="Q8" s="234">
        <f>SUM(Q9:Q25)</f>
        <v>0</v>
      </c>
      <c r="R8" s="235"/>
      <c r="S8" s="235"/>
      <c r="T8" s="236"/>
      <c r="U8" s="230"/>
      <c r="V8" s="230">
        <f>SUM(V9:V25)</f>
        <v>824.30000000000007</v>
      </c>
      <c r="W8" s="230"/>
      <c r="X8" s="230"/>
      <c r="Y8" s="230"/>
      <c r="AG8" t="s">
        <v>100</v>
      </c>
    </row>
    <row r="9" spans="1:60" outlineLevel="1" x14ac:dyDescent="0.25">
      <c r="A9" s="238">
        <v>1</v>
      </c>
      <c r="B9" s="239" t="s">
        <v>101</v>
      </c>
      <c r="C9" s="256" t="s">
        <v>102</v>
      </c>
      <c r="D9" s="240" t="s">
        <v>103</v>
      </c>
      <c r="E9" s="241">
        <v>174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21</v>
      </c>
      <c r="M9" s="243">
        <f>G9*(1+L9/100)</f>
        <v>0</v>
      </c>
      <c r="N9" s="241">
        <v>0</v>
      </c>
      <c r="O9" s="241">
        <f>ROUND(E9*N9,2)</f>
        <v>0</v>
      </c>
      <c r="P9" s="241">
        <v>0</v>
      </c>
      <c r="Q9" s="241">
        <f>ROUND(E9*P9,2)</f>
        <v>0</v>
      </c>
      <c r="R9" s="243" t="s">
        <v>104</v>
      </c>
      <c r="S9" s="243" t="s">
        <v>105</v>
      </c>
      <c r="T9" s="244" t="s">
        <v>105</v>
      </c>
      <c r="U9" s="227">
        <v>0.222</v>
      </c>
      <c r="V9" s="227">
        <f>ROUND(E9*U9,2)</f>
        <v>38.630000000000003</v>
      </c>
      <c r="W9" s="227"/>
      <c r="X9" s="227" t="s">
        <v>106</v>
      </c>
      <c r="Y9" s="227" t="s">
        <v>107</v>
      </c>
      <c r="Z9" s="217"/>
      <c r="AA9" s="217"/>
      <c r="AB9" s="217"/>
      <c r="AC9" s="217"/>
      <c r="AD9" s="217"/>
      <c r="AE9" s="217"/>
      <c r="AF9" s="217"/>
      <c r="AG9" s="217" t="s">
        <v>108</v>
      </c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</row>
    <row r="10" spans="1:60" outlineLevel="2" x14ac:dyDescent="0.25">
      <c r="A10" s="224"/>
      <c r="B10" s="225"/>
      <c r="C10" s="257" t="s">
        <v>109</v>
      </c>
      <c r="D10" s="246"/>
      <c r="E10" s="246"/>
      <c r="F10" s="246"/>
      <c r="G10" s="246"/>
      <c r="H10" s="227"/>
      <c r="I10" s="227"/>
      <c r="J10" s="227"/>
      <c r="K10" s="227"/>
      <c r="L10" s="227"/>
      <c r="M10" s="227"/>
      <c r="N10" s="226"/>
      <c r="O10" s="226"/>
      <c r="P10" s="226"/>
      <c r="Q10" s="226"/>
      <c r="R10" s="227"/>
      <c r="S10" s="227"/>
      <c r="T10" s="227"/>
      <c r="U10" s="227"/>
      <c r="V10" s="227"/>
      <c r="W10" s="227"/>
      <c r="X10" s="227"/>
      <c r="Y10" s="227"/>
      <c r="Z10" s="217"/>
      <c r="AA10" s="217"/>
      <c r="AB10" s="217"/>
      <c r="AC10" s="217"/>
      <c r="AD10" s="217"/>
      <c r="AE10" s="217"/>
      <c r="AF10" s="217"/>
      <c r="AG10" s="217" t="s">
        <v>110</v>
      </c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45" t="str">
        <f>C10</f>
        <v>z lomového kamene nebo betonových tvárnic a záhozů. S naložením na dopravní prostředek, nebo uložení na vzdálenost do 3 m za břehovou čáru.</v>
      </c>
      <c r="BB10" s="217"/>
      <c r="BC10" s="217"/>
      <c r="BD10" s="217"/>
      <c r="BE10" s="217"/>
      <c r="BF10" s="217"/>
      <c r="BG10" s="217"/>
      <c r="BH10" s="217"/>
    </row>
    <row r="11" spans="1:60" outlineLevel="1" x14ac:dyDescent="0.25">
      <c r="A11" s="238">
        <v>2</v>
      </c>
      <c r="B11" s="239" t="s">
        <v>111</v>
      </c>
      <c r="C11" s="256" t="s">
        <v>112</v>
      </c>
      <c r="D11" s="240" t="s">
        <v>103</v>
      </c>
      <c r="E11" s="241">
        <v>174</v>
      </c>
      <c r="F11" s="242"/>
      <c r="G11" s="243">
        <f>ROUND(E11*F11,2)</f>
        <v>0</v>
      </c>
      <c r="H11" s="242"/>
      <c r="I11" s="243">
        <f>ROUND(E11*H11,2)</f>
        <v>0</v>
      </c>
      <c r="J11" s="242"/>
      <c r="K11" s="243">
        <f>ROUND(E11*J11,2)</f>
        <v>0</v>
      </c>
      <c r="L11" s="243">
        <v>21</v>
      </c>
      <c r="M11" s="243">
        <f>G11*(1+L11/100)</f>
        <v>0</v>
      </c>
      <c r="N11" s="241">
        <v>0</v>
      </c>
      <c r="O11" s="241">
        <f>ROUND(E11*N11,2)</f>
        <v>0</v>
      </c>
      <c r="P11" s="241">
        <v>0</v>
      </c>
      <c r="Q11" s="241">
        <f>ROUND(E11*P11,2)</f>
        <v>0</v>
      </c>
      <c r="R11" s="243" t="s">
        <v>104</v>
      </c>
      <c r="S11" s="243" t="s">
        <v>105</v>
      </c>
      <c r="T11" s="244" t="s">
        <v>105</v>
      </c>
      <c r="U11" s="227">
        <v>1.0920000000000001</v>
      </c>
      <c r="V11" s="227">
        <f>ROUND(E11*U11,2)</f>
        <v>190.01</v>
      </c>
      <c r="W11" s="227"/>
      <c r="X11" s="227" t="s">
        <v>106</v>
      </c>
      <c r="Y11" s="227" t="s">
        <v>107</v>
      </c>
      <c r="Z11" s="217"/>
      <c r="AA11" s="217"/>
      <c r="AB11" s="217"/>
      <c r="AC11" s="217"/>
      <c r="AD11" s="217"/>
      <c r="AE11" s="217"/>
      <c r="AF11" s="217"/>
      <c r="AG11" s="217" t="s">
        <v>108</v>
      </c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</row>
    <row r="12" spans="1:60" ht="21" outlineLevel="2" x14ac:dyDescent="0.25">
      <c r="A12" s="224"/>
      <c r="B12" s="225"/>
      <c r="C12" s="257" t="s">
        <v>113</v>
      </c>
      <c r="D12" s="246"/>
      <c r="E12" s="246"/>
      <c r="F12" s="246"/>
      <c r="G12" s="246"/>
      <c r="H12" s="227"/>
      <c r="I12" s="227"/>
      <c r="J12" s="227"/>
      <c r="K12" s="227"/>
      <c r="L12" s="227"/>
      <c r="M12" s="227"/>
      <c r="N12" s="226"/>
      <c r="O12" s="226"/>
      <c r="P12" s="226"/>
      <c r="Q12" s="226"/>
      <c r="R12" s="227"/>
      <c r="S12" s="227"/>
      <c r="T12" s="227"/>
      <c r="U12" s="227"/>
      <c r="V12" s="227"/>
      <c r="W12" s="227"/>
      <c r="X12" s="227"/>
      <c r="Y12" s="227"/>
      <c r="Z12" s="217"/>
      <c r="AA12" s="217"/>
      <c r="AB12" s="217"/>
      <c r="AC12" s="217"/>
      <c r="AD12" s="217"/>
      <c r="AE12" s="217"/>
      <c r="AF12" s="217"/>
      <c r="AG12" s="217" t="s">
        <v>110</v>
      </c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45" t="str">
        <f>C12</f>
        <v>získaných při rozebrání dlažeb, záhozů, rovnanin a soustřeďovacích staveb. Uložení vytříděného lomového kamene nebo tvárnic na hromady podle druhu, velikosti nebo tvaru ve vzdálenosti do 3 m nebo na naložení na dopravní prostředek.</v>
      </c>
      <c r="BB12" s="217"/>
      <c r="BC12" s="217"/>
      <c r="BD12" s="217"/>
      <c r="BE12" s="217"/>
      <c r="BF12" s="217"/>
      <c r="BG12" s="217"/>
      <c r="BH12" s="217"/>
    </row>
    <row r="13" spans="1:60" outlineLevel="1" x14ac:dyDescent="0.25">
      <c r="A13" s="238">
        <v>3</v>
      </c>
      <c r="B13" s="239" t="s">
        <v>114</v>
      </c>
      <c r="C13" s="256" t="s">
        <v>115</v>
      </c>
      <c r="D13" s="240" t="s">
        <v>103</v>
      </c>
      <c r="E13" s="241">
        <v>554</v>
      </c>
      <c r="F13" s="242"/>
      <c r="G13" s="243">
        <f>ROUND(E13*F13,2)</f>
        <v>0</v>
      </c>
      <c r="H13" s="242"/>
      <c r="I13" s="243">
        <f>ROUND(E13*H13,2)</f>
        <v>0</v>
      </c>
      <c r="J13" s="242"/>
      <c r="K13" s="243">
        <f>ROUND(E13*J13,2)</f>
        <v>0</v>
      </c>
      <c r="L13" s="243">
        <v>21</v>
      </c>
      <c r="M13" s="243">
        <f>G13*(1+L13/100)</f>
        <v>0</v>
      </c>
      <c r="N13" s="241">
        <v>0</v>
      </c>
      <c r="O13" s="241">
        <f>ROUND(E13*N13,2)</f>
        <v>0</v>
      </c>
      <c r="P13" s="241">
        <v>0</v>
      </c>
      <c r="Q13" s="241">
        <f>ROUND(E13*P13,2)</f>
        <v>0</v>
      </c>
      <c r="R13" s="243" t="s">
        <v>104</v>
      </c>
      <c r="S13" s="243" t="s">
        <v>105</v>
      </c>
      <c r="T13" s="244" t="s">
        <v>116</v>
      </c>
      <c r="U13" s="227">
        <v>0.52900000000000003</v>
      </c>
      <c r="V13" s="227">
        <f>ROUND(E13*U13,2)</f>
        <v>293.07</v>
      </c>
      <c r="W13" s="227"/>
      <c r="X13" s="227" t="s">
        <v>106</v>
      </c>
      <c r="Y13" s="227" t="s">
        <v>107</v>
      </c>
      <c r="Z13" s="217"/>
      <c r="AA13" s="217"/>
      <c r="AB13" s="217"/>
      <c r="AC13" s="217"/>
      <c r="AD13" s="217"/>
      <c r="AE13" s="217"/>
      <c r="AF13" s="217"/>
      <c r="AG13" s="217" t="s">
        <v>108</v>
      </c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</row>
    <row r="14" spans="1:60" outlineLevel="2" x14ac:dyDescent="0.25">
      <c r="A14" s="224"/>
      <c r="B14" s="225"/>
      <c r="C14" s="257" t="s">
        <v>117</v>
      </c>
      <c r="D14" s="246"/>
      <c r="E14" s="246"/>
      <c r="F14" s="246"/>
      <c r="G14" s="246"/>
      <c r="H14" s="227"/>
      <c r="I14" s="227"/>
      <c r="J14" s="227"/>
      <c r="K14" s="227"/>
      <c r="L14" s="227"/>
      <c r="M14" s="227"/>
      <c r="N14" s="226"/>
      <c r="O14" s="226"/>
      <c r="P14" s="226"/>
      <c r="Q14" s="226"/>
      <c r="R14" s="227"/>
      <c r="S14" s="227"/>
      <c r="T14" s="227"/>
      <c r="U14" s="227"/>
      <c r="V14" s="227"/>
      <c r="W14" s="227"/>
      <c r="X14" s="227"/>
      <c r="Y14" s="227"/>
      <c r="Z14" s="217"/>
      <c r="AA14" s="217"/>
      <c r="AB14" s="217"/>
      <c r="AC14" s="217"/>
      <c r="AD14" s="217"/>
      <c r="AE14" s="217"/>
      <c r="AF14" s="217"/>
      <c r="AG14" s="217" t="s">
        <v>110</v>
      </c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45" t="str">
        <f>C14</f>
        <v>se svislým přemístění výkopku do 4 m a s přehozením výkopku na vzdálenost do 3 m nebo s naložením na dopravní prostředek,</v>
      </c>
      <c r="BB14" s="217"/>
      <c r="BC14" s="217"/>
      <c r="BD14" s="217"/>
      <c r="BE14" s="217"/>
      <c r="BF14" s="217"/>
      <c r="BG14" s="217"/>
      <c r="BH14" s="217"/>
    </row>
    <row r="15" spans="1:60" ht="20.399999999999999" outlineLevel="1" x14ac:dyDescent="0.25">
      <c r="A15" s="238">
        <v>4</v>
      </c>
      <c r="B15" s="239" t="s">
        <v>118</v>
      </c>
      <c r="C15" s="256" t="s">
        <v>119</v>
      </c>
      <c r="D15" s="240" t="s">
        <v>103</v>
      </c>
      <c r="E15" s="241">
        <v>367</v>
      </c>
      <c r="F15" s="242"/>
      <c r="G15" s="243">
        <f>ROUND(E15*F15,2)</f>
        <v>0</v>
      </c>
      <c r="H15" s="242"/>
      <c r="I15" s="243">
        <f>ROUND(E15*H15,2)</f>
        <v>0</v>
      </c>
      <c r="J15" s="242"/>
      <c r="K15" s="243">
        <f>ROUND(E15*J15,2)</f>
        <v>0</v>
      </c>
      <c r="L15" s="243">
        <v>21</v>
      </c>
      <c r="M15" s="243">
        <f>G15*(1+L15/100)</f>
        <v>0</v>
      </c>
      <c r="N15" s="241">
        <v>0</v>
      </c>
      <c r="O15" s="241">
        <f>ROUND(E15*N15,2)</f>
        <v>0</v>
      </c>
      <c r="P15" s="241">
        <v>0</v>
      </c>
      <c r="Q15" s="241">
        <f>ROUND(E15*P15,2)</f>
        <v>0</v>
      </c>
      <c r="R15" s="243" t="s">
        <v>104</v>
      </c>
      <c r="S15" s="243" t="s">
        <v>105</v>
      </c>
      <c r="T15" s="244" t="s">
        <v>116</v>
      </c>
      <c r="U15" s="227">
        <v>0.29599999999999999</v>
      </c>
      <c r="V15" s="227">
        <f>ROUND(E15*U15,2)</f>
        <v>108.63</v>
      </c>
      <c r="W15" s="227"/>
      <c r="X15" s="227" t="s">
        <v>106</v>
      </c>
      <c r="Y15" s="227" t="s">
        <v>107</v>
      </c>
      <c r="Z15" s="217"/>
      <c r="AA15" s="217"/>
      <c r="AB15" s="217"/>
      <c r="AC15" s="217"/>
      <c r="AD15" s="217"/>
      <c r="AE15" s="217"/>
      <c r="AF15" s="217"/>
      <c r="AG15" s="217" t="s">
        <v>108</v>
      </c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</row>
    <row r="16" spans="1:60" outlineLevel="2" x14ac:dyDescent="0.25">
      <c r="A16" s="224"/>
      <c r="B16" s="225"/>
      <c r="C16" s="257" t="s">
        <v>117</v>
      </c>
      <c r="D16" s="246"/>
      <c r="E16" s="246"/>
      <c r="F16" s="246"/>
      <c r="G16" s="246"/>
      <c r="H16" s="227"/>
      <c r="I16" s="227"/>
      <c r="J16" s="227"/>
      <c r="K16" s="227"/>
      <c r="L16" s="227"/>
      <c r="M16" s="227"/>
      <c r="N16" s="226"/>
      <c r="O16" s="226"/>
      <c r="P16" s="226"/>
      <c r="Q16" s="226"/>
      <c r="R16" s="227"/>
      <c r="S16" s="227"/>
      <c r="T16" s="227"/>
      <c r="U16" s="227"/>
      <c r="V16" s="227"/>
      <c r="W16" s="227"/>
      <c r="X16" s="227"/>
      <c r="Y16" s="227"/>
      <c r="Z16" s="217"/>
      <c r="AA16" s="217"/>
      <c r="AB16" s="217"/>
      <c r="AC16" s="217"/>
      <c r="AD16" s="217"/>
      <c r="AE16" s="217"/>
      <c r="AF16" s="217"/>
      <c r="AG16" s="217" t="s">
        <v>110</v>
      </c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45" t="str">
        <f>C16</f>
        <v>se svislým přemístění výkopku do 4 m a s přehozením výkopku na vzdálenost do 3 m nebo s naložením na dopravní prostředek,</v>
      </c>
      <c r="BB16" s="217"/>
      <c r="BC16" s="217"/>
      <c r="BD16" s="217"/>
      <c r="BE16" s="217"/>
      <c r="BF16" s="217"/>
      <c r="BG16" s="217"/>
      <c r="BH16" s="217"/>
    </row>
    <row r="17" spans="1:60" outlineLevel="1" x14ac:dyDescent="0.25">
      <c r="A17" s="238">
        <v>5</v>
      </c>
      <c r="B17" s="239" t="s">
        <v>120</v>
      </c>
      <c r="C17" s="256" t="s">
        <v>121</v>
      </c>
      <c r="D17" s="240" t="s">
        <v>103</v>
      </c>
      <c r="E17" s="241">
        <v>554</v>
      </c>
      <c r="F17" s="242"/>
      <c r="G17" s="243">
        <f>ROUND(E17*F17,2)</f>
        <v>0</v>
      </c>
      <c r="H17" s="242"/>
      <c r="I17" s="243">
        <f>ROUND(E17*H17,2)</f>
        <v>0</v>
      </c>
      <c r="J17" s="242"/>
      <c r="K17" s="243">
        <f>ROUND(E17*J17,2)</f>
        <v>0</v>
      </c>
      <c r="L17" s="243">
        <v>21</v>
      </c>
      <c r="M17" s="243">
        <f>G17*(1+L17/100)</f>
        <v>0</v>
      </c>
      <c r="N17" s="241">
        <v>0</v>
      </c>
      <c r="O17" s="241">
        <f>ROUND(E17*N17,2)</f>
        <v>0</v>
      </c>
      <c r="P17" s="241">
        <v>0</v>
      </c>
      <c r="Q17" s="241">
        <f>ROUND(E17*P17,2)</f>
        <v>0</v>
      </c>
      <c r="R17" s="243" t="s">
        <v>104</v>
      </c>
      <c r="S17" s="243" t="s">
        <v>105</v>
      </c>
      <c r="T17" s="244" t="s">
        <v>116</v>
      </c>
      <c r="U17" s="227">
        <v>1.0999999999999999E-2</v>
      </c>
      <c r="V17" s="227">
        <f>ROUND(E17*U17,2)</f>
        <v>6.09</v>
      </c>
      <c r="W17" s="227"/>
      <c r="X17" s="227" t="s">
        <v>106</v>
      </c>
      <c r="Y17" s="227" t="s">
        <v>107</v>
      </c>
      <c r="Z17" s="217"/>
      <c r="AA17" s="217"/>
      <c r="AB17" s="217"/>
      <c r="AC17" s="217"/>
      <c r="AD17" s="217"/>
      <c r="AE17" s="217"/>
      <c r="AF17" s="217"/>
      <c r="AG17" s="217" t="s">
        <v>108</v>
      </c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</row>
    <row r="18" spans="1:60" outlineLevel="2" x14ac:dyDescent="0.25">
      <c r="A18" s="224"/>
      <c r="B18" s="225"/>
      <c r="C18" s="257" t="s">
        <v>122</v>
      </c>
      <c r="D18" s="246"/>
      <c r="E18" s="246"/>
      <c r="F18" s="246"/>
      <c r="G18" s="246"/>
      <c r="H18" s="227"/>
      <c r="I18" s="227"/>
      <c r="J18" s="227"/>
      <c r="K18" s="227"/>
      <c r="L18" s="227"/>
      <c r="M18" s="227"/>
      <c r="N18" s="226"/>
      <c r="O18" s="226"/>
      <c r="P18" s="226"/>
      <c r="Q18" s="226"/>
      <c r="R18" s="227"/>
      <c r="S18" s="227"/>
      <c r="T18" s="227"/>
      <c r="U18" s="227"/>
      <c r="V18" s="227"/>
      <c r="W18" s="227"/>
      <c r="X18" s="227"/>
      <c r="Y18" s="227"/>
      <c r="Z18" s="217"/>
      <c r="AA18" s="217"/>
      <c r="AB18" s="217"/>
      <c r="AC18" s="217"/>
      <c r="AD18" s="217"/>
      <c r="AE18" s="217"/>
      <c r="AF18" s="217"/>
      <c r="AG18" s="217" t="s">
        <v>110</v>
      </c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</row>
    <row r="19" spans="1:60" outlineLevel="1" x14ac:dyDescent="0.25">
      <c r="A19" s="238">
        <v>6</v>
      </c>
      <c r="B19" s="239" t="s">
        <v>123</v>
      </c>
      <c r="C19" s="256" t="s">
        <v>124</v>
      </c>
      <c r="D19" s="240" t="s">
        <v>103</v>
      </c>
      <c r="E19" s="241">
        <v>554</v>
      </c>
      <c r="F19" s="242"/>
      <c r="G19" s="243">
        <f>ROUND(E19*F19,2)</f>
        <v>0</v>
      </c>
      <c r="H19" s="242"/>
      <c r="I19" s="243">
        <f>ROUND(E19*H19,2)</f>
        <v>0</v>
      </c>
      <c r="J19" s="242"/>
      <c r="K19" s="243">
        <f>ROUND(E19*J19,2)</f>
        <v>0</v>
      </c>
      <c r="L19" s="243">
        <v>21</v>
      </c>
      <c r="M19" s="243">
        <f>G19*(1+L19/100)</f>
        <v>0</v>
      </c>
      <c r="N19" s="241">
        <v>0</v>
      </c>
      <c r="O19" s="241">
        <f>ROUND(E19*N19,2)</f>
        <v>0</v>
      </c>
      <c r="P19" s="241">
        <v>0</v>
      </c>
      <c r="Q19" s="241">
        <f>ROUND(E19*P19,2)</f>
        <v>0</v>
      </c>
      <c r="R19" s="243" t="s">
        <v>104</v>
      </c>
      <c r="S19" s="243" t="s">
        <v>105</v>
      </c>
      <c r="T19" s="244" t="s">
        <v>105</v>
      </c>
      <c r="U19" s="227">
        <v>1.0999999999999999E-2</v>
      </c>
      <c r="V19" s="227">
        <f>ROUND(E19*U19,2)</f>
        <v>6.09</v>
      </c>
      <c r="W19" s="227"/>
      <c r="X19" s="227" t="s">
        <v>106</v>
      </c>
      <c r="Y19" s="227" t="s">
        <v>107</v>
      </c>
      <c r="Z19" s="217"/>
      <c r="AA19" s="217"/>
      <c r="AB19" s="217"/>
      <c r="AC19" s="217"/>
      <c r="AD19" s="217"/>
      <c r="AE19" s="217"/>
      <c r="AF19" s="217"/>
      <c r="AG19" s="217" t="s">
        <v>108</v>
      </c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</row>
    <row r="20" spans="1:60" outlineLevel="2" x14ac:dyDescent="0.25">
      <c r="A20" s="224"/>
      <c r="B20" s="225"/>
      <c r="C20" s="257" t="s">
        <v>122</v>
      </c>
      <c r="D20" s="246"/>
      <c r="E20" s="246"/>
      <c r="F20" s="246"/>
      <c r="G20" s="246"/>
      <c r="H20" s="227"/>
      <c r="I20" s="227"/>
      <c r="J20" s="227"/>
      <c r="K20" s="227"/>
      <c r="L20" s="227"/>
      <c r="M20" s="227"/>
      <c r="N20" s="226"/>
      <c r="O20" s="226"/>
      <c r="P20" s="226"/>
      <c r="Q20" s="226"/>
      <c r="R20" s="227"/>
      <c r="S20" s="227"/>
      <c r="T20" s="227"/>
      <c r="U20" s="227"/>
      <c r="V20" s="227"/>
      <c r="W20" s="227"/>
      <c r="X20" s="227"/>
      <c r="Y20" s="227"/>
      <c r="Z20" s="217"/>
      <c r="AA20" s="217"/>
      <c r="AB20" s="217"/>
      <c r="AC20" s="217"/>
      <c r="AD20" s="217"/>
      <c r="AE20" s="217"/>
      <c r="AF20" s="217"/>
      <c r="AG20" s="217" t="s">
        <v>110</v>
      </c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</row>
    <row r="21" spans="1:60" ht="20.399999999999999" outlineLevel="1" x14ac:dyDescent="0.25">
      <c r="A21" s="247">
        <v>7</v>
      </c>
      <c r="B21" s="248" t="s">
        <v>125</v>
      </c>
      <c r="C21" s="258" t="s">
        <v>126</v>
      </c>
      <c r="D21" s="249" t="s">
        <v>103</v>
      </c>
      <c r="E21" s="250">
        <v>554</v>
      </c>
      <c r="F21" s="251"/>
      <c r="G21" s="252">
        <f>ROUND(E21*F21,2)</f>
        <v>0</v>
      </c>
      <c r="H21" s="251"/>
      <c r="I21" s="252">
        <f>ROUND(E21*H21,2)</f>
        <v>0</v>
      </c>
      <c r="J21" s="251"/>
      <c r="K21" s="252">
        <f>ROUND(E21*J21,2)</f>
        <v>0</v>
      </c>
      <c r="L21" s="252">
        <v>21</v>
      </c>
      <c r="M21" s="252">
        <f>G21*(1+L21/100)</f>
        <v>0</v>
      </c>
      <c r="N21" s="250">
        <v>0</v>
      </c>
      <c r="O21" s="250">
        <f>ROUND(E21*N21,2)</f>
        <v>0</v>
      </c>
      <c r="P21" s="250">
        <v>0</v>
      </c>
      <c r="Q21" s="250">
        <f>ROUND(E21*P21,2)</f>
        <v>0</v>
      </c>
      <c r="R21" s="252" t="s">
        <v>104</v>
      </c>
      <c r="S21" s="252" t="s">
        <v>105</v>
      </c>
      <c r="T21" s="253" t="s">
        <v>116</v>
      </c>
      <c r="U21" s="227">
        <v>5.2999999999999999E-2</v>
      </c>
      <c r="V21" s="227">
        <f>ROUND(E21*U21,2)</f>
        <v>29.36</v>
      </c>
      <c r="W21" s="227"/>
      <c r="X21" s="227" t="s">
        <v>106</v>
      </c>
      <c r="Y21" s="227" t="s">
        <v>107</v>
      </c>
      <c r="Z21" s="217"/>
      <c r="AA21" s="217"/>
      <c r="AB21" s="217"/>
      <c r="AC21" s="217"/>
      <c r="AD21" s="217"/>
      <c r="AE21" s="217"/>
      <c r="AF21" s="217"/>
      <c r="AG21" s="217" t="s">
        <v>108</v>
      </c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</row>
    <row r="22" spans="1:60" outlineLevel="1" x14ac:dyDescent="0.25">
      <c r="A22" s="238">
        <v>8</v>
      </c>
      <c r="B22" s="239" t="s">
        <v>127</v>
      </c>
      <c r="C22" s="256" t="s">
        <v>128</v>
      </c>
      <c r="D22" s="240" t="s">
        <v>103</v>
      </c>
      <c r="E22" s="241">
        <v>554</v>
      </c>
      <c r="F22" s="242"/>
      <c r="G22" s="243">
        <f>ROUND(E22*F22,2)</f>
        <v>0</v>
      </c>
      <c r="H22" s="242"/>
      <c r="I22" s="243">
        <f>ROUND(E22*H22,2)</f>
        <v>0</v>
      </c>
      <c r="J22" s="242"/>
      <c r="K22" s="243">
        <f>ROUND(E22*J22,2)</f>
        <v>0</v>
      </c>
      <c r="L22" s="243">
        <v>21</v>
      </c>
      <c r="M22" s="243">
        <f>G22*(1+L22/100)</f>
        <v>0</v>
      </c>
      <c r="N22" s="241">
        <v>0</v>
      </c>
      <c r="O22" s="241">
        <f>ROUND(E22*N22,2)</f>
        <v>0</v>
      </c>
      <c r="P22" s="241">
        <v>0</v>
      </c>
      <c r="Q22" s="241">
        <f>ROUND(E22*P22,2)</f>
        <v>0</v>
      </c>
      <c r="R22" s="243" t="s">
        <v>104</v>
      </c>
      <c r="S22" s="243" t="s">
        <v>105</v>
      </c>
      <c r="T22" s="244" t="s">
        <v>116</v>
      </c>
      <c r="U22" s="227">
        <v>3.1E-2</v>
      </c>
      <c r="V22" s="227">
        <f>ROUND(E22*U22,2)</f>
        <v>17.170000000000002</v>
      </c>
      <c r="W22" s="227"/>
      <c r="X22" s="227" t="s">
        <v>106</v>
      </c>
      <c r="Y22" s="227" t="s">
        <v>107</v>
      </c>
      <c r="Z22" s="217"/>
      <c r="AA22" s="217"/>
      <c r="AB22" s="217"/>
      <c r="AC22" s="217"/>
      <c r="AD22" s="217"/>
      <c r="AE22" s="217"/>
      <c r="AF22" s="217"/>
      <c r="AG22" s="217" t="s">
        <v>108</v>
      </c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</row>
    <row r="23" spans="1:60" outlineLevel="2" x14ac:dyDescent="0.25">
      <c r="A23" s="224"/>
      <c r="B23" s="225"/>
      <c r="C23" s="259" t="s">
        <v>129</v>
      </c>
      <c r="D23" s="254"/>
      <c r="E23" s="254"/>
      <c r="F23" s="254"/>
      <c r="G23" s="254"/>
      <c r="H23" s="227"/>
      <c r="I23" s="227"/>
      <c r="J23" s="227"/>
      <c r="K23" s="227"/>
      <c r="L23" s="227"/>
      <c r="M23" s="227"/>
      <c r="N23" s="226"/>
      <c r="O23" s="226"/>
      <c r="P23" s="226"/>
      <c r="Q23" s="226"/>
      <c r="R23" s="227"/>
      <c r="S23" s="227"/>
      <c r="T23" s="227"/>
      <c r="U23" s="227"/>
      <c r="V23" s="227"/>
      <c r="W23" s="227"/>
      <c r="X23" s="227"/>
      <c r="Y23" s="227"/>
      <c r="Z23" s="217"/>
      <c r="AA23" s="217"/>
      <c r="AB23" s="217"/>
      <c r="AC23" s="217"/>
      <c r="AD23" s="217"/>
      <c r="AE23" s="217"/>
      <c r="AF23" s="217"/>
      <c r="AG23" s="217" t="s">
        <v>130</v>
      </c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45" t="str">
        <f>C23</f>
        <v>Uložení sypaniny do násypů nebo na skládku s rozprostřením sypaniny ve vrstvách a s hrubým urovnáním.</v>
      </c>
      <c r="BB23" s="217"/>
      <c r="BC23" s="217"/>
      <c r="BD23" s="217"/>
      <c r="BE23" s="217"/>
      <c r="BF23" s="217"/>
      <c r="BG23" s="217"/>
      <c r="BH23" s="217"/>
    </row>
    <row r="24" spans="1:60" outlineLevel="1" x14ac:dyDescent="0.25">
      <c r="A24" s="238">
        <v>9</v>
      </c>
      <c r="B24" s="239" t="s">
        <v>131</v>
      </c>
      <c r="C24" s="256" t="s">
        <v>132</v>
      </c>
      <c r="D24" s="240" t="s">
        <v>133</v>
      </c>
      <c r="E24" s="241">
        <v>1264</v>
      </c>
      <c r="F24" s="242"/>
      <c r="G24" s="243">
        <f>ROUND(E24*F24,2)</f>
        <v>0</v>
      </c>
      <c r="H24" s="242"/>
      <c r="I24" s="243">
        <f>ROUND(E24*H24,2)</f>
        <v>0</v>
      </c>
      <c r="J24" s="242"/>
      <c r="K24" s="243">
        <f>ROUND(E24*J24,2)</f>
        <v>0</v>
      </c>
      <c r="L24" s="243">
        <v>21</v>
      </c>
      <c r="M24" s="243">
        <f>G24*(1+L24/100)</f>
        <v>0</v>
      </c>
      <c r="N24" s="241">
        <v>0</v>
      </c>
      <c r="O24" s="241">
        <f>ROUND(E24*N24,2)</f>
        <v>0</v>
      </c>
      <c r="P24" s="241">
        <v>0</v>
      </c>
      <c r="Q24" s="241">
        <f>ROUND(E24*P24,2)</f>
        <v>0</v>
      </c>
      <c r="R24" s="243" t="s">
        <v>104</v>
      </c>
      <c r="S24" s="243" t="s">
        <v>105</v>
      </c>
      <c r="T24" s="244" t="s">
        <v>105</v>
      </c>
      <c r="U24" s="227">
        <v>0.107</v>
      </c>
      <c r="V24" s="227">
        <f>ROUND(E24*U24,2)</f>
        <v>135.25</v>
      </c>
      <c r="W24" s="227"/>
      <c r="X24" s="227" t="s">
        <v>106</v>
      </c>
      <c r="Y24" s="227" t="s">
        <v>107</v>
      </c>
      <c r="Z24" s="217"/>
      <c r="AA24" s="217"/>
      <c r="AB24" s="217"/>
      <c r="AC24" s="217"/>
      <c r="AD24" s="217"/>
      <c r="AE24" s="217"/>
      <c r="AF24" s="217"/>
      <c r="AG24" s="217" t="s">
        <v>108</v>
      </c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</row>
    <row r="25" spans="1:60" outlineLevel="2" x14ac:dyDescent="0.25">
      <c r="A25" s="224"/>
      <c r="B25" s="225"/>
      <c r="C25" s="257" t="s">
        <v>134</v>
      </c>
      <c r="D25" s="246"/>
      <c r="E25" s="246"/>
      <c r="F25" s="246"/>
      <c r="G25" s="246"/>
      <c r="H25" s="227"/>
      <c r="I25" s="227"/>
      <c r="J25" s="227"/>
      <c r="K25" s="227"/>
      <c r="L25" s="227"/>
      <c r="M25" s="227"/>
      <c r="N25" s="226"/>
      <c r="O25" s="226"/>
      <c r="P25" s="226"/>
      <c r="Q25" s="226"/>
      <c r="R25" s="227"/>
      <c r="S25" s="227"/>
      <c r="T25" s="227"/>
      <c r="U25" s="227"/>
      <c r="V25" s="227"/>
      <c r="W25" s="227"/>
      <c r="X25" s="227"/>
      <c r="Y25" s="227"/>
      <c r="Z25" s="217"/>
      <c r="AA25" s="217"/>
      <c r="AB25" s="217"/>
      <c r="AC25" s="217"/>
      <c r="AD25" s="217"/>
      <c r="AE25" s="217"/>
      <c r="AF25" s="217"/>
      <c r="AG25" s="217" t="s">
        <v>110</v>
      </c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</row>
    <row r="26" spans="1:60" x14ac:dyDescent="0.25">
      <c r="A26" s="231" t="s">
        <v>99</v>
      </c>
      <c r="B26" s="232" t="s">
        <v>68</v>
      </c>
      <c r="C26" s="255" t="s">
        <v>69</v>
      </c>
      <c r="D26" s="233"/>
      <c r="E26" s="234"/>
      <c r="F26" s="235"/>
      <c r="G26" s="235">
        <f>SUMIF(AG27:AG33,"&lt;&gt;NOR",G27:G33)</f>
        <v>0</v>
      </c>
      <c r="H26" s="235"/>
      <c r="I26" s="235">
        <f>SUM(I27:I33)</f>
        <v>0</v>
      </c>
      <c r="J26" s="235"/>
      <c r="K26" s="235">
        <f>SUM(K27:K33)</f>
        <v>0</v>
      </c>
      <c r="L26" s="235"/>
      <c r="M26" s="235">
        <f>SUM(M27:M33)</f>
        <v>0</v>
      </c>
      <c r="N26" s="234"/>
      <c r="O26" s="234">
        <f>SUM(O27:O33)</f>
        <v>2634.63</v>
      </c>
      <c r="P26" s="234"/>
      <c r="Q26" s="234">
        <f>SUM(Q27:Q33)</f>
        <v>0</v>
      </c>
      <c r="R26" s="235"/>
      <c r="S26" s="235"/>
      <c r="T26" s="236"/>
      <c r="U26" s="230"/>
      <c r="V26" s="230">
        <f>SUM(V27:V33)</f>
        <v>3258.0800000000004</v>
      </c>
      <c r="W26" s="230"/>
      <c r="X26" s="230"/>
      <c r="Y26" s="230"/>
      <c r="AG26" t="s">
        <v>100</v>
      </c>
    </row>
    <row r="27" spans="1:60" outlineLevel="1" x14ac:dyDescent="0.25">
      <c r="A27" s="238">
        <v>10</v>
      </c>
      <c r="B27" s="239" t="s">
        <v>135</v>
      </c>
      <c r="C27" s="256" t="s">
        <v>136</v>
      </c>
      <c r="D27" s="240" t="s">
        <v>103</v>
      </c>
      <c r="E27" s="241">
        <v>484</v>
      </c>
      <c r="F27" s="242"/>
      <c r="G27" s="243">
        <f>ROUND(E27*F27,2)</f>
        <v>0</v>
      </c>
      <c r="H27" s="242"/>
      <c r="I27" s="243">
        <f>ROUND(E27*H27,2)</f>
        <v>0</v>
      </c>
      <c r="J27" s="242"/>
      <c r="K27" s="243">
        <f>ROUND(E27*J27,2)</f>
        <v>0</v>
      </c>
      <c r="L27" s="243">
        <v>21</v>
      </c>
      <c r="M27" s="243">
        <f>G27*(1+L27/100)</f>
        <v>0</v>
      </c>
      <c r="N27" s="241">
        <v>2.4148700000000001</v>
      </c>
      <c r="O27" s="241">
        <f>ROUND(E27*N27,2)</f>
        <v>1168.8</v>
      </c>
      <c r="P27" s="241">
        <v>0</v>
      </c>
      <c r="Q27" s="241">
        <f>ROUND(E27*P27,2)</f>
        <v>0</v>
      </c>
      <c r="R27" s="243" t="s">
        <v>137</v>
      </c>
      <c r="S27" s="243" t="s">
        <v>105</v>
      </c>
      <c r="T27" s="244" t="s">
        <v>116</v>
      </c>
      <c r="U27" s="227">
        <v>2.4260000000000002</v>
      </c>
      <c r="V27" s="227">
        <f>ROUND(E27*U27,2)</f>
        <v>1174.18</v>
      </c>
      <c r="W27" s="227"/>
      <c r="X27" s="227" t="s">
        <v>106</v>
      </c>
      <c r="Y27" s="227" t="s">
        <v>107</v>
      </c>
      <c r="Z27" s="217"/>
      <c r="AA27" s="217"/>
      <c r="AB27" s="217"/>
      <c r="AC27" s="217"/>
      <c r="AD27" s="217"/>
      <c r="AE27" s="217"/>
      <c r="AF27" s="217"/>
      <c r="AG27" s="217" t="s">
        <v>108</v>
      </c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</row>
    <row r="28" spans="1:60" outlineLevel="2" x14ac:dyDescent="0.25">
      <c r="A28" s="224"/>
      <c r="B28" s="225"/>
      <c r="C28" s="257" t="s">
        <v>138</v>
      </c>
      <c r="D28" s="246"/>
      <c r="E28" s="246"/>
      <c r="F28" s="246"/>
      <c r="G28" s="246"/>
      <c r="H28" s="227"/>
      <c r="I28" s="227"/>
      <c r="J28" s="227"/>
      <c r="K28" s="227"/>
      <c r="L28" s="227"/>
      <c r="M28" s="227"/>
      <c r="N28" s="226"/>
      <c r="O28" s="226"/>
      <c r="P28" s="226"/>
      <c r="Q28" s="226"/>
      <c r="R28" s="227"/>
      <c r="S28" s="227"/>
      <c r="T28" s="227"/>
      <c r="U28" s="227"/>
      <c r="V28" s="227"/>
      <c r="W28" s="227"/>
      <c r="X28" s="227"/>
      <c r="Y28" s="227"/>
      <c r="Z28" s="217"/>
      <c r="AA28" s="217"/>
      <c r="AB28" s="217"/>
      <c r="AC28" s="217"/>
      <c r="AD28" s="217"/>
      <c r="AE28" s="217"/>
      <c r="AF28" s="217"/>
      <c r="AG28" s="217" t="s">
        <v>110</v>
      </c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</row>
    <row r="29" spans="1:60" outlineLevel="1" x14ac:dyDescent="0.25">
      <c r="A29" s="238">
        <v>11</v>
      </c>
      <c r="B29" s="239" t="s">
        <v>135</v>
      </c>
      <c r="C29" s="256" t="s">
        <v>136</v>
      </c>
      <c r="D29" s="240" t="s">
        <v>103</v>
      </c>
      <c r="E29" s="241">
        <v>607</v>
      </c>
      <c r="F29" s="242"/>
      <c r="G29" s="243">
        <f>ROUND(E29*F29,2)</f>
        <v>0</v>
      </c>
      <c r="H29" s="242"/>
      <c r="I29" s="243">
        <f>ROUND(E29*H29,2)</f>
        <v>0</v>
      </c>
      <c r="J29" s="242"/>
      <c r="K29" s="243">
        <f>ROUND(E29*J29,2)</f>
        <v>0</v>
      </c>
      <c r="L29" s="243">
        <v>21</v>
      </c>
      <c r="M29" s="243">
        <f>G29*(1+L29/100)</f>
        <v>0</v>
      </c>
      <c r="N29" s="241">
        <v>2.4148700000000001</v>
      </c>
      <c r="O29" s="241">
        <f>ROUND(E29*N29,2)</f>
        <v>1465.83</v>
      </c>
      <c r="P29" s="241">
        <v>0</v>
      </c>
      <c r="Q29" s="241">
        <f>ROUND(E29*P29,2)</f>
        <v>0</v>
      </c>
      <c r="R29" s="243" t="s">
        <v>137</v>
      </c>
      <c r="S29" s="243" t="s">
        <v>105</v>
      </c>
      <c r="T29" s="244" t="s">
        <v>116</v>
      </c>
      <c r="U29" s="227">
        <v>2.4260000000000002</v>
      </c>
      <c r="V29" s="227">
        <f>ROUND(E29*U29,2)</f>
        <v>1472.58</v>
      </c>
      <c r="W29" s="227"/>
      <c r="X29" s="227" t="s">
        <v>106</v>
      </c>
      <c r="Y29" s="227" t="s">
        <v>107</v>
      </c>
      <c r="Z29" s="217"/>
      <c r="AA29" s="217"/>
      <c r="AB29" s="217"/>
      <c r="AC29" s="217"/>
      <c r="AD29" s="217"/>
      <c r="AE29" s="217"/>
      <c r="AF29" s="217"/>
      <c r="AG29" s="217" t="s">
        <v>108</v>
      </c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</row>
    <row r="30" spans="1:60" outlineLevel="2" x14ac:dyDescent="0.25">
      <c r="A30" s="224"/>
      <c r="B30" s="225"/>
      <c r="C30" s="257" t="s">
        <v>138</v>
      </c>
      <c r="D30" s="246"/>
      <c r="E30" s="246"/>
      <c r="F30" s="246"/>
      <c r="G30" s="246"/>
      <c r="H30" s="227"/>
      <c r="I30" s="227"/>
      <c r="J30" s="227"/>
      <c r="K30" s="227"/>
      <c r="L30" s="227"/>
      <c r="M30" s="227"/>
      <c r="N30" s="226"/>
      <c r="O30" s="226"/>
      <c r="P30" s="226"/>
      <c r="Q30" s="226"/>
      <c r="R30" s="227"/>
      <c r="S30" s="227"/>
      <c r="T30" s="227"/>
      <c r="U30" s="227"/>
      <c r="V30" s="227"/>
      <c r="W30" s="227"/>
      <c r="X30" s="227"/>
      <c r="Y30" s="227"/>
      <c r="Z30" s="217"/>
      <c r="AA30" s="217"/>
      <c r="AB30" s="217"/>
      <c r="AC30" s="217"/>
      <c r="AD30" s="217"/>
      <c r="AE30" s="217"/>
      <c r="AF30" s="217"/>
      <c r="AG30" s="217" t="s">
        <v>110</v>
      </c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</row>
    <row r="31" spans="1:60" outlineLevel="2" x14ac:dyDescent="0.25">
      <c r="A31" s="224"/>
      <c r="B31" s="225"/>
      <c r="C31" s="260" t="s">
        <v>139</v>
      </c>
      <c r="D31" s="228"/>
      <c r="E31" s="229">
        <v>607</v>
      </c>
      <c r="F31" s="227"/>
      <c r="G31" s="227"/>
      <c r="H31" s="227"/>
      <c r="I31" s="227"/>
      <c r="J31" s="227"/>
      <c r="K31" s="227"/>
      <c r="L31" s="227"/>
      <c r="M31" s="227"/>
      <c r="N31" s="226"/>
      <c r="O31" s="226"/>
      <c r="P31" s="226"/>
      <c r="Q31" s="226"/>
      <c r="R31" s="227"/>
      <c r="S31" s="227"/>
      <c r="T31" s="227"/>
      <c r="U31" s="227"/>
      <c r="V31" s="227"/>
      <c r="W31" s="227"/>
      <c r="X31" s="227"/>
      <c r="Y31" s="227"/>
      <c r="Z31" s="217"/>
      <c r="AA31" s="217"/>
      <c r="AB31" s="217"/>
      <c r="AC31" s="217"/>
      <c r="AD31" s="217"/>
      <c r="AE31" s="217"/>
      <c r="AF31" s="217"/>
      <c r="AG31" s="217" t="s">
        <v>140</v>
      </c>
      <c r="AH31" s="217">
        <v>0</v>
      </c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</row>
    <row r="32" spans="1:60" ht="20.399999999999999" outlineLevel="1" x14ac:dyDescent="0.25">
      <c r="A32" s="238">
        <v>12</v>
      </c>
      <c r="B32" s="239" t="s">
        <v>141</v>
      </c>
      <c r="C32" s="256" t="s">
        <v>142</v>
      </c>
      <c r="D32" s="240" t="s">
        <v>143</v>
      </c>
      <c r="E32" s="241">
        <v>2635</v>
      </c>
      <c r="F32" s="242"/>
      <c r="G32" s="243">
        <f>ROUND(E32*F32,2)</f>
        <v>0</v>
      </c>
      <c r="H32" s="242"/>
      <c r="I32" s="243">
        <f>ROUND(E32*H32,2)</f>
        <v>0</v>
      </c>
      <c r="J32" s="242"/>
      <c r="K32" s="243">
        <f>ROUND(E32*J32,2)</f>
        <v>0</v>
      </c>
      <c r="L32" s="243">
        <v>21</v>
      </c>
      <c r="M32" s="243">
        <f>G32*(1+L32/100)</f>
        <v>0</v>
      </c>
      <c r="N32" s="241">
        <v>0</v>
      </c>
      <c r="O32" s="241">
        <f>ROUND(E32*N32,2)</f>
        <v>0</v>
      </c>
      <c r="P32" s="241">
        <v>0</v>
      </c>
      <c r="Q32" s="241">
        <f>ROUND(E32*P32,2)</f>
        <v>0</v>
      </c>
      <c r="R32" s="243" t="s">
        <v>137</v>
      </c>
      <c r="S32" s="243" t="s">
        <v>105</v>
      </c>
      <c r="T32" s="244" t="s">
        <v>116</v>
      </c>
      <c r="U32" s="227">
        <v>0.23200000000000001</v>
      </c>
      <c r="V32" s="227">
        <f>ROUND(E32*U32,2)</f>
        <v>611.32000000000005</v>
      </c>
      <c r="W32" s="227"/>
      <c r="X32" s="227" t="s">
        <v>106</v>
      </c>
      <c r="Y32" s="227" t="s">
        <v>107</v>
      </c>
      <c r="Z32" s="217"/>
      <c r="AA32" s="217"/>
      <c r="AB32" s="217"/>
      <c r="AC32" s="217"/>
      <c r="AD32" s="217"/>
      <c r="AE32" s="217"/>
      <c r="AF32" s="217"/>
      <c r="AG32" s="217" t="s">
        <v>108</v>
      </c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</row>
    <row r="33" spans="1:60" outlineLevel="2" x14ac:dyDescent="0.25">
      <c r="A33" s="224"/>
      <c r="B33" s="225"/>
      <c r="C33" s="257" t="s">
        <v>144</v>
      </c>
      <c r="D33" s="246"/>
      <c r="E33" s="246"/>
      <c r="F33" s="246"/>
      <c r="G33" s="246"/>
      <c r="H33" s="227"/>
      <c r="I33" s="227"/>
      <c r="J33" s="227"/>
      <c r="K33" s="227"/>
      <c r="L33" s="227"/>
      <c r="M33" s="227"/>
      <c r="N33" s="226"/>
      <c r="O33" s="226"/>
      <c r="P33" s="226"/>
      <c r="Q33" s="226"/>
      <c r="R33" s="227"/>
      <c r="S33" s="227"/>
      <c r="T33" s="227"/>
      <c r="U33" s="227"/>
      <c r="V33" s="227"/>
      <c r="W33" s="227"/>
      <c r="X33" s="227"/>
      <c r="Y33" s="227"/>
      <c r="Z33" s="217"/>
      <c r="AA33" s="217"/>
      <c r="AB33" s="217"/>
      <c r="AC33" s="217"/>
      <c r="AD33" s="217"/>
      <c r="AE33" s="217"/>
      <c r="AF33" s="217"/>
      <c r="AG33" s="217" t="s">
        <v>110</v>
      </c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</row>
    <row r="34" spans="1:60" x14ac:dyDescent="0.25">
      <c r="A34" s="231" t="s">
        <v>99</v>
      </c>
      <c r="B34" s="232" t="s">
        <v>70</v>
      </c>
      <c r="C34" s="255" t="s">
        <v>27</v>
      </c>
      <c r="D34" s="233"/>
      <c r="E34" s="234"/>
      <c r="F34" s="235"/>
      <c r="G34" s="235">
        <f>SUMIF(AG35:AG37,"&lt;&gt;NOR",G35:G37)</f>
        <v>0</v>
      </c>
      <c r="H34" s="235"/>
      <c r="I34" s="235">
        <f>SUM(I35:I37)</f>
        <v>0</v>
      </c>
      <c r="J34" s="235"/>
      <c r="K34" s="235">
        <f>SUM(K35:K37)</f>
        <v>0</v>
      </c>
      <c r="L34" s="235"/>
      <c r="M34" s="235">
        <f>SUM(M35:M37)</f>
        <v>0</v>
      </c>
      <c r="N34" s="234"/>
      <c r="O34" s="234">
        <f>SUM(O35:O37)</f>
        <v>0</v>
      </c>
      <c r="P34" s="234"/>
      <c r="Q34" s="234">
        <f>SUM(Q35:Q37)</f>
        <v>0</v>
      </c>
      <c r="R34" s="235"/>
      <c r="S34" s="235"/>
      <c r="T34" s="236"/>
      <c r="U34" s="230"/>
      <c r="V34" s="230">
        <f>SUM(V35:V37)</f>
        <v>0</v>
      </c>
      <c r="W34" s="230"/>
      <c r="X34" s="230"/>
      <c r="Y34" s="230"/>
      <c r="AG34" t="s">
        <v>100</v>
      </c>
    </row>
    <row r="35" spans="1:60" outlineLevel="1" x14ac:dyDescent="0.25">
      <c r="A35" s="247">
        <v>13</v>
      </c>
      <c r="B35" s="248" t="s">
        <v>145</v>
      </c>
      <c r="C35" s="258" t="s">
        <v>146</v>
      </c>
      <c r="D35" s="249" t="s">
        <v>147</v>
      </c>
      <c r="E35" s="250">
        <v>1</v>
      </c>
      <c r="F35" s="251"/>
      <c r="G35" s="252">
        <f>ROUND(E35*F35,2)</f>
        <v>0</v>
      </c>
      <c r="H35" s="251"/>
      <c r="I35" s="252">
        <f>ROUND(E35*H35,2)</f>
        <v>0</v>
      </c>
      <c r="J35" s="251"/>
      <c r="K35" s="252">
        <f>ROUND(E35*J35,2)</f>
        <v>0</v>
      </c>
      <c r="L35" s="252">
        <v>21</v>
      </c>
      <c r="M35" s="252">
        <f>G35*(1+L35/100)</f>
        <v>0</v>
      </c>
      <c r="N35" s="250">
        <v>0</v>
      </c>
      <c r="O35" s="250">
        <f>ROUND(E35*N35,2)</f>
        <v>0</v>
      </c>
      <c r="P35" s="250">
        <v>0</v>
      </c>
      <c r="Q35" s="250">
        <f>ROUND(E35*P35,2)</f>
        <v>0</v>
      </c>
      <c r="R35" s="252"/>
      <c r="S35" s="252" t="s">
        <v>148</v>
      </c>
      <c r="T35" s="253" t="s">
        <v>116</v>
      </c>
      <c r="U35" s="227">
        <v>0</v>
      </c>
      <c r="V35" s="227">
        <f>ROUND(E35*U35,2)</f>
        <v>0</v>
      </c>
      <c r="W35" s="227"/>
      <c r="X35" s="227" t="s">
        <v>106</v>
      </c>
      <c r="Y35" s="227" t="s">
        <v>107</v>
      </c>
      <c r="Z35" s="217"/>
      <c r="AA35" s="217"/>
      <c r="AB35" s="217"/>
      <c r="AC35" s="217"/>
      <c r="AD35" s="217"/>
      <c r="AE35" s="217"/>
      <c r="AF35" s="217"/>
      <c r="AG35" s="217" t="s">
        <v>108</v>
      </c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</row>
    <row r="36" spans="1:60" outlineLevel="1" x14ac:dyDescent="0.25">
      <c r="A36" s="247">
        <v>14</v>
      </c>
      <c r="B36" s="248" t="s">
        <v>149</v>
      </c>
      <c r="C36" s="258" t="s">
        <v>150</v>
      </c>
      <c r="D36" s="249" t="s">
        <v>147</v>
      </c>
      <c r="E36" s="250">
        <v>1</v>
      </c>
      <c r="F36" s="251"/>
      <c r="G36" s="252">
        <f>ROUND(E36*F36,2)</f>
        <v>0</v>
      </c>
      <c r="H36" s="251"/>
      <c r="I36" s="252">
        <f>ROUND(E36*H36,2)</f>
        <v>0</v>
      </c>
      <c r="J36" s="251"/>
      <c r="K36" s="252">
        <f>ROUND(E36*J36,2)</f>
        <v>0</v>
      </c>
      <c r="L36" s="252">
        <v>21</v>
      </c>
      <c r="M36" s="252">
        <f>G36*(1+L36/100)</f>
        <v>0</v>
      </c>
      <c r="N36" s="250">
        <v>0</v>
      </c>
      <c r="O36" s="250">
        <f>ROUND(E36*N36,2)</f>
        <v>0</v>
      </c>
      <c r="P36" s="250">
        <v>0</v>
      </c>
      <c r="Q36" s="250">
        <f>ROUND(E36*P36,2)</f>
        <v>0</v>
      </c>
      <c r="R36" s="252"/>
      <c r="S36" s="252" t="s">
        <v>148</v>
      </c>
      <c r="T36" s="253" t="s">
        <v>116</v>
      </c>
      <c r="U36" s="227">
        <v>0</v>
      </c>
      <c r="V36" s="227">
        <f>ROUND(E36*U36,2)</f>
        <v>0</v>
      </c>
      <c r="W36" s="227"/>
      <c r="X36" s="227" t="s">
        <v>106</v>
      </c>
      <c r="Y36" s="227" t="s">
        <v>107</v>
      </c>
      <c r="Z36" s="217"/>
      <c r="AA36" s="217"/>
      <c r="AB36" s="217"/>
      <c r="AC36" s="217"/>
      <c r="AD36" s="217"/>
      <c r="AE36" s="217"/>
      <c r="AF36" s="217"/>
      <c r="AG36" s="217" t="s">
        <v>108</v>
      </c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</row>
    <row r="37" spans="1:60" outlineLevel="1" x14ac:dyDescent="0.25">
      <c r="A37" s="238">
        <v>15</v>
      </c>
      <c r="B37" s="239" t="s">
        <v>151</v>
      </c>
      <c r="C37" s="256" t="s">
        <v>152</v>
      </c>
      <c r="D37" s="240" t="s">
        <v>147</v>
      </c>
      <c r="E37" s="241">
        <v>3</v>
      </c>
      <c r="F37" s="242"/>
      <c r="G37" s="243">
        <f>ROUND(E37*F37,2)</f>
        <v>0</v>
      </c>
      <c r="H37" s="242"/>
      <c r="I37" s="243">
        <f>ROUND(E37*H37,2)</f>
        <v>0</v>
      </c>
      <c r="J37" s="242"/>
      <c r="K37" s="243">
        <f>ROUND(E37*J37,2)</f>
        <v>0</v>
      </c>
      <c r="L37" s="243">
        <v>21</v>
      </c>
      <c r="M37" s="243">
        <f>G37*(1+L37/100)</f>
        <v>0</v>
      </c>
      <c r="N37" s="241">
        <v>0</v>
      </c>
      <c r="O37" s="241">
        <f>ROUND(E37*N37,2)</f>
        <v>0</v>
      </c>
      <c r="P37" s="241">
        <v>0</v>
      </c>
      <c r="Q37" s="241">
        <f>ROUND(E37*P37,2)</f>
        <v>0</v>
      </c>
      <c r="R37" s="243"/>
      <c r="S37" s="243" t="s">
        <v>148</v>
      </c>
      <c r="T37" s="244" t="s">
        <v>116</v>
      </c>
      <c r="U37" s="227">
        <v>0</v>
      </c>
      <c r="V37" s="227">
        <f>ROUND(E37*U37,2)</f>
        <v>0</v>
      </c>
      <c r="W37" s="227"/>
      <c r="X37" s="227" t="s">
        <v>106</v>
      </c>
      <c r="Y37" s="227" t="s">
        <v>107</v>
      </c>
      <c r="Z37" s="217"/>
      <c r="AA37" s="217"/>
      <c r="AB37" s="217"/>
      <c r="AC37" s="217"/>
      <c r="AD37" s="217"/>
      <c r="AE37" s="217"/>
      <c r="AF37" s="217"/>
      <c r="AG37" s="217" t="s">
        <v>108</v>
      </c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</row>
    <row r="38" spans="1:60" x14ac:dyDescent="0.25">
      <c r="A38" s="3"/>
      <c r="B38" s="4"/>
      <c r="C38" s="261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E38">
        <v>12</v>
      </c>
      <c r="AF38">
        <v>21</v>
      </c>
      <c r="AG38" t="s">
        <v>85</v>
      </c>
    </row>
    <row r="39" spans="1:60" x14ac:dyDescent="0.25">
      <c r="A39" s="220"/>
      <c r="B39" s="221" t="s">
        <v>29</v>
      </c>
      <c r="C39" s="262"/>
      <c r="D39" s="222"/>
      <c r="E39" s="223"/>
      <c r="F39" s="223"/>
      <c r="G39" s="237">
        <f>G8+G26+G34</f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E39">
        <f>SUMIF(L7:L37,AE38,G7:G37)</f>
        <v>0</v>
      </c>
      <c r="AF39">
        <f>SUMIF(L7:L37,AF38,G7:G37)</f>
        <v>0</v>
      </c>
      <c r="AG39" t="s">
        <v>153</v>
      </c>
    </row>
    <row r="40" spans="1:60" x14ac:dyDescent="0.25">
      <c r="C40" s="263"/>
      <c r="D40" s="10"/>
      <c r="AG40" t="s">
        <v>154</v>
      </c>
    </row>
    <row r="41" spans="1:60" x14ac:dyDescent="0.25">
      <c r="D41" s="10"/>
    </row>
    <row r="42" spans="1:60" x14ac:dyDescent="0.25">
      <c r="D42" s="10"/>
    </row>
    <row r="43" spans="1:60" x14ac:dyDescent="0.25">
      <c r="D43" s="10"/>
    </row>
    <row r="44" spans="1:60" x14ac:dyDescent="0.25">
      <c r="D44" s="10"/>
    </row>
    <row r="45" spans="1:60" x14ac:dyDescent="0.25">
      <c r="D45" s="10"/>
    </row>
    <row r="46" spans="1:60" x14ac:dyDescent="0.25">
      <c r="D46" s="10"/>
    </row>
    <row r="47" spans="1:60" x14ac:dyDescent="0.25">
      <c r="D47" s="10"/>
    </row>
    <row r="48" spans="1:60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N+wO4wy3x3QSaX51g+8h1jIn8SSUDrdQOdFXqAd7kCchPSXzDjMPEYw6BgLBE6q3h+nvLCkMhG2Hr+r+1jZW0A==" saltValue="ClFWtOMzt9BQi/8BJQJnOw==" spinCount="100000" sheet="1" formatRows="0"/>
  <mergeCells count="15">
    <mergeCell ref="C28:G28"/>
    <mergeCell ref="C30:G30"/>
    <mergeCell ref="C33:G33"/>
    <mergeCell ref="C14:G14"/>
    <mergeCell ref="C16:G16"/>
    <mergeCell ref="C18:G18"/>
    <mergeCell ref="C20:G20"/>
    <mergeCell ref="C23:G23"/>
    <mergeCell ref="C25:G25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02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'02 01 Pol'!Názvy_tisku</vt:lpstr>
      <vt:lpstr>oadresa</vt:lpstr>
      <vt:lpstr>Stavba!Objednatel</vt:lpstr>
      <vt:lpstr>Stavba!Objekt</vt:lpstr>
      <vt:lpstr>'02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 Bernatík</dc:creator>
  <cp:lastModifiedBy>Matěj Bernatík</cp:lastModifiedBy>
  <cp:lastPrinted>2019-03-19T12:27:02Z</cp:lastPrinted>
  <dcterms:created xsi:type="dcterms:W3CDTF">2009-04-08T07:15:50Z</dcterms:created>
  <dcterms:modified xsi:type="dcterms:W3CDTF">2025-04-17T08:38:22Z</dcterms:modified>
</cp:coreProperties>
</file>