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85" windowWidth="22695" windowHeight="10680"/>
  </bookViews>
  <sheets>
    <sheet name="Rekapitulace zakázky" sheetId="1" r:id="rId1"/>
    <sheet name="SO-01 - Odstranění nánosů" sheetId="2" r:id="rId2"/>
    <sheet name="SO-02 - Odstranění nežádo..." sheetId="3" r:id="rId3"/>
    <sheet name="SO-03 - Sečení" sheetId="4" r:id="rId4"/>
    <sheet name="VON - Vedlejší a ostatní ..." sheetId="5" r:id="rId5"/>
    <sheet name="Pokyny pro vyplnění" sheetId="6" r:id="rId6"/>
  </sheets>
  <definedNames>
    <definedName name="_xlnm._FilterDatabase" localSheetId="1" hidden="1">'SO-01 - Odstranění nánosů'!$C$81:$K$148</definedName>
    <definedName name="_xlnm._FilterDatabase" localSheetId="2" hidden="1">'SO-02 - Odstranění nežádo...'!$C$80:$K$127</definedName>
    <definedName name="_xlnm._FilterDatabase" localSheetId="3" hidden="1">'SO-03 - Sečení'!$C$80:$K$93</definedName>
    <definedName name="_xlnm._FilterDatabase" localSheetId="4" hidden="1">'VON - Vedlejší a ostatní ...'!$C$81:$K$118</definedName>
    <definedName name="_xlnm.Print_Titles" localSheetId="0">'Rekapitulace zakázky'!$52:$52</definedName>
    <definedName name="_xlnm.Print_Titles" localSheetId="1">'SO-01 - Odstranění nánosů'!$81:$81</definedName>
    <definedName name="_xlnm.Print_Titles" localSheetId="2">'SO-02 - Odstranění nežádo...'!$80:$80</definedName>
    <definedName name="_xlnm.Print_Titles" localSheetId="3">'SO-03 - Sečení'!$80:$80</definedName>
    <definedName name="_xlnm.Print_Titles" localSheetId="4">'VON - Vedlejší a ostatní ...'!$81:$81</definedName>
    <definedName name="_xlnm.Print_Area" localSheetId="0">'Rekapitulace zakázky'!$D$4:$AO$36,'Rekapitulace zakázky'!$C$42:$AQ$59</definedName>
    <definedName name="_xlnm.Print_Area" localSheetId="1">'SO-01 - Odstranění nánosů'!$C$4:$J$39,'SO-01 - Odstranění nánosů'!$C$45:$J$63,'SO-01 - Odstranění nánosů'!$C$69:$K$148</definedName>
    <definedName name="_xlnm.Print_Area" localSheetId="2">'SO-02 - Odstranění nežádo...'!$C$4:$J$39,'SO-02 - Odstranění nežádo...'!$C$45:$J$62,'SO-02 - Odstranění nežádo...'!$C$68:$K$127</definedName>
    <definedName name="_xlnm.Print_Area" localSheetId="3">'SO-03 - Sečení'!$C$4:$J$39,'SO-03 - Sečení'!$C$45:$J$62,'SO-03 - Sečení'!$C$68:$K$93</definedName>
    <definedName name="_xlnm.Print_Area" localSheetId="4">'VON - Vedlejší a ostatní ...'!$C$4:$J$39,'VON - Vedlejší a ostatní ...'!$C$45:$J$63,'VON - Vedlejší a ostatní ...'!$C$69:$K$118</definedName>
  </definedNames>
  <calcPr calcId="125725"/>
</workbook>
</file>

<file path=xl/calcChain.xml><?xml version="1.0" encoding="utf-8"?>
<calcChain xmlns="http://schemas.openxmlformats.org/spreadsheetml/2006/main">
  <c r="J37" i="5"/>
  <c r="J36"/>
  <c r="AY58" i="1"/>
  <c r="J35" i="5"/>
  <c r="AX58" i="1"/>
  <c r="BI117" i="5"/>
  <c r="BH117"/>
  <c r="BG117"/>
  <c r="BF117"/>
  <c r="T117"/>
  <c r="R117"/>
  <c r="P117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5"/>
  <c r="BH85"/>
  <c r="BG85"/>
  <c r="BF85"/>
  <c r="T85"/>
  <c r="R85"/>
  <c r="P85"/>
  <c r="J78"/>
  <c r="F78"/>
  <c r="F76"/>
  <c r="E74"/>
  <c r="J54"/>
  <c r="F54"/>
  <c r="F52"/>
  <c r="E50"/>
  <c r="J24"/>
  <c r="E24"/>
  <c r="J79" s="1"/>
  <c r="J23"/>
  <c r="J18"/>
  <c r="E18"/>
  <c r="F55" s="1"/>
  <c r="J17"/>
  <c r="J12"/>
  <c r="J76"/>
  <c r="E7"/>
  <c r="E72" s="1"/>
  <c r="J37" i="4"/>
  <c r="J36"/>
  <c r="AY57" i="1" s="1"/>
  <c r="J35" i="4"/>
  <c r="AX57" i="1" s="1"/>
  <c r="BI90" i="4"/>
  <c r="BH90"/>
  <c r="BG90"/>
  <c r="BF90"/>
  <c r="T90"/>
  <c r="R90"/>
  <c r="P90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78" s="1"/>
  <c r="J23"/>
  <c r="J18"/>
  <c r="E18"/>
  <c r="F55" s="1"/>
  <c r="J17"/>
  <c r="J12"/>
  <c r="J52"/>
  <c r="E7"/>
  <c r="E71"/>
  <c r="J37" i="3"/>
  <c r="J36"/>
  <c r="AY56" i="1" s="1"/>
  <c r="J35" i="3"/>
  <c r="AX56" i="1" s="1"/>
  <c r="BI124" i="3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1"/>
  <c r="BH111"/>
  <c r="BG111"/>
  <c r="BF111"/>
  <c r="T111"/>
  <c r="R111"/>
  <c r="P111"/>
  <c r="BI108"/>
  <c r="BH108"/>
  <c r="BG108"/>
  <c r="BF108"/>
  <c r="T108"/>
  <c r="R108"/>
  <c r="P108"/>
  <c r="BI104"/>
  <c r="BH104"/>
  <c r="BG104"/>
  <c r="BF104"/>
  <c r="T104"/>
  <c r="R104"/>
  <c r="P104"/>
  <c r="BI100"/>
  <c r="BH100"/>
  <c r="BG100"/>
  <c r="BF100"/>
  <c r="T100"/>
  <c r="R100"/>
  <c r="P100"/>
  <c r="BI96"/>
  <c r="BH96"/>
  <c r="BG96"/>
  <c r="BF96"/>
  <c r="T96"/>
  <c r="R96"/>
  <c r="P96"/>
  <c r="BI92"/>
  <c r="BH92"/>
  <c r="BG92"/>
  <c r="BF92"/>
  <c r="T92"/>
  <c r="R92"/>
  <c r="P92"/>
  <c r="BI88"/>
  <c r="BH88"/>
  <c r="BG88"/>
  <c r="BF88"/>
  <c r="T88"/>
  <c r="R88"/>
  <c r="P88"/>
  <c r="BI84"/>
  <c r="BH84"/>
  <c r="BG84"/>
  <c r="BF84"/>
  <c r="T84"/>
  <c r="R84"/>
  <c r="P84"/>
  <c r="J77"/>
  <c r="F77"/>
  <c r="F75"/>
  <c r="E73"/>
  <c r="J54"/>
  <c r="F54"/>
  <c r="F52"/>
  <c r="E50"/>
  <c r="J24"/>
  <c r="E24"/>
  <c r="J55" s="1"/>
  <c r="J23"/>
  <c r="J18"/>
  <c r="E18"/>
  <c r="F78" s="1"/>
  <c r="J17"/>
  <c r="J12"/>
  <c r="J75"/>
  <c r="E7"/>
  <c r="E71"/>
  <c r="J37" i="2"/>
  <c r="J36"/>
  <c r="AY55" i="1" s="1"/>
  <c r="J35" i="2"/>
  <c r="AX55" i="1" s="1"/>
  <c r="BI147" i="2"/>
  <c r="BH147"/>
  <c r="BG147"/>
  <c r="BF147"/>
  <c r="T147"/>
  <c r="T146" s="1"/>
  <c r="R147"/>
  <c r="R146" s="1"/>
  <c r="P147"/>
  <c r="P146" s="1"/>
  <c r="BI142"/>
  <c r="BH142"/>
  <c r="BG142"/>
  <c r="BF142"/>
  <c r="T142"/>
  <c r="R142"/>
  <c r="P142"/>
  <c r="BI138"/>
  <c r="BH138"/>
  <c r="BG138"/>
  <c r="BF138"/>
  <c r="T138"/>
  <c r="R138"/>
  <c r="P138"/>
  <c r="BI134"/>
  <c r="BH134"/>
  <c r="BG134"/>
  <c r="BF134"/>
  <c r="T134"/>
  <c r="R134"/>
  <c r="P134"/>
  <c r="BI130"/>
  <c r="BH130"/>
  <c r="BG130"/>
  <c r="BF130"/>
  <c r="T130"/>
  <c r="R130"/>
  <c r="P130"/>
  <c r="BI126"/>
  <c r="BH126"/>
  <c r="BG126"/>
  <c r="BF126"/>
  <c r="T126"/>
  <c r="R126"/>
  <c r="P126"/>
  <c r="BI122"/>
  <c r="BH122"/>
  <c r="BG122"/>
  <c r="BF122"/>
  <c r="T122"/>
  <c r="R122"/>
  <c r="P122"/>
  <c r="BI117"/>
  <c r="BH117"/>
  <c r="BG117"/>
  <c r="BF117"/>
  <c r="T117"/>
  <c r="R117"/>
  <c r="P117"/>
  <c r="BI113"/>
  <c r="BH113"/>
  <c r="BG113"/>
  <c r="BF113"/>
  <c r="T113"/>
  <c r="R113"/>
  <c r="P113"/>
  <c r="BI110"/>
  <c r="BH110"/>
  <c r="BG110"/>
  <c r="BF110"/>
  <c r="T110"/>
  <c r="R110"/>
  <c r="P110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89"/>
  <c r="BH89"/>
  <c r="BG89"/>
  <c r="BF89"/>
  <c r="T89"/>
  <c r="R89"/>
  <c r="P89"/>
  <c r="BI85"/>
  <c r="BH85"/>
  <c r="BG85"/>
  <c r="BF85"/>
  <c r="T85"/>
  <c r="R85"/>
  <c r="P85"/>
  <c r="J78"/>
  <c r="F78"/>
  <c r="F76"/>
  <c r="E74"/>
  <c r="J54"/>
  <c r="F54"/>
  <c r="F52"/>
  <c r="E50"/>
  <c r="J24"/>
  <c r="E24"/>
  <c r="J79" s="1"/>
  <c r="J23"/>
  <c r="J18"/>
  <c r="E18"/>
  <c r="F79" s="1"/>
  <c r="J17"/>
  <c r="J12"/>
  <c r="J76"/>
  <c r="E7"/>
  <c r="E72"/>
  <c r="L50" i="1"/>
  <c r="AM50"/>
  <c r="AM49"/>
  <c r="L49"/>
  <c r="AM47"/>
  <c r="L47"/>
  <c r="L45"/>
  <c r="L44"/>
  <c r="BK147" i="2"/>
  <c r="J110"/>
  <c r="BK98"/>
  <c r="BK85"/>
  <c r="J94"/>
  <c r="BK138"/>
  <c r="J134"/>
  <c r="J117"/>
  <c r="BK102"/>
  <c r="BK108" i="3"/>
  <c r="J111"/>
  <c r="J84"/>
  <c r="J114"/>
  <c r="J96"/>
  <c r="BK114"/>
  <c r="BK88"/>
  <c r="BK84" i="4"/>
  <c r="F34"/>
  <c r="J106" i="5"/>
  <c r="BK91"/>
  <c r="J95"/>
  <c r="J122" i="2"/>
  <c r="J113"/>
  <c r="J89"/>
  <c r="J130"/>
  <c r="AS54" i="1"/>
  <c r="BK113" i="2"/>
  <c r="BK124" i="3"/>
  <c r="BK84"/>
  <c r="J92"/>
  <c r="BK119"/>
  <c r="BK92"/>
  <c r="BK96"/>
  <c r="J90" i="4"/>
  <c r="J88"/>
  <c r="BK112" i="5"/>
  <c r="BK101"/>
  <c r="BK117"/>
  <c r="BK95"/>
  <c r="J112"/>
  <c r="J126" i="2"/>
  <c r="J102"/>
  <c r="BK89"/>
  <c r="BK130"/>
  <c r="J98"/>
  <c r="BK142"/>
  <c r="BK134"/>
  <c r="BK122"/>
  <c r="J106"/>
  <c r="BK121" i="3"/>
  <c r="J88"/>
  <c r="J104"/>
  <c r="BK111"/>
  <c r="J121"/>
  <c r="J108"/>
  <c r="BK90" i="4"/>
  <c r="J115" i="5"/>
  <c r="J85"/>
  <c r="BK115"/>
  <c r="BK106"/>
  <c r="BK88"/>
  <c r="J101"/>
  <c r="BK85"/>
  <c r="BK109"/>
  <c r="J91"/>
  <c r="BK117" i="2"/>
  <c r="BK106"/>
  <c r="BK94"/>
  <c r="J85"/>
  <c r="J142"/>
  <c r="J147"/>
  <c r="J138"/>
  <c r="BK126"/>
  <c r="BK110"/>
  <c r="J117" i="3"/>
  <c r="J119"/>
  <c r="J100"/>
  <c r="J124"/>
  <c r="BK100"/>
  <c r="BK117"/>
  <c r="BK104"/>
  <c r="BK88" i="4"/>
  <c r="J84"/>
  <c r="BK98" i="5"/>
  <c r="J117"/>
  <c r="J109"/>
  <c r="J98"/>
  <c r="BK104"/>
  <c r="J88"/>
  <c r="J104"/>
  <c r="T84" i="2" l="1"/>
  <c r="T83" s="1"/>
  <c r="T82" s="1"/>
  <c r="BK83" i="3"/>
  <c r="J83"/>
  <c r="J61" s="1"/>
  <c r="BK83" i="4"/>
  <c r="J83" s="1"/>
  <c r="J61" s="1"/>
  <c r="T83"/>
  <c r="T82" s="1"/>
  <c r="T81" s="1"/>
  <c r="P84" i="5"/>
  <c r="P84" i="2"/>
  <c r="P83" s="1"/>
  <c r="P82" s="1"/>
  <c r="AU55" i="1" s="1"/>
  <c r="R83" i="3"/>
  <c r="R82" s="1"/>
  <c r="R81" s="1"/>
  <c r="P83" i="4"/>
  <c r="P82" s="1"/>
  <c r="P81" s="1"/>
  <c r="AU57" i="1" s="1"/>
  <c r="R83" i="4"/>
  <c r="R82" s="1"/>
  <c r="R81" s="1"/>
  <c r="T84" i="5"/>
  <c r="R84" i="2"/>
  <c r="R83" s="1"/>
  <c r="R82" s="1"/>
  <c r="P83" i="3"/>
  <c r="P82"/>
  <c r="P81" s="1"/>
  <c r="AU56" i="1" s="1"/>
  <c r="R84" i="5"/>
  <c r="P94"/>
  <c r="BK84" i="2"/>
  <c r="J84" s="1"/>
  <c r="J61" s="1"/>
  <c r="T83" i="3"/>
  <c r="T82" s="1"/>
  <c r="T81" s="1"/>
  <c r="BK84" i="5"/>
  <c r="J84"/>
  <c r="J61" s="1"/>
  <c r="BK94"/>
  <c r="J94" s="1"/>
  <c r="J62" s="1"/>
  <c r="R94"/>
  <c r="T94"/>
  <c r="BK146" i="2"/>
  <c r="J146"/>
  <c r="J62" s="1"/>
  <c r="J55" i="5"/>
  <c r="F79"/>
  <c r="BE91"/>
  <c r="BE98"/>
  <c r="BE101"/>
  <c r="BE115"/>
  <c r="BE95"/>
  <c r="BE104"/>
  <c r="BE109"/>
  <c r="E48"/>
  <c r="J52"/>
  <c r="BE85"/>
  <c r="BE88"/>
  <c r="BE106"/>
  <c r="BE112"/>
  <c r="BE117"/>
  <c r="BK82" i="3"/>
  <c r="BK81" s="1"/>
  <c r="J81" s="1"/>
  <c r="J59" s="1"/>
  <c r="J55" i="4"/>
  <c r="J75"/>
  <c r="F78"/>
  <c r="BE88"/>
  <c r="E48"/>
  <c r="BE84"/>
  <c r="BE90"/>
  <c r="BA57" i="1"/>
  <c r="E48" i="3"/>
  <c r="J52"/>
  <c r="BE100"/>
  <c r="BE111"/>
  <c r="BE119"/>
  <c r="J78"/>
  <c r="BE88"/>
  <c r="BE104"/>
  <c r="BE108"/>
  <c r="BE117"/>
  <c r="BE84"/>
  <c r="BE92"/>
  <c r="BE114"/>
  <c r="BE121"/>
  <c r="F55"/>
  <c r="BE96"/>
  <c r="BE124"/>
  <c r="BE106" i="2"/>
  <c r="BE110"/>
  <c r="BE117"/>
  <c r="BE122"/>
  <c r="BE134"/>
  <c r="BE138"/>
  <c r="BE126"/>
  <c r="BE142"/>
  <c r="BE147"/>
  <c r="BE130"/>
  <c r="E48"/>
  <c r="J52"/>
  <c r="F55"/>
  <c r="J55"/>
  <c r="BE85"/>
  <c r="BE89"/>
  <c r="BE94"/>
  <c r="BE98"/>
  <c r="BE102"/>
  <c r="BE113"/>
  <c r="F35"/>
  <c r="BB55" i="1"/>
  <c r="F37" i="3"/>
  <c r="BD56" i="1" s="1"/>
  <c r="F37" i="4"/>
  <c r="BD57" i="1"/>
  <c r="F37" i="5"/>
  <c r="BD58" i="1" s="1"/>
  <c r="F34" i="5"/>
  <c r="BA58" i="1"/>
  <c r="J34" i="2"/>
  <c r="AW55" i="1" s="1"/>
  <c r="J34" i="3"/>
  <c r="AW56" i="1"/>
  <c r="F36" i="4"/>
  <c r="BC57" i="1" s="1"/>
  <c r="J34" i="5"/>
  <c r="AW58" i="1"/>
  <c r="F34" i="2"/>
  <c r="BA55" i="1" s="1"/>
  <c r="F35" i="3"/>
  <c r="BB56" i="1"/>
  <c r="F36" i="3"/>
  <c r="BC56" i="1" s="1"/>
  <c r="F35" i="5"/>
  <c r="BB58" i="1"/>
  <c r="F36" i="2"/>
  <c r="BC55" i="1" s="1"/>
  <c r="F37" i="2"/>
  <c r="BD55" i="1"/>
  <c r="F34" i="3"/>
  <c r="BA56" i="1" s="1"/>
  <c r="J34" i="4"/>
  <c r="AW57" i="1"/>
  <c r="F35" i="4"/>
  <c r="BB57" i="1" s="1"/>
  <c r="F36" i="5"/>
  <c r="BC58" i="1"/>
  <c r="R83" i="5" l="1"/>
  <c r="R82" s="1"/>
  <c r="T83"/>
  <c r="T82" s="1"/>
  <c r="P83"/>
  <c r="P82" s="1"/>
  <c r="AU58" i="1" s="1"/>
  <c r="AU54" s="1"/>
  <c r="BK82" i="4"/>
  <c r="J82"/>
  <c r="J60" s="1"/>
  <c r="BK83" i="5"/>
  <c r="J83" s="1"/>
  <c r="J60" s="1"/>
  <c r="BK83" i="2"/>
  <c r="BK82" s="1"/>
  <c r="J82" s="1"/>
  <c r="J30" s="1"/>
  <c r="AG55" i="1" s="1"/>
  <c r="J82" i="3"/>
  <c r="J60" s="1"/>
  <c r="J33" i="2"/>
  <c r="AV55" i="1"/>
  <c r="AT55" s="1"/>
  <c r="F33" i="5"/>
  <c r="AZ58" i="1" s="1"/>
  <c r="F33" i="2"/>
  <c r="AZ55" i="1" s="1"/>
  <c r="J30" i="3"/>
  <c r="AG56" i="1" s="1"/>
  <c r="J33" i="4"/>
  <c r="AV57" i="1" s="1"/>
  <c r="AT57" s="1"/>
  <c r="BC54"/>
  <c r="W32"/>
  <c r="BB54"/>
  <c r="W31" s="1"/>
  <c r="J33" i="3"/>
  <c r="AV56" i="1" s="1"/>
  <c r="AT56" s="1"/>
  <c r="J33" i="5"/>
  <c r="AV58" i="1" s="1"/>
  <c r="AT58" s="1"/>
  <c r="F33" i="3"/>
  <c r="AZ56" i="1"/>
  <c r="F33" i="4"/>
  <c r="AZ57" i="1" s="1"/>
  <c r="BD54"/>
  <c r="W33"/>
  <c r="BA54"/>
  <c r="W30" s="1"/>
  <c r="BK81" i="4" l="1"/>
  <c r="J81" s="1"/>
  <c r="J30" s="1"/>
  <c r="AG57" i="1" s="1"/>
  <c r="J59" i="2"/>
  <c r="J83"/>
  <c r="J60"/>
  <c r="BK82" i="5"/>
  <c r="J82" s="1"/>
  <c r="J59" s="1"/>
  <c r="AN56" i="1"/>
  <c r="J39" i="3"/>
  <c r="J39" i="2"/>
  <c r="AN55" i="1"/>
  <c r="AW54"/>
  <c r="AK30" s="1"/>
  <c r="AZ54"/>
  <c r="W29" s="1"/>
  <c r="AY54"/>
  <c r="AX54"/>
  <c r="J39" i="4" l="1"/>
  <c r="J59"/>
  <c r="AN57" i="1"/>
  <c r="J30" i="5"/>
  <c r="AG58" i="1"/>
  <c r="AG54" s="1"/>
  <c r="AK26" s="1"/>
  <c r="AK35" s="1"/>
  <c r="AV54"/>
  <c r="AK29"/>
  <c r="J39" i="5" l="1"/>
  <c r="AN58" i="1"/>
  <c r="AT54"/>
  <c r="AN54" s="1"/>
</calcChain>
</file>

<file path=xl/sharedStrings.xml><?xml version="1.0" encoding="utf-8"?>
<sst xmlns="http://schemas.openxmlformats.org/spreadsheetml/2006/main" count="2296" uniqueCount="567">
  <si>
    <t>Export Komplet</t>
  </si>
  <si>
    <t>VZ</t>
  </si>
  <si>
    <t>2.0</t>
  </si>
  <si>
    <t>ZAMOK</t>
  </si>
  <si>
    <t>False</t>
  </si>
  <si>
    <t>{97fabc4c-bdee-4003-acdc-37520812f854}</t>
  </si>
  <si>
    <t>0,01</t>
  </si>
  <si>
    <t>21</t>
  </si>
  <si>
    <t>15</t>
  </si>
  <si>
    <t>REKAPITULACE ZAKÁZKY</t>
  </si>
  <si>
    <t>v ---  níže se nacházejí doplnkové a pomocné údaje k sestavám  --- v</t>
  </si>
  <si>
    <t>Návod na vyplnění</t>
  </si>
  <si>
    <t>0,001</t>
  </si>
  <si>
    <t>Kód:</t>
  </si>
  <si>
    <t>PAV</t>
  </si>
  <si>
    <t>Měnit lze pouze buňky se žlutým podbarvením!_x000D_
_x000D_
1) v Rekapitulaci zakázky vyplňte údaje o Uchazeči (přenesou se do ostatních sestav i v jiných listech)_x000D_
_x000D_
2) na vybraných listech vyplňte v sestavě Soupis prací ceny u položek</t>
  </si>
  <si>
    <t>Zakázka:</t>
  </si>
  <si>
    <t>Zminka, Hostovice, odstranění nánosů a nežádoucích dřevin, ř. km 5,300-7,600</t>
  </si>
  <si>
    <t>KSO:</t>
  </si>
  <si>
    <t/>
  </si>
  <si>
    <t>CC-CZ:</t>
  </si>
  <si>
    <t>Místo:</t>
  </si>
  <si>
    <t xml:space="preserve"> </t>
  </si>
  <si>
    <t>Datum:</t>
  </si>
  <si>
    <t>21. 9. 2023</t>
  </si>
  <si>
    <t>Zadavatel:</t>
  </si>
  <si>
    <t>IČ:</t>
  </si>
  <si>
    <t>Povodí Labe, státní podnik, Hradec Králové</t>
  </si>
  <si>
    <t>DIČ:</t>
  </si>
  <si>
    <t>Uchazeč:</t>
  </si>
  <si>
    <t>Vyplň údaj</t>
  </si>
  <si>
    <t>Projektant:</t>
  </si>
  <si>
    <t>Agroprojekce Litomyšl, s.r.o.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</si>
  <si>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</si>
  <si>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</si>
  <si>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</si>
  <si>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</si>
  <si>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</si>
  <si>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</si>
  <si>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</si>
  <si>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</si>
  <si>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</si>
  <si>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</si>
  <si>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</si>
  <si>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</si>
  <si>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</si>
  <si>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</si>
  <si>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</si>
  <si>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</si>
  <si>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</si>
  <si>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ZAKÁZKY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</si>
  <si>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</si>
  <si>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</si>
  <si>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</si>
  <si>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</si>
  <si>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</si>
  <si>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</si>
  <si>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</si>
  <si>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</si>
  <si>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</si>
  <si>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</si>
  <si>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</si>
  <si>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</si>
  <si>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</si>
  <si>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</si>
  <si>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</si>
  <si>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</si>
  <si>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</si>
  <si>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</si>
  <si>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zakázky celkem</t>
  </si>
  <si>
    <t>D</t>
  </si>
  <si>
    <t>0</t>
  </si>
  <si>
    <t>###NOIMPORT###</t>
  </si>
  <si>
    <t>IMPORT</t>
  </si>
  <si>
    <t>{00000000-0000-0000-0000-000000000000}</t>
  </si>
  <si>
    <t>/</t>
  </si>
  <si>
    <t>SO-01</t>
  </si>
  <si>
    <t>Odstranění nánosů</t>
  </si>
  <si>
    <t>STA</t>
  </si>
  <si>
    <t>1</t>
  </si>
  <si>
    <t>{64f96edb-fd80-430b-8eb4-4baaa77377d8}</t>
  </si>
  <si>
    <t>833 2</t>
  </si>
  <si>
    <t>2</t>
  </si>
  <si>
    <t>SO-02</t>
  </si>
  <si>
    <t>Odstranění nežádoucích dřevin</t>
  </si>
  <si>
    <t>{0c82d998-37c6-47ac-843c-64583e692882}</t>
  </si>
  <si>
    <t>SO-03</t>
  </si>
  <si>
    <t>Sečení</t>
  </si>
  <si>
    <t>{c496f71b-10d5-48d7-8ba6-2e6a838c7806}</t>
  </si>
  <si>
    <t>VON</t>
  </si>
  <si>
    <t>Vedlejší a ostatní náklady</t>
  </si>
  <si>
    <t>{e959be01-058b-45e6-8dbc-057a74a1da27}</t>
  </si>
  <si>
    <t>KRYCÍ LIST SOUPISU PRACÍ</t>
  </si>
  <si>
    <t>Objekt:</t>
  </si>
  <si>
    <t>SO-01 - Odstranění nánosů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</si>
  <si>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</si>
  <si>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</si>
  <si>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</si>
  <si>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</si>
  <si>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</si>
  <si>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</si>
  <si>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9 - Ostatní konstrukce a práce, bourání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</si>
  <si>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</si>
  <si>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</si>
  <si>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</si>
  <si>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</si>
  <si>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</si>
  <si>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</si>
  <si>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</si>
  <si>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</si>
  <si>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</si>
  <si>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</si>
  <si>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</si>
  <si>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</si>
  <si>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</si>
  <si>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</si>
  <si>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</si>
  <si>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</si>
  <si>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</si>
  <si>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</si>
  <si>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127751102</t>
  </si>
  <si>
    <t>Vykopávky pod vodou v hornině třídy těžitelnosti I a II skupiny 1 až 4 tl vrstvy do 0,5 m objem do 5000 m3 strojně</t>
  </si>
  <si>
    <t>m3</t>
  </si>
  <si>
    <t>CS ÚRS 2023 02</t>
  </si>
  <si>
    <t>4</t>
  </si>
  <si>
    <t>1439171263</t>
  </si>
  <si>
    <t>PP</t>
  </si>
  <si>
    <t>Vykopávky pod vodou strojně na hloubku do 5 m pod projektem stanovenou hladinou vody v horninách třídy těžitelnosti I a II skupiny 1 až 4, průměrné tloušťky projektované vrstvy do 0,50 m přes 1 000 do 5 000 m3</t>
  </si>
  <si>
    <t>Online PSC</t>
  </si>
  <si>
    <t>https://podminky.urs.cz/item/CS_URS_2023_02/127751102</t>
  </si>
  <si>
    <t>VV</t>
  </si>
  <si>
    <t>"sediment - viz. Tabulka kubatur D.1.1.4." 3211,0</t>
  </si>
  <si>
    <t>162351103</t>
  </si>
  <si>
    <t>Vodorovné přemístění přes 50 do 500 m výkopku/sypaniny z horniny třídy těžitelnosti I skupiny 1 až 3</t>
  </si>
  <si>
    <t>28961702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</si>
  <si>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</si>
  <si>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https://podminky.urs.cz/item/CS_URS_2023_02/162351103</t>
  </si>
  <si>
    <t>"přesun sedimentu v korytě" 3211,0</t>
  </si>
  <si>
    <t>"vyschlý sediment z meziskládky na pole" 675,0</t>
  </si>
  <si>
    <t>3</t>
  </si>
  <si>
    <t>162351104</t>
  </si>
  <si>
    <t>Vodorovné přemístění přes 500 do 1000 m výkopku/sypaniny z horniny třídy těžitelnosti I skupiny 1 až 3</t>
  </si>
  <si>
    <t>-1112208988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</si>
  <si>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</si>
  <si>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https://podminky.urs.cz/item/CS_URS_2023_02/162351104</t>
  </si>
  <si>
    <t>"sediment na meziskládku - úsek ř. km 6,400-6,850 a ř. km 7,030-7,300 (23 %)" 3211,0*0,23</t>
  </si>
  <si>
    <t>162451105</t>
  </si>
  <si>
    <t>Vodorovné přemístění přes 1 000 do 1500 m výkopku/sypaniny z horniny třídy těžitelnosti I skupiny 1 až 3</t>
  </si>
  <si>
    <t>-1876939598</t>
  </si>
  <si>
    <t>Vodorovné přemístění výkopku nebo sypaniny po suchu na obvyklém dopravním prostředku, bez naložení výkopku, avšak se složením bez rozhrnutí z horniny třídy těžitelnosti I skupiny 1 až 3 na vzdálenost přes 1 000 do 1 500 m</t>
  </si>
  <si>
    <t>https://podminky.urs.cz/item/CS_URS_2023_02/162451105</t>
  </si>
  <si>
    <t>"sediment na meziskládku - úsek ř. km 6,850-7,030 (7 %)" 3211,0*0,07</t>
  </si>
  <si>
    <t>5</t>
  </si>
  <si>
    <t>162451106</t>
  </si>
  <si>
    <t>Vodorovné přemístění přes 1 500 do 2000 m výkopku/sypaniny z horniny třídy těžitelnosti I skupiny 1 až 3</t>
  </si>
  <si>
    <t>301372270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</si>
  <si>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</si>
  <si>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https://podminky.urs.cz/item/CS_URS_2023_02/162451106</t>
  </si>
  <si>
    <t>"sediment na meziskládku - úsek ř. km 7,300-7,621 (6%)" 3211,0*0,06</t>
  </si>
  <si>
    <t>6</t>
  </si>
  <si>
    <t>162651111</t>
  </si>
  <si>
    <t>Vodorovné přemístění přes 3 000 do 4000 m výkopku/sypaniny z horniny třídy těžitelnosti I skupiny 1 až 3</t>
  </si>
  <si>
    <t>1527594850</t>
  </si>
  <si>
    <t>Vodorovné přemístění výkopku nebo sypaniny po suchu na obvyklém dopravním prostředku, bez naložení výkopku, avšak se složením bez rozhrnutí z horniny třídy těžitelnosti I skupiny 1 až 3 na vzdálenost přes 3 000 do 4 000 m</t>
  </si>
  <si>
    <t>https://podminky.urs.cz/item/CS_URS_2023_02/162651111</t>
  </si>
  <si>
    <t>"sediment na meziskládku - úsek ř. km 5,300-6,400 (64%)" 3211,0*0,64</t>
  </si>
  <si>
    <t>7</t>
  </si>
  <si>
    <t>162999999-R</t>
  </si>
  <si>
    <t>Likvidace sedimentu (včetně naložení, dopravy a uložení dle platné legislativy)</t>
  </si>
  <si>
    <t>-1551819416</t>
  </si>
  <si>
    <t>"sediment" 3211,0-675,0</t>
  </si>
  <si>
    <t>8</t>
  </si>
  <si>
    <t>166151101</t>
  </si>
  <si>
    <t>Přehození neulehlého výkopku z horniny třídy těžitelnosti I skupiny 1 až 3 strojně</t>
  </si>
  <si>
    <t>1695142918</t>
  </si>
  <si>
    <t>Přehození neulehlého výkopku strojně z horniny třídy těžitelnosti I, skupiny 1 až 3</t>
  </si>
  <si>
    <t>https://podminky.urs.cz/item/CS_URS_2023_02/166151101</t>
  </si>
  <si>
    <t>"přehození sedimentu na břeh" 3211,0</t>
  </si>
  <si>
    <t>9</t>
  </si>
  <si>
    <t>167151111</t>
  </si>
  <si>
    <t>Nakládání výkopku z hornin třídy těžitelnosti I skupiny 1 až 3 přes 100 m3</t>
  </si>
  <si>
    <t>-1465950786</t>
  </si>
  <si>
    <t>Nakládání, skládání a překládání neulehlého výkopku nebo sypaniny strojně nakládání, množství přes 100 m3, z hornin třídy těžitelnosti I, skupiny 1 až 3</t>
  </si>
  <si>
    <t>https://podminky.urs.cz/item/CS_URS_2023_02/167151111</t>
  </si>
  <si>
    <t>"přehozený sediment na meziskládku" 3211,0</t>
  </si>
  <si>
    <t>10</t>
  </si>
  <si>
    <t>171251201</t>
  </si>
  <si>
    <t>Uložení sypaniny na skládky nebo meziskládky</t>
  </si>
  <si>
    <t>2036550705</t>
  </si>
  <si>
    <t>Uložení sypaniny na skládky nebo meziskládky bez hutnění s upravením uložené sypaniny do předepsaného tvaru</t>
  </si>
  <si>
    <t>https://podminky.urs.cz/item/CS_URS_2023_02/171251201</t>
  </si>
  <si>
    <t>"sediment na meziskládku k vyschnutí" 3211,0</t>
  </si>
  <si>
    <t>11</t>
  </si>
  <si>
    <t>181951111</t>
  </si>
  <si>
    <t>Úprava pláně v hornině třídy těžitelnosti I skupiny 1 až 3 bez zhutnění strojně</t>
  </si>
  <si>
    <t>m2</t>
  </si>
  <si>
    <t>963309349</t>
  </si>
  <si>
    <t>Úprava pláně vyrovnáním výškových rozdílů strojně v hornině třídy těžitelnosti I, skupiny 1 až 3 bez zhutnění</t>
  </si>
  <si>
    <t>https://podminky.urs.cz/item/CS_URS_2023_02/181951111</t>
  </si>
  <si>
    <t>"viz. Tabulka kubatur D.1.1.4." 4824,0</t>
  </si>
  <si>
    <t>12</t>
  </si>
  <si>
    <t>182151111</t>
  </si>
  <si>
    <t>Svahování v zářezech v hornině třídy těžitelnosti I skupiny 1 až 3 strojně</t>
  </si>
  <si>
    <t>1023840921</t>
  </si>
  <si>
    <t>Svahování trvalých svahů do projektovaných profilů strojně s potřebným přemístěním výkopku při svahování v zářezech v hornině třídy těžitelnosti I, skupiny 1 až 3</t>
  </si>
  <si>
    <t>https://podminky.urs.cz/item/CS_URS_2023_02/182151111</t>
  </si>
  <si>
    <t>"viz. Tabulka kubatur D.1.1.4." 11385,3</t>
  </si>
  <si>
    <t>13</t>
  </si>
  <si>
    <t>183551413</t>
  </si>
  <si>
    <t>Úprava půdy rotačním kypřičem do 0,15 m ploch do 5 ha sklonu do 5</t>
  </si>
  <si>
    <t>ha</t>
  </si>
  <si>
    <t>1313579444</t>
  </si>
  <si>
    <t>Úprava zemědělské půdy - orba rotačním kypřičem, hl. do 0,15 m, na ploše jednotlivě do 5 ha, o sklonu do 5°</t>
  </si>
  <si>
    <t>https://podminky.urs.cz/item/CS_URS_2023_02/183551413</t>
  </si>
  <si>
    <t>"zapravení sedimentu do půdy" 2,5508</t>
  </si>
  <si>
    <t>14</t>
  </si>
  <si>
    <t>183552213</t>
  </si>
  <si>
    <t>Hnojení organickými hnojivy v množství do 40 t/ha ploch do 5 ha sklonu do 5°</t>
  </si>
  <si>
    <t>-721247586</t>
  </si>
  <si>
    <t>Úprava zemědělské půdy - hnojení organickými hnojivy a rašelinou do 40 t/ha, na ploše jednotlivě do 5 ha, o sklonu do 5°</t>
  </si>
  <si>
    <t>https://podminky.urs.cz/item/CS_URS_2023_02/183552213</t>
  </si>
  <si>
    <t>"rozmetání sedimentu po parcele mezideponie" 2,5508</t>
  </si>
  <si>
    <t>183552295</t>
  </si>
  <si>
    <t>Příplatek ZKD 10 t/ha při hnojení organickými hnojivy ploch do 5 ha sklonu do 5°</t>
  </si>
  <si>
    <t>-323403194</t>
  </si>
  <si>
    <t>Úprava zemědělské půdy - hnojení Příplatek za každých dalších i započatých 10 t/ha k ceně -2213</t>
  </si>
  <si>
    <t>https://podminky.urs.cz/item/CS_URS_2023_02/183552295</t>
  </si>
  <si>
    <t>P</t>
  </si>
  <si>
    <t>Poznámka k položce:_x000D_
sediment: 675,0 m3_x000D_
675,0 m3 x 1,8 t/m3 = 1215 t_x000D_
1215 t / 2,551 ha = 476,3 t/ha_x000D_
476,3 t/ha - 40 t/ha = 436,3 t/ha_x000D_
436,3 t/ha : 10 = 44 příplatků</t>
  </si>
  <si>
    <t>Ostatní konstrukce a práce, bourání</t>
  </si>
  <si>
    <t>16</t>
  </si>
  <si>
    <t>966999004-R</t>
  </si>
  <si>
    <t>Odstranění přechodného oplocení bez likvidace</t>
  </si>
  <si>
    <t>soubor</t>
  </si>
  <si>
    <t>1007959946</t>
  </si>
  <si>
    <t>SO-02 - Odstranění nežádoucích dřevin</t>
  </si>
  <si>
    <t>111203202</t>
  </si>
  <si>
    <t>Odstranění křovin a stromů s ponecháním kořenů z plochy přes 1000 do 10000 m2</t>
  </si>
  <si>
    <t>-1940846385</t>
  </si>
  <si>
    <t>Odstranění křovin a stromů s ponecháním kořenů průměru kmene do 100 mm, při jakémkoliv sklonu terénu mimo LTM, při celkové ploše přes 1 000 do 10 000 m2</t>
  </si>
  <si>
    <t>https://podminky.urs.cz/item/CS_URS_2023_02/111203202</t>
  </si>
  <si>
    <t>"viz. Tabulka kácení D.1.1.5." 1596</t>
  </si>
  <si>
    <t>112101101</t>
  </si>
  <si>
    <t>Odstranění stromů listnatých průměru kmene přes 100 do 300 mm</t>
  </si>
  <si>
    <t>kus</t>
  </si>
  <si>
    <t>2050304554</t>
  </si>
  <si>
    <t>Odstranění stromů s odřezáním kmene a s odvětvením listnatých, průměru kmene přes 100 do 300 mm</t>
  </si>
  <si>
    <t>https://podminky.urs.cz/item/CS_URS_2023_02/112101101</t>
  </si>
  <si>
    <t>"viz. Tabulka kácení D.1.1.5." 18</t>
  </si>
  <si>
    <t>112101102</t>
  </si>
  <si>
    <t>Odstranění stromů listnatých průměru kmene přes 300 do 500 mm</t>
  </si>
  <si>
    <t>-1510654382</t>
  </si>
  <si>
    <t>Odstranění stromů s odřezáním kmene a s odvětvením listnatých, průměru kmene přes 300 do 500 mm</t>
  </si>
  <si>
    <t>https://podminky.urs.cz/item/CS_URS_2023_02/112101102</t>
  </si>
  <si>
    <t>"viz. Tabulka kácení D.1.1.5." 13</t>
  </si>
  <si>
    <t>112101103</t>
  </si>
  <si>
    <t>Odstranění stromů listnatých průměru kmene přes 500 do 700 mm</t>
  </si>
  <si>
    <t>411663641</t>
  </si>
  <si>
    <t>Odstranění stromů s odřezáním kmene a s odvětvením listnatých, průměru kmene přes 500 do 700 mm</t>
  </si>
  <si>
    <t>https://podminky.urs.cz/item/CS_URS_2023_02/112101103</t>
  </si>
  <si>
    <t>"viz. Tabulka kácení D.1.1.5." 2</t>
  </si>
  <si>
    <t>112101104</t>
  </si>
  <si>
    <t>Odstranění stromů listnatých průměru kmene přes 700 do 900 mm</t>
  </si>
  <si>
    <t>-578076758</t>
  </si>
  <si>
    <t>Odstranění stromů s odřezáním kmene a s odvětvením listnatých, průměru kmene přes 700 do 900 mm</t>
  </si>
  <si>
    <t>https://podminky.urs.cz/item/CS_URS_2023_02/112101104</t>
  </si>
  <si>
    <t>"viz. Tabulka kácení D.1.1.5." 5</t>
  </si>
  <si>
    <t>112101106</t>
  </si>
  <si>
    <t>Odstranění stromů listnatých průměru kmene přes 1100 do 1300 mm</t>
  </si>
  <si>
    <t>1900182291</t>
  </si>
  <si>
    <t>Odstranění stromů s odřezáním kmene a s odvětvením listnatých, průměru kmene přes 1100 do 1300 mm</t>
  </si>
  <si>
    <t>https://podminky.urs.cz/item/CS_URS_2023_02/112101106</t>
  </si>
  <si>
    <t>"viz. Tabulka kácení D.1.1.5." 1</t>
  </si>
  <si>
    <t>112155115</t>
  </si>
  <si>
    <t>Štěpkování stromků a větví v zapojeném porostu průměru kmene do 300 mm s naložením</t>
  </si>
  <si>
    <t>-351775091</t>
  </si>
  <si>
    <t>Štěpkování s naložením na dopravní prostředek a odvozem do 20 km stromků a větví v zapojeném porostu, průměru kmene do 300 mm</t>
  </si>
  <si>
    <t>https://podminky.urs.cz/item/CS_URS_2023_02/112155115</t>
  </si>
  <si>
    <t>112155121</t>
  </si>
  <si>
    <t>Štěpkování stromků a větví v zapojeném porostu průměru kmene přes 300 do 500 mm s naložením</t>
  </si>
  <si>
    <t>1412530428</t>
  </si>
  <si>
    <t>Štěpkování s naložením na dopravní prostředek a odvozem do 20 km stromků a větví v zapojeném porostu, průměru kmene přes 300 do 500 mm</t>
  </si>
  <si>
    <t>https://podminky.urs.cz/item/CS_URS_2023_02/112155121</t>
  </si>
  <si>
    <t>112155125</t>
  </si>
  <si>
    <t>Štěpkování stromků a větví v zapojeném porostu průměru kmene přes 500 do 700 mm s naložením</t>
  </si>
  <si>
    <t>-947641988</t>
  </si>
  <si>
    <t>Štěpkování s naložením na dopravní prostředek a odvozem do 20 km stromků a větví v zapojeném porostu, průměru kmene přes 500 do 700 mm</t>
  </si>
  <si>
    <t>https://podminky.urs.cz/item/CS_URS_2023_02/112155125</t>
  </si>
  <si>
    <t>112159999-R</t>
  </si>
  <si>
    <t>Štěpkování stromků a větví v zapojeném porostu průměru kmene přes 700 do 900 mm s naložením</t>
  </si>
  <si>
    <t>-1860597330</t>
  </si>
  <si>
    <t>Štěpkování s naložením na dopravní prostředek a odvozem do 20 km stromků a větví v zapojeném porostu, průměru kmene přes 700 do 900 mm</t>
  </si>
  <si>
    <t>112159998-R</t>
  </si>
  <si>
    <t>Štěpkování stromků a větví v zapojeném porostu průměru kmene přes 1100 do 1300 mm s naložením</t>
  </si>
  <si>
    <t>-300298985</t>
  </si>
  <si>
    <t>Štěpkování s naložením na dopravní prostředek a odvozem do 20 km stromků a větví v zapojeném porostu, průměru kmene přes 1100 do 1300 mm</t>
  </si>
  <si>
    <t>112155311</t>
  </si>
  <si>
    <t>Štěpkování keřového porostu středně hustého s naložením</t>
  </si>
  <si>
    <t>1183967081</t>
  </si>
  <si>
    <t>Štěpkování s naložením na dopravní prostředek a odvozem do 20 km keřového porostu středně hustého</t>
  </si>
  <si>
    <t>https://podminky.urs.cz/item/CS_URS_2023_02/112155311</t>
  </si>
  <si>
    <t>184819999-R</t>
  </si>
  <si>
    <t>Ošetření řezných ploch pařezů proti obrůstání herbicidem</t>
  </si>
  <si>
    <t>-331140396</t>
  </si>
  <si>
    <t>Poznámka k položce:_x000D_
Nutné aplikovat do několika hodin po řezu!</t>
  </si>
  <si>
    <t>18+13+2+5+1</t>
  </si>
  <si>
    <t>SO-03 - Sečení</t>
  </si>
  <si>
    <t>111103202</t>
  </si>
  <si>
    <t>Kosení ve vegetačním období travního porostu středně hustého</t>
  </si>
  <si>
    <t>147813389</t>
  </si>
  <si>
    <t>Kosení travin a vodních rostlin ve vegetačním období travního porostu středně hustého</t>
  </si>
  <si>
    <t>https://podminky.urs.cz/item/CS_URS_2023_02/111103202</t>
  </si>
  <si>
    <t>"viz. Tabulka kubatur D.1.1.4." 2696,0*0,0001</t>
  </si>
  <si>
    <t>171999001-R</t>
  </si>
  <si>
    <t>Složení a likvidace pokosené trávy dle platné legislativy</t>
  </si>
  <si>
    <t>483757301</t>
  </si>
  <si>
    <t>185803105</t>
  </si>
  <si>
    <t>Shrabání pokoseného travního porostu s odvozem do 20 km</t>
  </si>
  <si>
    <t>-37748472</t>
  </si>
  <si>
    <t>Shrabání pokoseného porostu a organických naplavenin s odvozem do 20 km travního porostu</t>
  </si>
  <si>
    <t>https://podminky.urs.cz/item/CS_URS_2023_02/185803105</t>
  </si>
  <si>
    <t>Poznámka k položce:_x000D_
 V ceně jsou započteny i náklady na shrábání porostu na hromady na vzdálenost 30 m od okraje hladiny a následné naložení na dopravní prostředek a odvoz shrabu na skládku do 20 km.</t>
  </si>
  <si>
    <t>VON - Vedlejší a ostatní náklady</t>
  </si>
  <si>
    <t>VRN - Vedlejší rozpočtové náklady</t>
  </si>
  <si>
    <t xml:space="preserve">    VRN2 - Vedlejší náklady</t>
  </si>
  <si>
    <t xml:space="preserve">    VRN9 - Ostatní náklady</t>
  </si>
  <si>
    <t>VRN</t>
  </si>
  <si>
    <t>Vedlejší rozpočtové náklady</t>
  </si>
  <si>
    <t>VRN2</t>
  </si>
  <si>
    <t>Vedlejší náklady</t>
  </si>
  <si>
    <t>031002000</t>
  </si>
  <si>
    <t>Zařízení staveniště</t>
  </si>
  <si>
    <t>1024</t>
  </si>
  <si>
    <t>2126432224</t>
  </si>
  <si>
    <t>Poznámka k položce:_x000D_
- zajištění místnosti pro TDI v ZS vč. jejího vybavení_x000D_
- zajištění ohlášení všech staveb zařízení staveniště dle § 104 odst. (2) zákona č. 183/2006 Sb. - zajištění oplocení prostoru ZS, jeho napojení na inž. sítě_x000D_
- zajištění následné likvidace všech objektů ZS včetně  při
pojení na sítě_x000D_
- zajištění zřízení a odstranění dočasných komunikací, sjezdů a nájezdů pro realizaci stavby_x000D_
- zajištění zřízení a odstranění dočasné deponie pro uložení výkopku_x000D_
- zajištění ostrahy stavby a staveniště po dobu realizace stavby_x000D_
- zajištění podmínek pro použití přístupových komunikací dotčených stavbou s příslušnými vlastníky či správci a zajištění jejich splnění_x000D_
- zřízení čistících zón před výjezdem z obvodu staveniště_x000D_
- provedení takových opatření, aby plochy obvodu staveniště nebyly znečištěny ropnými látkami a jinými podobnými produkty_x000D_
- provedení takových opatření, aby nebyly překročeny limity prašnosti a hlučnosti dané obecně závaznou vyhláško_x000D_
- zajištění péče o nepředané objekty a konstrukce stavby, jejich ošetřování a zimní opatření_x000D_
- zajištění výroby a instalace informačních tabulí ke stavbě_x000D_
- zajištění ochrany veškeré zeleně v prostoru staveniště a v jeho bezprostřední blízkosti proti poškození během realizace stavby_x000D_
- uvedení pozemků do stavu shodného před zahájením stavby vč. případných oprav asfaltových krytů, osetí travním semenem apod.</t>
  </si>
  <si>
    <t>031002002</t>
  </si>
  <si>
    <t>Zajištění dopravně inženýrských opatření</t>
  </si>
  <si>
    <t>-1704285650</t>
  </si>
  <si>
    <t>Poznámka k položce:_x000D_
- zajištění dopravně inženýrských opatření_x000D_
- zajištění zřízení a likvidace dopravního značení včetně případné světelné signalizace_x000D_
- zajištění vydání dopravně inženýrského rozhodnutí</t>
  </si>
  <si>
    <t>031005000</t>
  </si>
  <si>
    <t xml:space="preserve">Práce v ochranném pásmu </t>
  </si>
  <si>
    <t>2036770039</t>
  </si>
  <si>
    <t>Práce v ochranném pásmu</t>
  </si>
  <si>
    <t>Poznámka k položce:_x000D_
Práce v ochranném pásmu nadzemního vedení VN.</t>
  </si>
  <si>
    <t>VRN9</t>
  </si>
  <si>
    <t>Ostatní náklady</t>
  </si>
  <si>
    <t>090002000</t>
  </si>
  <si>
    <t xml:space="preserve">Zajištění šetření o podzemních sítích vč. zajištění nových vyjádření v případě, že před realizací pozbyly platnosti </t>
  </si>
  <si>
    <t>-1070183650</t>
  </si>
  <si>
    <t>Zajištění šetření o podzemních sítích vč. zajištění nových vyjádření v případě, že před realizací pozbyly platnosti</t>
  </si>
  <si>
    <t>Poznámka k položce:_x000D_
- např. plynovod, kabel ČD Telematika a Správa železnic.</t>
  </si>
  <si>
    <t>091204000</t>
  </si>
  <si>
    <t>Dokumentace skutečného provedení stavby</t>
  </si>
  <si>
    <t>ks</t>
  </si>
  <si>
    <t>444776233</t>
  </si>
  <si>
    <t>Poznámka k položce:_x000D_
Vypracování projektové dokumentace skutečného provedení díla 3x v grafické (tištěné) podobě a 1x v digitálním vyhotovení.</t>
  </si>
  <si>
    <t>091704000</t>
  </si>
  <si>
    <t>Vypracování Plánu opatření pro případ havárie</t>
  </si>
  <si>
    <t>262144</t>
  </si>
  <si>
    <t>996217575</t>
  </si>
  <si>
    <t>Poznámka k položce:_x000D_
Zhotovitelem vypracovaný Plán opatření pro případ úniku závadných látek (např. ropné produkty, cementové výluhy, odpadní vody z těsnících clon,atd.)</t>
  </si>
  <si>
    <t>091804000</t>
  </si>
  <si>
    <t>Zpracování povodňového plánu stavby dle §71 zákona č. 254/2001 Sb. včetně zajištění schválení příslušnými orgány správy a Povodím Labe, státní podnik</t>
  </si>
  <si>
    <t>-586971367</t>
  </si>
  <si>
    <t>091904001</t>
  </si>
  <si>
    <t>Provedení pasportizace stávajících nemovitostí (vč. pozemků), výustí, mostních konstrukcí a jejich příslušenství, zajištění fotodokumentace stávajícho stavu přístupových komunikací</t>
  </si>
  <si>
    <t>1387120064</t>
  </si>
  <si>
    <t xml:space="preserve">Poznámka k položce:_x000D_
Před zahájením prací stavebník zdokumentuje stav terénu, stromů, komunikací, obrubníků, stávajícího stavu konstrukcí průtočných profilů mostů, stávajícího stavu lávek, výustí, přístupových pozemků a dalších objektů dotčených stavbou a pohybem techniky. Pokud dojde k jejich poškození, zhotovitel stavby zajistí jejich opravu.  </t>
  </si>
  <si>
    <t>092004008</t>
  </si>
  <si>
    <t>Zajištění případných písemných souhlasných vyjádření všech dotčených vlastníků a případných uživatelů všech pozemků dotčených stavbou s jejich konečnou úpravou po dokončení prací s případným doplatkem</t>
  </si>
  <si>
    <t>-627280834</t>
  </si>
  <si>
    <t>Poznámka k položce:_x000D_
Přístupy budou projednány a odsouhlaseny vlastníky dotčených pozemků.</t>
  </si>
  <si>
    <t>092004009</t>
  </si>
  <si>
    <t>Opatření vyplývající z vyjádření Krajského úřadu Pardubického kraje</t>
  </si>
  <si>
    <t>689015288</t>
  </si>
  <si>
    <t>Poznámka k položce:_x000D_
- biologický dohled, slovení ryb, transfér chráněných živočichů a rostlin apod.</t>
  </si>
  <si>
    <t>092105000</t>
  </si>
  <si>
    <t>Zajištění povolení ke kácení a zajištění dokladů o předání dřevní hmoty vzniklé smýcením porostů k dalšímu využití</t>
  </si>
  <si>
    <t>1968000428</t>
  </si>
  <si>
    <t>092106000</t>
  </si>
  <si>
    <t>Fotodokumentace v průběhu provádění stavby</t>
  </si>
  <si>
    <t>229267867</t>
  </si>
  <si>
    <t>Struktura údajů, formát souboru a metodika pro zpracování</t>
  </si>
  <si>
    <t>Struktura</t>
  </si>
  <si>
    <t>Soubor je složen ze záložky Rekapitulace rekonstrukce a záložek s názvem soupisu prací pro jednotlivé objekty ve formátu XLS.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</si>
  <si>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</si>
  <si>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rekonstrukce </t>
    </r>
    <r>
      <rPr>
        <sz val="8"/>
        <rFont val="Arial CE"/>
        <charset val="238"/>
      </rPr>
      <t>obsahuje sestavu Rekapitulace rekonstrukce a Rekapitulace objektů rekonstrukce a soupisů prací.</t>
    </r>
  </si>
  <si>
    <r>
      <t xml:space="preserve">V sestavě </t>
    </r>
    <r>
      <rPr>
        <b/>
        <sz val="8"/>
        <rFont val="Arial CE"/>
        <charset val="238"/>
      </rPr>
      <t>Rekapitulace rekonstrukce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</si>
  <si>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</si>
  <si>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</si>
  <si>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rekonstrukce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</si>
  <si>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</si>
  <si>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</si>
  <si>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</si>
  <si>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</si>
  <si>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</si>
  <si>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</si>
  <si>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</si>
  <si>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</si>
  <si>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</si>
  <si>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</si>
  <si>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</si>
  <si>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</si>
  <si>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rekonstrukce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</si>
  <si>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rekonstrukce,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</si>
  <si>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</si>
  <si>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</si>
  <si>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</si>
  <si>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</si>
  <si>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</si>
  <si>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</si>
  <si>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</si>
  <si>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</si>
  <si>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</si>
  <si>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</si>
  <si>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</si>
  <si>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</si>
  <si>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</si>
  <si>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</si>
  <si>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</si>
  <si>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</si>
  <si>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</si>
  <si>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</si>
  <si>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</si>
  <si>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</si>
  <si>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</si>
  <si>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</si>
  <si>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</si>
  <si>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</si>
  <si>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</si>
  <si>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</si>
  <si>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</si>
  <si>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</si>
  <si>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rekonstrukce - zde uchazeč vyplní svůj název (název subjektu) </t>
  </si>
  <si>
    <t>Pole IČ a DIČ v sestavě Rekapitulace rekonstrukce - zde uchazeč vyplní svoje IČ a DIČ</t>
  </si>
  <si>
    <t>Datum v sestavě Rekapitulace rekonstrukce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</si>
  <si>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</si>
  <si>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 kladnými číslicemi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</si>
  <si>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</si>
  <si>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</si>
  <si>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</si>
  <si>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</si>
  <si>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</si>
  <si>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</si>
  <si>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</si>
  <si>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rekonstrukce</t>
  </si>
  <si>
    <t>Název</t>
  </si>
  <si>
    <t>Povinný</t>
  </si>
  <si>
    <t>Max. počet</t>
  </si>
  <si>
    <t>atributu</t>
  </si>
  <si>
    <t>(A/N)</t>
  </si>
  <si>
    <t>znaků</t>
  </si>
  <si>
    <t>A</t>
  </si>
  <si>
    <t>Kód rekonstrukce</t>
  </si>
  <si>
    <t>String</t>
  </si>
  <si>
    <t>Rekonstrukce</t>
  </si>
  <si>
    <t>Název rekonstrukce</t>
  </si>
  <si>
    <t>Místo</t>
  </si>
  <si>
    <t>N</t>
  </si>
  <si>
    <t>Místo rekonstrukce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</si>
  <si>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</si>
  <si>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</si>
  <si>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</si>
  <si>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</si>
  <si>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</si>
  <si>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</si>
  <si>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</si>
  <si>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</si>
  <si>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</si>
  <si>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</si>
  <si>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</si>
  <si>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</si>
  <si>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</si>
  <si>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</si>
  <si>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</si>
  <si>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</si>
  <si>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</si>
  <si>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</si>
  <si>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</si>
  <si>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</si>
  <si>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</si>
  <si>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</si>
  <si>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</si>
  <si>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</si>
  <si>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</si>
  <si>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</si>
  <si>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</si>
  <si>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</si>
  <si>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</si>
  <si>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rekonstrukci. Sčítává se ze všech listů.</t>
  </si>
  <si>
    <t>Celková cena s DPH za celou rekonstrukci</t>
  </si>
  <si>
    <t>Rekapitulace objektů rekonstrukce a soupisů prací</t>
  </si>
  <si>
    <t>Přebírá se z Rekapitulace rekonstrukce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</si>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</sst>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8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67151111" TargetMode="External"/><Relationship Id="rId13" Type="http://schemas.openxmlformats.org/officeDocument/2006/relationships/hyperlink" Target="https://podminky.urs.cz/item/CS_URS_2023_02/183552213" TargetMode="External"/><Relationship Id="rId3" Type="http://schemas.openxmlformats.org/officeDocument/2006/relationships/hyperlink" Target="https://podminky.urs.cz/item/CS_URS_2023_02/162351104" TargetMode="External"/><Relationship Id="rId7" Type="http://schemas.openxmlformats.org/officeDocument/2006/relationships/hyperlink" Target="https://podminky.urs.cz/item/CS_URS_2023_02/166151101" TargetMode="External"/><Relationship Id="rId12" Type="http://schemas.openxmlformats.org/officeDocument/2006/relationships/hyperlink" Target="https://podminky.urs.cz/item/CS_URS_2023_02/183551413" TargetMode="External"/><Relationship Id="rId2" Type="http://schemas.openxmlformats.org/officeDocument/2006/relationships/hyperlink" Target="https://podminky.urs.cz/item/CS_URS_2023_02/162351103" TargetMode="External"/><Relationship Id="rId1" Type="http://schemas.openxmlformats.org/officeDocument/2006/relationships/hyperlink" Target="https://podminky.urs.cz/item/CS_URS_2023_02/127751102" TargetMode="External"/><Relationship Id="rId6" Type="http://schemas.openxmlformats.org/officeDocument/2006/relationships/hyperlink" Target="https://podminky.urs.cz/item/CS_URS_2023_02/162651111" TargetMode="External"/><Relationship Id="rId11" Type="http://schemas.openxmlformats.org/officeDocument/2006/relationships/hyperlink" Target="https://podminky.urs.cz/item/CS_URS_2023_02/182151111" TargetMode="External"/><Relationship Id="rId5" Type="http://schemas.openxmlformats.org/officeDocument/2006/relationships/hyperlink" Target="https://podminky.urs.cz/item/CS_URS_2023_02/162451106" TargetMode="External"/><Relationship Id="rId15" Type="http://schemas.openxmlformats.org/officeDocument/2006/relationships/drawing" Target="../drawings/drawing2.xml"/><Relationship Id="rId10" Type="http://schemas.openxmlformats.org/officeDocument/2006/relationships/hyperlink" Target="https://podminky.urs.cz/item/CS_URS_2023_02/181951111" TargetMode="External"/><Relationship Id="rId4" Type="http://schemas.openxmlformats.org/officeDocument/2006/relationships/hyperlink" Target="https://podminky.urs.cz/item/CS_URS_2023_02/162451105" TargetMode="External"/><Relationship Id="rId9" Type="http://schemas.openxmlformats.org/officeDocument/2006/relationships/hyperlink" Target="https://podminky.urs.cz/item/CS_URS_2023_02/171251201" TargetMode="External"/><Relationship Id="rId14" Type="http://schemas.openxmlformats.org/officeDocument/2006/relationships/hyperlink" Target="https://podminky.urs.cz/item/CS_URS_2023_02/183552295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12155121" TargetMode="External"/><Relationship Id="rId3" Type="http://schemas.openxmlformats.org/officeDocument/2006/relationships/hyperlink" Target="https://podminky.urs.cz/item/CS_URS_2023_02/112101102" TargetMode="External"/><Relationship Id="rId7" Type="http://schemas.openxmlformats.org/officeDocument/2006/relationships/hyperlink" Target="https://podminky.urs.cz/item/CS_URS_2023_02/112155115" TargetMode="External"/><Relationship Id="rId2" Type="http://schemas.openxmlformats.org/officeDocument/2006/relationships/hyperlink" Target="https://podminky.urs.cz/item/CS_URS_2023_02/112101101" TargetMode="External"/><Relationship Id="rId1" Type="http://schemas.openxmlformats.org/officeDocument/2006/relationships/hyperlink" Target="https://podminky.urs.cz/item/CS_URS_2023_02/111203202" TargetMode="External"/><Relationship Id="rId6" Type="http://schemas.openxmlformats.org/officeDocument/2006/relationships/hyperlink" Target="https://podminky.urs.cz/item/CS_URS_2023_02/112101106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3_02/112101104" TargetMode="External"/><Relationship Id="rId10" Type="http://schemas.openxmlformats.org/officeDocument/2006/relationships/hyperlink" Target="https://podminky.urs.cz/item/CS_URS_2023_02/112155311" TargetMode="External"/><Relationship Id="rId4" Type="http://schemas.openxmlformats.org/officeDocument/2006/relationships/hyperlink" Target="https://podminky.urs.cz/item/CS_URS_2023_02/112101103" TargetMode="External"/><Relationship Id="rId9" Type="http://schemas.openxmlformats.org/officeDocument/2006/relationships/hyperlink" Target="https://podminky.urs.cz/item/CS_URS_2023_02/112155125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hyperlink" Target="https://podminky.urs.cz/item/CS_URS_2023_02/185803105" TargetMode="External"/><Relationship Id="rId1" Type="http://schemas.openxmlformats.org/officeDocument/2006/relationships/hyperlink" Target="https://podminky.urs.cz/item/CS_URS_2023_02/111103202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60"/>
  <sheetViews>
    <sheetView showGridLines="0" tabSelected="1" topLeftCell="A34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9"/>
      <c r="AS2" s="339"/>
      <c r="AT2" s="339"/>
      <c r="AU2" s="339"/>
      <c r="AV2" s="339"/>
      <c r="AW2" s="339"/>
      <c r="AX2" s="339"/>
      <c r="AY2" s="339"/>
      <c r="AZ2" s="339"/>
      <c r="BA2" s="339"/>
      <c r="BB2" s="339"/>
      <c r="BC2" s="339"/>
      <c r="BD2" s="339"/>
      <c r="BE2" s="339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23" t="s">
        <v>14</v>
      </c>
      <c r="L5" s="324"/>
      <c r="M5" s="324"/>
      <c r="N5" s="324"/>
      <c r="O5" s="324"/>
      <c r="P5" s="324"/>
      <c r="Q5" s="324"/>
      <c r="R5" s="324"/>
      <c r="S5" s="324"/>
      <c r="T5" s="324"/>
      <c r="U5" s="324"/>
      <c r="V5" s="324"/>
      <c r="W5" s="324"/>
      <c r="X5" s="324"/>
      <c r="Y5" s="324"/>
      <c r="Z5" s="324"/>
      <c r="AA5" s="324"/>
      <c r="AB5" s="324"/>
      <c r="AC5" s="324"/>
      <c r="AD5" s="324"/>
      <c r="AE5" s="324"/>
      <c r="AF5" s="324"/>
      <c r="AG5" s="324"/>
      <c r="AH5" s="324"/>
      <c r="AI5" s="324"/>
      <c r="AJ5" s="324"/>
      <c r="AK5" s="324"/>
      <c r="AL5" s="324"/>
      <c r="AM5" s="324"/>
      <c r="AN5" s="324"/>
      <c r="AO5" s="324"/>
      <c r="AP5" s="22"/>
      <c r="AQ5" s="22"/>
      <c r="AR5" s="20"/>
      <c r="BE5" s="320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25" t="s">
        <v>17</v>
      </c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24"/>
      <c r="AP6" s="22"/>
      <c r="AQ6" s="22"/>
      <c r="AR6" s="20"/>
      <c r="BE6" s="321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21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24</v>
      </c>
      <c r="AO8" s="22"/>
      <c r="AP8" s="22"/>
      <c r="AQ8" s="22"/>
      <c r="AR8" s="20"/>
      <c r="BE8" s="321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21"/>
      <c r="BS9" s="17" t="s">
        <v>6</v>
      </c>
    </row>
    <row r="10" spans="1:74" s="1" customFormat="1" ht="12" customHeight="1">
      <c r="B10" s="21"/>
      <c r="C10" s="22"/>
      <c r="D10" s="29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26</v>
      </c>
      <c r="AL10" s="22"/>
      <c r="AM10" s="22"/>
      <c r="AN10" s="27" t="s">
        <v>19</v>
      </c>
      <c r="AO10" s="22"/>
      <c r="AP10" s="22"/>
      <c r="AQ10" s="22"/>
      <c r="AR10" s="20"/>
      <c r="BE10" s="321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27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28</v>
      </c>
      <c r="AL11" s="22"/>
      <c r="AM11" s="22"/>
      <c r="AN11" s="27" t="s">
        <v>19</v>
      </c>
      <c r="AO11" s="22"/>
      <c r="AP11" s="22"/>
      <c r="AQ11" s="22"/>
      <c r="AR11" s="20"/>
      <c r="BE11" s="321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21"/>
      <c r="BS12" s="17" t="s">
        <v>6</v>
      </c>
    </row>
    <row r="13" spans="1:74" s="1" customFormat="1" ht="12" customHeight="1">
      <c r="B13" s="21"/>
      <c r="C13" s="22"/>
      <c r="D13" s="29" t="s">
        <v>29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26</v>
      </c>
      <c r="AL13" s="22"/>
      <c r="AM13" s="22"/>
      <c r="AN13" s="31" t="s">
        <v>30</v>
      </c>
      <c r="AO13" s="22"/>
      <c r="AP13" s="22"/>
      <c r="AQ13" s="22"/>
      <c r="AR13" s="20"/>
      <c r="BE13" s="321"/>
      <c r="BS13" s="17" t="s">
        <v>6</v>
      </c>
    </row>
    <row r="14" spans="1:74" ht="12.75">
      <c r="B14" s="21"/>
      <c r="C14" s="22"/>
      <c r="D14" s="22"/>
      <c r="E14" s="326" t="s">
        <v>30</v>
      </c>
      <c r="F14" s="327"/>
      <c r="G14" s="327"/>
      <c r="H14" s="327"/>
      <c r="I14" s="327"/>
      <c r="J14" s="327"/>
      <c r="K14" s="327"/>
      <c r="L14" s="327"/>
      <c r="M14" s="327"/>
      <c r="N14" s="327"/>
      <c r="O14" s="327"/>
      <c r="P14" s="327"/>
      <c r="Q14" s="327"/>
      <c r="R14" s="327"/>
      <c r="S14" s="327"/>
      <c r="T14" s="327"/>
      <c r="U14" s="327"/>
      <c r="V14" s="327"/>
      <c r="W14" s="327"/>
      <c r="X14" s="327"/>
      <c r="Y14" s="327"/>
      <c r="Z14" s="327"/>
      <c r="AA14" s="327"/>
      <c r="AB14" s="327"/>
      <c r="AC14" s="327"/>
      <c r="AD14" s="327"/>
      <c r="AE14" s="327"/>
      <c r="AF14" s="327"/>
      <c r="AG14" s="327"/>
      <c r="AH14" s="327"/>
      <c r="AI14" s="327"/>
      <c r="AJ14" s="327"/>
      <c r="AK14" s="29" t="s">
        <v>28</v>
      </c>
      <c r="AL14" s="22"/>
      <c r="AM14" s="22"/>
      <c r="AN14" s="31" t="s">
        <v>30</v>
      </c>
      <c r="AO14" s="22"/>
      <c r="AP14" s="22"/>
      <c r="AQ14" s="22"/>
      <c r="AR14" s="20"/>
      <c r="BE14" s="321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21"/>
      <c r="BS15" s="17" t="s">
        <v>4</v>
      </c>
    </row>
    <row r="16" spans="1:74" s="1" customFormat="1" ht="12" customHeight="1">
      <c r="B16" s="21"/>
      <c r="C16" s="22"/>
      <c r="D16" s="29" t="s">
        <v>31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21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32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28</v>
      </c>
      <c r="AL17" s="22"/>
      <c r="AM17" s="22"/>
      <c r="AN17" s="27" t="s">
        <v>19</v>
      </c>
      <c r="AO17" s="22"/>
      <c r="AP17" s="22"/>
      <c r="AQ17" s="22"/>
      <c r="AR17" s="20"/>
      <c r="BE17" s="321"/>
      <c r="BS17" s="17" t="s">
        <v>33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21"/>
      <c r="BS18" s="17" t="s">
        <v>6</v>
      </c>
    </row>
    <row r="19" spans="1:71" s="1" customFormat="1" ht="12" customHeight="1">
      <c r="B19" s="21"/>
      <c r="C19" s="22"/>
      <c r="D19" s="29" t="s">
        <v>34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26</v>
      </c>
      <c r="AL19" s="22"/>
      <c r="AM19" s="22"/>
      <c r="AN19" s="27" t="s">
        <v>19</v>
      </c>
      <c r="AO19" s="22"/>
      <c r="AP19" s="22"/>
      <c r="AQ19" s="22"/>
      <c r="AR19" s="20"/>
      <c r="BE19" s="321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28</v>
      </c>
      <c r="AL20" s="22"/>
      <c r="AM20" s="22"/>
      <c r="AN20" s="27" t="s">
        <v>19</v>
      </c>
      <c r="AO20" s="22"/>
      <c r="AP20" s="22"/>
      <c r="AQ20" s="22"/>
      <c r="AR20" s="20"/>
      <c r="BE20" s="321"/>
      <c r="BS20" s="17" t="s">
        <v>33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21"/>
    </row>
    <row r="22" spans="1:71" s="1" customFormat="1" ht="12" customHeight="1">
      <c r="B22" s="21"/>
      <c r="C22" s="22"/>
      <c r="D22" s="29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21"/>
    </row>
    <row r="23" spans="1:71" s="1" customFormat="1" ht="47.25" customHeight="1">
      <c r="B23" s="21"/>
      <c r="C23" s="22"/>
      <c r="D23" s="22"/>
      <c r="E23" s="328" t="s">
        <v>36</v>
      </c>
      <c r="F23" s="328"/>
      <c r="G23" s="328"/>
      <c r="H23" s="328"/>
      <c r="I23" s="328"/>
      <c r="J23" s="328"/>
      <c r="K23" s="328"/>
      <c r="L23" s="328"/>
      <c r="M23" s="328"/>
      <c r="N23" s="328"/>
      <c r="O23" s="328"/>
      <c r="P23" s="328"/>
      <c r="Q23" s="328"/>
      <c r="R23" s="328"/>
      <c r="S23" s="328"/>
      <c r="T23" s="328"/>
      <c r="U23" s="328"/>
      <c r="V23" s="328"/>
      <c r="W23" s="328"/>
      <c r="X23" s="328"/>
      <c r="Y23" s="328"/>
      <c r="Z23" s="328"/>
      <c r="AA23" s="328"/>
      <c r="AB23" s="328"/>
      <c r="AC23" s="328"/>
      <c r="AD23" s="328"/>
      <c r="AE23" s="328"/>
      <c r="AF23" s="328"/>
      <c r="AG23" s="328"/>
      <c r="AH23" s="328"/>
      <c r="AI23" s="328"/>
      <c r="AJ23" s="328"/>
      <c r="AK23" s="328"/>
      <c r="AL23" s="328"/>
      <c r="AM23" s="328"/>
      <c r="AN23" s="328"/>
      <c r="AO23" s="22"/>
      <c r="AP23" s="22"/>
      <c r="AQ23" s="22"/>
      <c r="AR23" s="20"/>
      <c r="BE23" s="321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21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21"/>
    </row>
    <row r="26" spans="1:71" s="2" customFormat="1" ht="25.9" customHeight="1">
      <c r="A26" s="34"/>
      <c r="B26" s="35"/>
      <c r="C26" s="36"/>
      <c r="D26" s="37" t="s">
        <v>37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9">
        <f>ROUND(AG54,2)</f>
        <v>0</v>
      </c>
      <c r="AL26" s="330"/>
      <c r="AM26" s="330"/>
      <c r="AN26" s="330"/>
      <c r="AO26" s="330"/>
      <c r="AP26" s="36"/>
      <c r="AQ26" s="36"/>
      <c r="AR26" s="39"/>
      <c r="BE26" s="321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21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31" t="s">
        <v>38</v>
      </c>
      <c r="M28" s="331"/>
      <c r="N28" s="331"/>
      <c r="O28" s="331"/>
      <c r="P28" s="331"/>
      <c r="Q28" s="36"/>
      <c r="R28" s="36"/>
      <c r="S28" s="36"/>
      <c r="T28" s="36"/>
      <c r="U28" s="36"/>
      <c r="V28" s="36"/>
      <c r="W28" s="331" t="s">
        <v>39</v>
      </c>
      <c r="X28" s="331"/>
      <c r="Y28" s="331"/>
      <c r="Z28" s="331"/>
      <c r="AA28" s="331"/>
      <c r="AB28" s="331"/>
      <c r="AC28" s="331"/>
      <c r="AD28" s="331"/>
      <c r="AE28" s="331"/>
      <c r="AF28" s="36"/>
      <c r="AG28" s="36"/>
      <c r="AH28" s="36"/>
      <c r="AI28" s="36"/>
      <c r="AJ28" s="36"/>
      <c r="AK28" s="331" t="s">
        <v>40</v>
      </c>
      <c r="AL28" s="331"/>
      <c r="AM28" s="331"/>
      <c r="AN28" s="331"/>
      <c r="AO28" s="331"/>
      <c r="AP28" s="36"/>
      <c r="AQ28" s="36"/>
      <c r="AR28" s="39"/>
      <c r="BE28" s="321"/>
    </row>
    <row r="29" spans="1:71" s="3" customFormat="1" ht="14.45" customHeight="1">
      <c r="B29" s="40"/>
      <c r="C29" s="41"/>
      <c r="D29" s="29" t="s">
        <v>41</v>
      </c>
      <c r="E29" s="41"/>
      <c r="F29" s="29" t="s">
        <v>42</v>
      </c>
      <c r="G29" s="41"/>
      <c r="H29" s="41"/>
      <c r="I29" s="41"/>
      <c r="J29" s="41"/>
      <c r="K29" s="41"/>
      <c r="L29" s="334">
        <v>0.21</v>
      </c>
      <c r="M29" s="333"/>
      <c r="N29" s="333"/>
      <c r="O29" s="333"/>
      <c r="P29" s="333"/>
      <c r="Q29" s="41"/>
      <c r="R29" s="41"/>
      <c r="S29" s="41"/>
      <c r="T29" s="41"/>
      <c r="U29" s="41"/>
      <c r="V29" s="41"/>
      <c r="W29" s="332">
        <f>ROUND(AZ54, 2)</f>
        <v>0</v>
      </c>
      <c r="X29" s="333"/>
      <c r="Y29" s="333"/>
      <c r="Z29" s="333"/>
      <c r="AA29" s="333"/>
      <c r="AB29" s="333"/>
      <c r="AC29" s="333"/>
      <c r="AD29" s="333"/>
      <c r="AE29" s="333"/>
      <c r="AF29" s="41"/>
      <c r="AG29" s="41"/>
      <c r="AH29" s="41"/>
      <c r="AI29" s="41"/>
      <c r="AJ29" s="41"/>
      <c r="AK29" s="332">
        <f>ROUND(AV54, 2)</f>
        <v>0</v>
      </c>
      <c r="AL29" s="333"/>
      <c r="AM29" s="333"/>
      <c r="AN29" s="333"/>
      <c r="AO29" s="333"/>
      <c r="AP29" s="41"/>
      <c r="AQ29" s="41"/>
      <c r="AR29" s="42"/>
      <c r="BE29" s="322"/>
    </row>
    <row r="30" spans="1:71" s="3" customFormat="1" ht="14.45" customHeight="1">
      <c r="B30" s="40"/>
      <c r="C30" s="41"/>
      <c r="D30" s="41"/>
      <c r="E30" s="41"/>
      <c r="F30" s="29" t="s">
        <v>43</v>
      </c>
      <c r="G30" s="41"/>
      <c r="H30" s="41"/>
      <c r="I30" s="41"/>
      <c r="J30" s="41"/>
      <c r="K30" s="41"/>
      <c r="L30" s="334">
        <v>0.15</v>
      </c>
      <c r="M30" s="333"/>
      <c r="N30" s="333"/>
      <c r="O30" s="333"/>
      <c r="P30" s="333"/>
      <c r="Q30" s="41"/>
      <c r="R30" s="41"/>
      <c r="S30" s="41"/>
      <c r="T30" s="41"/>
      <c r="U30" s="41"/>
      <c r="V30" s="41"/>
      <c r="W30" s="332">
        <f>ROUND(BA54, 2)</f>
        <v>0</v>
      </c>
      <c r="X30" s="333"/>
      <c r="Y30" s="333"/>
      <c r="Z30" s="333"/>
      <c r="AA30" s="333"/>
      <c r="AB30" s="333"/>
      <c r="AC30" s="333"/>
      <c r="AD30" s="333"/>
      <c r="AE30" s="333"/>
      <c r="AF30" s="41"/>
      <c r="AG30" s="41"/>
      <c r="AH30" s="41"/>
      <c r="AI30" s="41"/>
      <c r="AJ30" s="41"/>
      <c r="AK30" s="332">
        <f>ROUND(AW54, 2)</f>
        <v>0</v>
      </c>
      <c r="AL30" s="333"/>
      <c r="AM30" s="333"/>
      <c r="AN30" s="333"/>
      <c r="AO30" s="333"/>
      <c r="AP30" s="41"/>
      <c r="AQ30" s="41"/>
      <c r="AR30" s="42"/>
      <c r="BE30" s="322"/>
    </row>
    <row r="31" spans="1:71" s="3" customFormat="1" ht="14.45" hidden="1" customHeight="1">
      <c r="B31" s="40"/>
      <c r="C31" s="41"/>
      <c r="D31" s="41"/>
      <c r="E31" s="41"/>
      <c r="F31" s="29" t="s">
        <v>44</v>
      </c>
      <c r="G31" s="41"/>
      <c r="H31" s="41"/>
      <c r="I31" s="41"/>
      <c r="J31" s="41"/>
      <c r="K31" s="41"/>
      <c r="L31" s="334">
        <v>0.21</v>
      </c>
      <c r="M31" s="333"/>
      <c r="N31" s="333"/>
      <c r="O31" s="333"/>
      <c r="P31" s="333"/>
      <c r="Q31" s="41"/>
      <c r="R31" s="41"/>
      <c r="S31" s="41"/>
      <c r="T31" s="41"/>
      <c r="U31" s="41"/>
      <c r="V31" s="41"/>
      <c r="W31" s="332">
        <f>ROUND(BB54, 2)</f>
        <v>0</v>
      </c>
      <c r="X31" s="333"/>
      <c r="Y31" s="333"/>
      <c r="Z31" s="333"/>
      <c r="AA31" s="333"/>
      <c r="AB31" s="333"/>
      <c r="AC31" s="333"/>
      <c r="AD31" s="333"/>
      <c r="AE31" s="333"/>
      <c r="AF31" s="41"/>
      <c r="AG31" s="41"/>
      <c r="AH31" s="41"/>
      <c r="AI31" s="41"/>
      <c r="AJ31" s="41"/>
      <c r="AK31" s="332">
        <v>0</v>
      </c>
      <c r="AL31" s="333"/>
      <c r="AM31" s="333"/>
      <c r="AN31" s="333"/>
      <c r="AO31" s="333"/>
      <c r="AP31" s="41"/>
      <c r="AQ31" s="41"/>
      <c r="AR31" s="42"/>
      <c r="BE31" s="322"/>
    </row>
    <row r="32" spans="1:71" s="3" customFormat="1" ht="14.45" hidden="1" customHeight="1">
      <c r="B32" s="40"/>
      <c r="C32" s="41"/>
      <c r="D32" s="41"/>
      <c r="E32" s="41"/>
      <c r="F32" s="29" t="s">
        <v>45</v>
      </c>
      <c r="G32" s="41"/>
      <c r="H32" s="41"/>
      <c r="I32" s="41"/>
      <c r="J32" s="41"/>
      <c r="K32" s="41"/>
      <c r="L32" s="334">
        <v>0.15</v>
      </c>
      <c r="M32" s="333"/>
      <c r="N32" s="333"/>
      <c r="O32" s="333"/>
      <c r="P32" s="333"/>
      <c r="Q32" s="41"/>
      <c r="R32" s="41"/>
      <c r="S32" s="41"/>
      <c r="T32" s="41"/>
      <c r="U32" s="41"/>
      <c r="V32" s="41"/>
      <c r="W32" s="332">
        <f>ROUND(BC54, 2)</f>
        <v>0</v>
      </c>
      <c r="X32" s="333"/>
      <c r="Y32" s="333"/>
      <c r="Z32" s="333"/>
      <c r="AA32" s="333"/>
      <c r="AB32" s="333"/>
      <c r="AC32" s="333"/>
      <c r="AD32" s="333"/>
      <c r="AE32" s="333"/>
      <c r="AF32" s="41"/>
      <c r="AG32" s="41"/>
      <c r="AH32" s="41"/>
      <c r="AI32" s="41"/>
      <c r="AJ32" s="41"/>
      <c r="AK32" s="332">
        <v>0</v>
      </c>
      <c r="AL32" s="333"/>
      <c r="AM32" s="333"/>
      <c r="AN32" s="333"/>
      <c r="AO32" s="333"/>
      <c r="AP32" s="41"/>
      <c r="AQ32" s="41"/>
      <c r="AR32" s="42"/>
      <c r="BE32" s="322"/>
    </row>
    <row r="33" spans="1:57" s="3" customFormat="1" ht="14.45" hidden="1" customHeight="1">
      <c r="B33" s="40"/>
      <c r="C33" s="41"/>
      <c r="D33" s="41"/>
      <c r="E33" s="41"/>
      <c r="F33" s="29" t="s">
        <v>46</v>
      </c>
      <c r="G33" s="41"/>
      <c r="H33" s="41"/>
      <c r="I33" s="41"/>
      <c r="J33" s="41"/>
      <c r="K33" s="41"/>
      <c r="L33" s="334">
        <v>0</v>
      </c>
      <c r="M33" s="333"/>
      <c r="N33" s="333"/>
      <c r="O33" s="333"/>
      <c r="P33" s="333"/>
      <c r="Q33" s="41"/>
      <c r="R33" s="41"/>
      <c r="S33" s="41"/>
      <c r="T33" s="41"/>
      <c r="U33" s="41"/>
      <c r="V33" s="41"/>
      <c r="W33" s="332">
        <f>ROUND(BD54, 2)</f>
        <v>0</v>
      </c>
      <c r="X33" s="333"/>
      <c r="Y33" s="333"/>
      <c r="Z33" s="333"/>
      <c r="AA33" s="333"/>
      <c r="AB33" s="333"/>
      <c r="AC33" s="333"/>
      <c r="AD33" s="333"/>
      <c r="AE33" s="333"/>
      <c r="AF33" s="41"/>
      <c r="AG33" s="41"/>
      <c r="AH33" s="41"/>
      <c r="AI33" s="41"/>
      <c r="AJ33" s="41"/>
      <c r="AK33" s="332">
        <v>0</v>
      </c>
      <c r="AL33" s="333"/>
      <c r="AM33" s="333"/>
      <c r="AN33" s="333"/>
      <c r="AO33" s="333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47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48</v>
      </c>
      <c r="U35" s="45"/>
      <c r="V35" s="45"/>
      <c r="W35" s="45"/>
      <c r="X35" s="338" t="s">
        <v>49</v>
      </c>
      <c r="Y35" s="336"/>
      <c r="Z35" s="336"/>
      <c r="AA35" s="336"/>
      <c r="AB35" s="336"/>
      <c r="AC35" s="45"/>
      <c r="AD35" s="45"/>
      <c r="AE35" s="45"/>
      <c r="AF35" s="45"/>
      <c r="AG35" s="45"/>
      <c r="AH35" s="45"/>
      <c r="AI35" s="45"/>
      <c r="AJ35" s="45"/>
      <c r="AK35" s="335">
        <f>SUM(AK26:AK33)</f>
        <v>0</v>
      </c>
      <c r="AL35" s="336"/>
      <c r="AM35" s="336"/>
      <c r="AN35" s="336"/>
      <c r="AO35" s="337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50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PAV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300" t="str">
        <f>K6</f>
        <v>Zminka, Hostovice, odstranění nánosů a nežádoucích dřevin, ř. km 5,300-7,600</v>
      </c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302" t="str">
        <f>IF(AN8= "","",AN8)</f>
        <v>21. 9. 2023</v>
      </c>
      <c r="AN47" s="302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25.7" customHeight="1">
      <c r="A49" s="34"/>
      <c r="B49" s="35"/>
      <c r="C49" s="29" t="s">
        <v>25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>Povodí Labe, státní podnik, Hradec Králové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31</v>
      </c>
      <c r="AJ49" s="36"/>
      <c r="AK49" s="36"/>
      <c r="AL49" s="36"/>
      <c r="AM49" s="303" t="str">
        <f>IF(E17="","",E17)</f>
        <v>Agroprojekce Litomyšl, s.r.o.</v>
      </c>
      <c r="AN49" s="304"/>
      <c r="AO49" s="304"/>
      <c r="AP49" s="304"/>
      <c r="AQ49" s="36"/>
      <c r="AR49" s="39"/>
      <c r="AS49" s="305" t="s">
        <v>51</v>
      </c>
      <c r="AT49" s="306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2" customHeight="1">
      <c r="A50" s="34"/>
      <c r="B50" s="35"/>
      <c r="C50" s="29" t="s">
        <v>29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34</v>
      </c>
      <c r="AJ50" s="36"/>
      <c r="AK50" s="36"/>
      <c r="AL50" s="36"/>
      <c r="AM50" s="303" t="str">
        <f>IF(E20="","",E20)</f>
        <v xml:space="preserve"> </v>
      </c>
      <c r="AN50" s="304"/>
      <c r="AO50" s="304"/>
      <c r="AP50" s="304"/>
      <c r="AQ50" s="36"/>
      <c r="AR50" s="39"/>
      <c r="AS50" s="307"/>
      <c r="AT50" s="308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09"/>
      <c r="AT51" s="310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11" t="s">
        <v>52</v>
      </c>
      <c r="D52" s="312"/>
      <c r="E52" s="312"/>
      <c r="F52" s="312"/>
      <c r="G52" s="312"/>
      <c r="H52" s="66"/>
      <c r="I52" s="314" t="s">
        <v>53</v>
      </c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312"/>
      <c r="X52" s="312"/>
      <c r="Y52" s="312"/>
      <c r="Z52" s="312"/>
      <c r="AA52" s="312"/>
      <c r="AB52" s="312"/>
      <c r="AC52" s="312"/>
      <c r="AD52" s="312"/>
      <c r="AE52" s="312"/>
      <c r="AF52" s="312"/>
      <c r="AG52" s="313" t="s">
        <v>54</v>
      </c>
      <c r="AH52" s="312"/>
      <c r="AI52" s="312"/>
      <c r="AJ52" s="312"/>
      <c r="AK52" s="312"/>
      <c r="AL52" s="312"/>
      <c r="AM52" s="312"/>
      <c r="AN52" s="314" t="s">
        <v>55</v>
      </c>
      <c r="AO52" s="312"/>
      <c r="AP52" s="312"/>
      <c r="AQ52" s="67" t="s">
        <v>56</v>
      </c>
      <c r="AR52" s="39"/>
      <c r="AS52" s="68" t="s">
        <v>57</v>
      </c>
      <c r="AT52" s="69" t="s">
        <v>58</v>
      </c>
      <c r="AU52" s="69" t="s">
        <v>59</v>
      </c>
      <c r="AV52" s="69" t="s">
        <v>60</v>
      </c>
      <c r="AW52" s="69" t="s">
        <v>61</v>
      </c>
      <c r="AX52" s="69" t="s">
        <v>62</v>
      </c>
      <c r="AY52" s="69" t="s">
        <v>63</v>
      </c>
      <c r="AZ52" s="69" t="s">
        <v>64</v>
      </c>
      <c r="BA52" s="69" t="s">
        <v>65</v>
      </c>
      <c r="BB52" s="69" t="s">
        <v>66</v>
      </c>
      <c r="BC52" s="69" t="s">
        <v>67</v>
      </c>
      <c r="BD52" s="70" t="s">
        <v>68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69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18">
        <f>ROUND(SUM(AG55:AG58),2)</f>
        <v>0</v>
      </c>
      <c r="AH54" s="318"/>
      <c r="AI54" s="318"/>
      <c r="AJ54" s="318"/>
      <c r="AK54" s="318"/>
      <c r="AL54" s="318"/>
      <c r="AM54" s="318"/>
      <c r="AN54" s="319">
        <f>SUM(AG54,AT54)</f>
        <v>0</v>
      </c>
      <c r="AO54" s="319"/>
      <c r="AP54" s="319"/>
      <c r="AQ54" s="78" t="s">
        <v>19</v>
      </c>
      <c r="AR54" s="79"/>
      <c r="AS54" s="80">
        <f>ROUND(SUM(AS55:AS58),2)</f>
        <v>0</v>
      </c>
      <c r="AT54" s="81">
        <f>ROUND(SUM(AV54:AW54),2)</f>
        <v>0</v>
      </c>
      <c r="AU54" s="82">
        <f>ROUND(SUM(AU55:AU58),5)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ROUND(SUM(AZ55:AZ58),2)</f>
        <v>0</v>
      </c>
      <c r="BA54" s="81">
        <f>ROUND(SUM(BA55:BA58),2)</f>
        <v>0</v>
      </c>
      <c r="BB54" s="81">
        <f>ROUND(SUM(BB55:BB58),2)</f>
        <v>0</v>
      </c>
      <c r="BC54" s="81">
        <f>ROUND(SUM(BC55:BC58),2)</f>
        <v>0</v>
      </c>
      <c r="BD54" s="83">
        <f>ROUND(SUM(BD55:BD58),2)</f>
        <v>0</v>
      </c>
      <c r="BS54" s="84" t="s">
        <v>70</v>
      </c>
      <c r="BT54" s="84" t="s">
        <v>71</v>
      </c>
      <c r="BU54" s="85" t="s">
        <v>72</v>
      </c>
      <c r="BV54" s="84" t="s">
        <v>73</v>
      </c>
      <c r="BW54" s="84" t="s">
        <v>5</v>
      </c>
      <c r="BX54" s="84" t="s">
        <v>74</v>
      </c>
      <c r="CL54" s="84" t="s">
        <v>19</v>
      </c>
    </row>
    <row r="55" spans="1:91" s="7" customFormat="1" ht="16.5" customHeight="1">
      <c r="A55" s="86" t="s">
        <v>75</v>
      </c>
      <c r="B55" s="87"/>
      <c r="C55" s="88"/>
      <c r="D55" s="315" t="s">
        <v>76</v>
      </c>
      <c r="E55" s="315"/>
      <c r="F55" s="315"/>
      <c r="G55" s="315"/>
      <c r="H55" s="315"/>
      <c r="I55" s="89"/>
      <c r="J55" s="315" t="s">
        <v>77</v>
      </c>
      <c r="K55" s="315"/>
      <c r="L55" s="315"/>
      <c r="M55" s="315"/>
      <c r="N55" s="315"/>
      <c r="O55" s="315"/>
      <c r="P55" s="315"/>
      <c r="Q55" s="315"/>
      <c r="R55" s="315"/>
      <c r="S55" s="315"/>
      <c r="T55" s="315"/>
      <c r="U55" s="315"/>
      <c r="V55" s="315"/>
      <c r="W55" s="315"/>
      <c r="X55" s="315"/>
      <c r="Y55" s="315"/>
      <c r="Z55" s="315"/>
      <c r="AA55" s="315"/>
      <c r="AB55" s="315"/>
      <c r="AC55" s="315"/>
      <c r="AD55" s="315"/>
      <c r="AE55" s="315"/>
      <c r="AF55" s="315"/>
      <c r="AG55" s="316">
        <f>'SO-01 - Odstranění nánosů'!J30</f>
        <v>0</v>
      </c>
      <c r="AH55" s="317"/>
      <c r="AI55" s="317"/>
      <c r="AJ55" s="317"/>
      <c r="AK55" s="317"/>
      <c r="AL55" s="317"/>
      <c r="AM55" s="317"/>
      <c r="AN55" s="316">
        <f>SUM(AG55,AT55)</f>
        <v>0</v>
      </c>
      <c r="AO55" s="317"/>
      <c r="AP55" s="317"/>
      <c r="AQ55" s="90" t="s">
        <v>78</v>
      </c>
      <c r="AR55" s="91"/>
      <c r="AS55" s="92">
        <v>0</v>
      </c>
      <c r="AT55" s="93">
        <f>ROUND(SUM(AV55:AW55),2)</f>
        <v>0</v>
      </c>
      <c r="AU55" s="94">
        <f>'SO-01 - Odstranění nánosů'!P82</f>
        <v>0</v>
      </c>
      <c r="AV55" s="93">
        <f>'SO-01 - Odstranění nánosů'!J33</f>
        <v>0</v>
      </c>
      <c r="AW55" s="93">
        <f>'SO-01 - Odstranění nánosů'!J34</f>
        <v>0</v>
      </c>
      <c r="AX55" s="93">
        <f>'SO-01 - Odstranění nánosů'!J35</f>
        <v>0</v>
      </c>
      <c r="AY55" s="93">
        <f>'SO-01 - Odstranění nánosů'!J36</f>
        <v>0</v>
      </c>
      <c r="AZ55" s="93">
        <f>'SO-01 - Odstranění nánosů'!F33</f>
        <v>0</v>
      </c>
      <c r="BA55" s="93">
        <f>'SO-01 - Odstranění nánosů'!F34</f>
        <v>0</v>
      </c>
      <c r="BB55" s="93">
        <f>'SO-01 - Odstranění nánosů'!F35</f>
        <v>0</v>
      </c>
      <c r="BC55" s="93">
        <f>'SO-01 - Odstranění nánosů'!F36</f>
        <v>0</v>
      </c>
      <c r="BD55" s="95">
        <f>'SO-01 - Odstranění nánosů'!F37</f>
        <v>0</v>
      </c>
      <c r="BT55" s="96" t="s">
        <v>79</v>
      </c>
      <c r="BV55" s="96" t="s">
        <v>73</v>
      </c>
      <c r="BW55" s="96" t="s">
        <v>80</v>
      </c>
      <c r="BX55" s="96" t="s">
        <v>5</v>
      </c>
      <c r="CL55" s="96" t="s">
        <v>81</v>
      </c>
      <c r="CM55" s="96" t="s">
        <v>82</v>
      </c>
    </row>
    <row r="56" spans="1:91" s="7" customFormat="1" ht="16.5" customHeight="1">
      <c r="A56" s="86" t="s">
        <v>75</v>
      </c>
      <c r="B56" s="87"/>
      <c r="C56" s="88"/>
      <c r="D56" s="315" t="s">
        <v>83</v>
      </c>
      <c r="E56" s="315"/>
      <c r="F56" s="315"/>
      <c r="G56" s="315"/>
      <c r="H56" s="315"/>
      <c r="I56" s="89"/>
      <c r="J56" s="315" t="s">
        <v>84</v>
      </c>
      <c r="K56" s="315"/>
      <c r="L56" s="315"/>
      <c r="M56" s="315"/>
      <c r="N56" s="315"/>
      <c r="O56" s="315"/>
      <c r="P56" s="315"/>
      <c r="Q56" s="315"/>
      <c r="R56" s="315"/>
      <c r="S56" s="315"/>
      <c r="T56" s="315"/>
      <c r="U56" s="315"/>
      <c r="V56" s="315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6">
        <f>'SO-02 - Odstranění nežádo...'!J30</f>
        <v>0</v>
      </c>
      <c r="AH56" s="317"/>
      <c r="AI56" s="317"/>
      <c r="AJ56" s="317"/>
      <c r="AK56" s="317"/>
      <c r="AL56" s="317"/>
      <c r="AM56" s="317"/>
      <c r="AN56" s="316">
        <f>SUM(AG56,AT56)</f>
        <v>0</v>
      </c>
      <c r="AO56" s="317"/>
      <c r="AP56" s="317"/>
      <c r="AQ56" s="90" t="s">
        <v>78</v>
      </c>
      <c r="AR56" s="91"/>
      <c r="AS56" s="92">
        <v>0</v>
      </c>
      <c r="AT56" s="93">
        <f>ROUND(SUM(AV56:AW56),2)</f>
        <v>0</v>
      </c>
      <c r="AU56" s="94">
        <f>'SO-02 - Odstranění nežádo...'!P81</f>
        <v>0</v>
      </c>
      <c r="AV56" s="93">
        <f>'SO-02 - Odstranění nežádo...'!J33</f>
        <v>0</v>
      </c>
      <c r="AW56" s="93">
        <f>'SO-02 - Odstranění nežádo...'!J34</f>
        <v>0</v>
      </c>
      <c r="AX56" s="93">
        <f>'SO-02 - Odstranění nežádo...'!J35</f>
        <v>0</v>
      </c>
      <c r="AY56" s="93">
        <f>'SO-02 - Odstranění nežádo...'!J36</f>
        <v>0</v>
      </c>
      <c r="AZ56" s="93">
        <f>'SO-02 - Odstranění nežádo...'!F33</f>
        <v>0</v>
      </c>
      <c r="BA56" s="93">
        <f>'SO-02 - Odstranění nežádo...'!F34</f>
        <v>0</v>
      </c>
      <c r="BB56" s="93">
        <f>'SO-02 - Odstranění nežádo...'!F35</f>
        <v>0</v>
      </c>
      <c r="BC56" s="93">
        <f>'SO-02 - Odstranění nežádo...'!F36</f>
        <v>0</v>
      </c>
      <c r="BD56" s="95">
        <f>'SO-02 - Odstranění nežádo...'!F37</f>
        <v>0</v>
      </c>
      <c r="BT56" s="96" t="s">
        <v>79</v>
      </c>
      <c r="BV56" s="96" t="s">
        <v>73</v>
      </c>
      <c r="BW56" s="96" t="s">
        <v>85</v>
      </c>
      <c r="BX56" s="96" t="s">
        <v>5</v>
      </c>
      <c r="CL56" s="96" t="s">
        <v>19</v>
      </c>
      <c r="CM56" s="96" t="s">
        <v>82</v>
      </c>
    </row>
    <row r="57" spans="1:91" s="7" customFormat="1" ht="16.5" customHeight="1">
      <c r="A57" s="86" t="s">
        <v>75</v>
      </c>
      <c r="B57" s="87"/>
      <c r="C57" s="88"/>
      <c r="D57" s="315" t="s">
        <v>86</v>
      </c>
      <c r="E57" s="315"/>
      <c r="F57" s="315"/>
      <c r="G57" s="315"/>
      <c r="H57" s="315"/>
      <c r="I57" s="89"/>
      <c r="J57" s="315" t="s">
        <v>87</v>
      </c>
      <c r="K57" s="315"/>
      <c r="L57" s="315"/>
      <c r="M57" s="315"/>
      <c r="N57" s="315"/>
      <c r="O57" s="315"/>
      <c r="P57" s="315"/>
      <c r="Q57" s="315"/>
      <c r="R57" s="315"/>
      <c r="S57" s="315"/>
      <c r="T57" s="315"/>
      <c r="U57" s="315"/>
      <c r="V57" s="315"/>
      <c r="W57" s="315"/>
      <c r="X57" s="315"/>
      <c r="Y57" s="315"/>
      <c r="Z57" s="315"/>
      <c r="AA57" s="315"/>
      <c r="AB57" s="315"/>
      <c r="AC57" s="315"/>
      <c r="AD57" s="315"/>
      <c r="AE57" s="315"/>
      <c r="AF57" s="315"/>
      <c r="AG57" s="316">
        <f>'SO-03 - Sečení'!J30</f>
        <v>0</v>
      </c>
      <c r="AH57" s="317"/>
      <c r="AI57" s="317"/>
      <c r="AJ57" s="317"/>
      <c r="AK57" s="317"/>
      <c r="AL57" s="317"/>
      <c r="AM57" s="317"/>
      <c r="AN57" s="316">
        <f>SUM(AG57,AT57)</f>
        <v>0</v>
      </c>
      <c r="AO57" s="317"/>
      <c r="AP57" s="317"/>
      <c r="AQ57" s="90" t="s">
        <v>78</v>
      </c>
      <c r="AR57" s="91"/>
      <c r="AS57" s="92">
        <v>0</v>
      </c>
      <c r="AT57" s="93">
        <f>ROUND(SUM(AV57:AW57),2)</f>
        <v>0</v>
      </c>
      <c r="AU57" s="94">
        <f>'SO-03 - Sečení'!P81</f>
        <v>0</v>
      </c>
      <c r="AV57" s="93">
        <f>'SO-03 - Sečení'!J33</f>
        <v>0</v>
      </c>
      <c r="AW57" s="93">
        <f>'SO-03 - Sečení'!J34</f>
        <v>0</v>
      </c>
      <c r="AX57" s="93">
        <f>'SO-03 - Sečení'!J35</f>
        <v>0</v>
      </c>
      <c r="AY57" s="93">
        <f>'SO-03 - Sečení'!J36</f>
        <v>0</v>
      </c>
      <c r="AZ57" s="93">
        <f>'SO-03 - Sečení'!F33</f>
        <v>0</v>
      </c>
      <c r="BA57" s="93">
        <f>'SO-03 - Sečení'!F34</f>
        <v>0</v>
      </c>
      <c r="BB57" s="93">
        <f>'SO-03 - Sečení'!F35</f>
        <v>0</v>
      </c>
      <c r="BC57" s="93">
        <f>'SO-03 - Sečení'!F36</f>
        <v>0</v>
      </c>
      <c r="BD57" s="95">
        <f>'SO-03 - Sečení'!F37</f>
        <v>0</v>
      </c>
      <c r="BT57" s="96" t="s">
        <v>79</v>
      </c>
      <c r="BV57" s="96" t="s">
        <v>73</v>
      </c>
      <c r="BW57" s="96" t="s">
        <v>88</v>
      </c>
      <c r="BX57" s="96" t="s">
        <v>5</v>
      </c>
      <c r="CL57" s="96" t="s">
        <v>19</v>
      </c>
      <c r="CM57" s="96" t="s">
        <v>82</v>
      </c>
    </row>
    <row r="58" spans="1:91" s="7" customFormat="1" ht="16.5" customHeight="1">
      <c r="A58" s="86" t="s">
        <v>75</v>
      </c>
      <c r="B58" s="87"/>
      <c r="C58" s="88"/>
      <c r="D58" s="315" t="s">
        <v>89</v>
      </c>
      <c r="E58" s="315"/>
      <c r="F58" s="315"/>
      <c r="G58" s="315"/>
      <c r="H58" s="315"/>
      <c r="I58" s="89"/>
      <c r="J58" s="315" t="s">
        <v>90</v>
      </c>
      <c r="K58" s="315"/>
      <c r="L58" s="315"/>
      <c r="M58" s="315"/>
      <c r="N58" s="315"/>
      <c r="O58" s="315"/>
      <c r="P58" s="315"/>
      <c r="Q58" s="315"/>
      <c r="R58" s="315"/>
      <c r="S58" s="315"/>
      <c r="T58" s="315"/>
      <c r="U58" s="315"/>
      <c r="V58" s="315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6">
        <f>'VON - Vedlejší a ostatní ...'!J30</f>
        <v>0</v>
      </c>
      <c r="AH58" s="317"/>
      <c r="AI58" s="317"/>
      <c r="AJ58" s="317"/>
      <c r="AK58" s="317"/>
      <c r="AL58" s="317"/>
      <c r="AM58" s="317"/>
      <c r="AN58" s="316">
        <f>SUM(AG58,AT58)</f>
        <v>0</v>
      </c>
      <c r="AO58" s="317"/>
      <c r="AP58" s="317"/>
      <c r="AQ58" s="90" t="s">
        <v>89</v>
      </c>
      <c r="AR58" s="91"/>
      <c r="AS58" s="97">
        <v>0</v>
      </c>
      <c r="AT58" s="98">
        <f>ROUND(SUM(AV58:AW58),2)</f>
        <v>0</v>
      </c>
      <c r="AU58" s="99">
        <f>'VON - Vedlejší a ostatní ...'!P82</f>
        <v>0</v>
      </c>
      <c r="AV58" s="98">
        <f>'VON - Vedlejší a ostatní ...'!J33</f>
        <v>0</v>
      </c>
      <c r="AW58" s="98">
        <f>'VON - Vedlejší a ostatní ...'!J34</f>
        <v>0</v>
      </c>
      <c r="AX58" s="98">
        <f>'VON - Vedlejší a ostatní ...'!J35</f>
        <v>0</v>
      </c>
      <c r="AY58" s="98">
        <f>'VON - Vedlejší a ostatní ...'!J36</f>
        <v>0</v>
      </c>
      <c r="AZ58" s="98">
        <f>'VON - Vedlejší a ostatní ...'!F33</f>
        <v>0</v>
      </c>
      <c r="BA58" s="98">
        <f>'VON - Vedlejší a ostatní ...'!F34</f>
        <v>0</v>
      </c>
      <c r="BB58" s="98">
        <f>'VON - Vedlejší a ostatní ...'!F35</f>
        <v>0</v>
      </c>
      <c r="BC58" s="98">
        <f>'VON - Vedlejší a ostatní ...'!F36</f>
        <v>0</v>
      </c>
      <c r="BD58" s="100">
        <f>'VON - Vedlejší a ostatní ...'!F37</f>
        <v>0</v>
      </c>
      <c r="BT58" s="96" t="s">
        <v>79</v>
      </c>
      <c r="BV58" s="96" t="s">
        <v>73</v>
      </c>
      <c r="BW58" s="96" t="s">
        <v>91</v>
      </c>
      <c r="BX58" s="96" t="s">
        <v>5</v>
      </c>
      <c r="CL58" s="96" t="s">
        <v>19</v>
      </c>
      <c r="CM58" s="96" t="s">
        <v>82</v>
      </c>
    </row>
    <row r="59" spans="1:91" s="2" customFormat="1" ht="30" customHeight="1">
      <c r="A59" s="34"/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9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91" s="2" customFormat="1" ht="6.95" customHeight="1">
      <c r="A60" s="34"/>
      <c r="B60" s="47"/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39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</sheetData>
  <sheetProtection algorithmName="SHA-512" hashValue="d7Lrgxu872d85yfWKQAmgMJToVVoI8OK9DUqUP3QYArG3zA59sONG5yFGkflU2073fYAM6PHB6YylcRBDyDLEw==" saltValue="elciXR63Q8sKBvBgk0Z+lzUy0Ljgiimk50MPqwlK6ZfLTVstD9M1B1XMpEriT0PE31oZNlUQSjGDx43c2D4cKA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-01 - Odstranění nánosů'!C2" display="/"/>
    <hyperlink ref="A56" location="'SO-02 - Odstranění nežádo...'!C2" display="/"/>
    <hyperlink ref="A57" location="'SO-03 - Sečení'!C2" display="/"/>
    <hyperlink ref="A58" location="'VON - Vedlejší a ostatní ...'!C2" display="/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AT2" s="17" t="s">
        <v>80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82</v>
      </c>
    </row>
    <row r="4" spans="1:46" s="1" customFormat="1" ht="24.95" customHeight="1">
      <c r="B4" s="20"/>
      <c r="D4" s="103" t="s">
        <v>92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40" t="str">
        <f>'Rekapitulace zakázky'!K6</f>
        <v>Zminka, Hostovice, odstranění nánosů a nežádoucích dřevin, ř. km 5,300-7,600</v>
      </c>
      <c r="F7" s="341"/>
      <c r="G7" s="341"/>
      <c r="H7" s="341"/>
      <c r="L7" s="20"/>
    </row>
    <row r="8" spans="1:46" s="2" customFormat="1" ht="12" customHeight="1">
      <c r="A8" s="34"/>
      <c r="B8" s="39"/>
      <c r="C8" s="34"/>
      <c r="D8" s="105" t="s">
        <v>93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2" t="s">
        <v>94</v>
      </c>
      <c r="F9" s="343"/>
      <c r="G9" s="343"/>
      <c r="H9" s="343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81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zakázky'!AN8</f>
        <v>21. 9. 2023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26</v>
      </c>
      <c r="J17" s="30" t="str">
        <f>'Rekapitulace zakázky'!AN13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4" t="str">
        <f>'Rekapitulace zakázky'!E14</f>
        <v>Vyplň údaj</v>
      </c>
      <c r="F18" s="345"/>
      <c r="G18" s="345"/>
      <c r="H18" s="345"/>
      <c r="I18" s="105" t="s">
        <v>28</v>
      </c>
      <c r="J18" s="30" t="str">
        <f>'Rekapitulace zakázky'!AN14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26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26</v>
      </c>
      <c r="J23" s="107" t="str">
        <f>IF('Rekapitulace zakázky'!AN19="","",'Rekapitulace zakázky'!AN19)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zakázky'!E20="","",'Rekapitulace zakázky'!E20)</f>
        <v xml:space="preserve"> </v>
      </c>
      <c r="F24" s="34"/>
      <c r="G24" s="34"/>
      <c r="H24" s="34"/>
      <c r="I24" s="105" t="s">
        <v>28</v>
      </c>
      <c r="J24" s="107" t="str">
        <f>IF('Rekapitulace zakázky'!AN20="","",'Rekapitulace zakázky'!AN20)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46" t="s">
        <v>19</v>
      </c>
      <c r="F27" s="346"/>
      <c r="G27" s="346"/>
      <c r="H27" s="346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ROUND(J82,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ROUND((SUM(BE82:BE148)),  2)</f>
        <v>0</v>
      </c>
      <c r="G33" s="34"/>
      <c r="H33" s="34"/>
      <c r="I33" s="118">
        <v>0.21</v>
      </c>
      <c r="J33" s="117">
        <f>ROUND(((SUM(BE82:BE148))*I33),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ROUND((SUM(BF82:BF148)),  2)</f>
        <v>0</v>
      </c>
      <c r="G34" s="34"/>
      <c r="H34" s="34"/>
      <c r="I34" s="118">
        <v>0.15</v>
      </c>
      <c r="J34" s="117">
        <f>ROUND(((SUM(BF82:BF148))*I34),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ROUND((SUM(BG82:BG148)),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ROUND((SUM(BH82:BH148)),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ROUND((SUM(BI82:BI148)),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7" t="str">
        <f>E7</f>
        <v>Zminka, Hostovice, odstranění nánosů a nežádoucích dřevin, ř. km 5,300-7,600</v>
      </c>
      <c r="F48" s="348"/>
      <c r="G48" s="348"/>
      <c r="H48" s="348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93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00" t="str">
        <f>E9</f>
        <v>SO-01 - Odstranění nánosů</v>
      </c>
      <c r="F50" s="349"/>
      <c r="G50" s="349"/>
      <c r="H50" s="34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21. 9. 2023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Povodí Labe, státní podnik, Hradec Králové</v>
      </c>
      <c r="G54" s="36"/>
      <c r="H54" s="36"/>
      <c r="I54" s="29" t="s">
        <v>31</v>
      </c>
      <c r="J54" s="32" t="str">
        <f>E21</f>
        <v>Agroprojekce Litomyšl,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96</v>
      </c>
      <c r="D57" s="131"/>
      <c r="E57" s="131"/>
      <c r="F57" s="131"/>
      <c r="G57" s="131"/>
      <c r="H57" s="131"/>
      <c r="I57" s="131"/>
      <c r="J57" s="132" t="s">
        <v>97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J82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98</v>
      </c>
    </row>
    <row r="60" spans="1:47" s="9" customFormat="1" ht="24.95" customHeight="1">
      <c r="B60" s="134"/>
      <c r="C60" s="135"/>
      <c r="D60" s="136" t="s">
        <v>99</v>
      </c>
      <c r="E60" s="137"/>
      <c r="F60" s="137"/>
      <c r="G60" s="137"/>
      <c r="H60" s="137"/>
      <c r="I60" s="137"/>
      <c r="J60" s="138">
        <f>J83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100</v>
      </c>
      <c r="E61" s="143"/>
      <c r="F61" s="143"/>
      <c r="G61" s="143"/>
      <c r="H61" s="143"/>
      <c r="I61" s="143"/>
      <c r="J61" s="144">
        <f>J84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101</v>
      </c>
      <c r="E62" s="143"/>
      <c r="F62" s="143"/>
      <c r="G62" s="143"/>
      <c r="H62" s="143"/>
      <c r="I62" s="143"/>
      <c r="J62" s="144">
        <f>J146</f>
        <v>0</v>
      </c>
      <c r="K62" s="141"/>
      <c r="L62" s="145"/>
    </row>
    <row r="63" spans="1:47" s="2" customFormat="1" ht="21.75" customHeight="1">
      <c r="A63" s="34"/>
      <c r="B63" s="35"/>
      <c r="C63" s="36"/>
      <c r="D63" s="36"/>
      <c r="E63" s="36"/>
      <c r="F63" s="36"/>
      <c r="G63" s="36"/>
      <c r="H63" s="36"/>
      <c r="I63" s="36"/>
      <c r="J63" s="36"/>
      <c r="K63" s="36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6.95" customHeight="1">
      <c r="A64" s="34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8" spans="1:31" s="2" customFormat="1" ht="6.95" customHeight="1">
      <c r="A68" s="34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24.95" customHeight="1">
      <c r="A69" s="34"/>
      <c r="B69" s="35"/>
      <c r="C69" s="23" t="s">
        <v>102</v>
      </c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2" customHeight="1">
      <c r="A71" s="34"/>
      <c r="B71" s="35"/>
      <c r="C71" s="29" t="s">
        <v>16</v>
      </c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6.5" customHeight="1">
      <c r="A72" s="34"/>
      <c r="B72" s="35"/>
      <c r="C72" s="36"/>
      <c r="D72" s="36"/>
      <c r="E72" s="347" t="str">
        <f>E7</f>
        <v>Zminka, Hostovice, odstranění nánosů a nežádoucích dřevin, ř. km 5,300-7,600</v>
      </c>
      <c r="F72" s="348"/>
      <c r="G72" s="348"/>
      <c r="H72" s="348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2" customHeight="1">
      <c r="A73" s="34"/>
      <c r="B73" s="35"/>
      <c r="C73" s="29" t="s">
        <v>93</v>
      </c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6.5" customHeight="1">
      <c r="A74" s="34"/>
      <c r="B74" s="35"/>
      <c r="C74" s="36"/>
      <c r="D74" s="36"/>
      <c r="E74" s="300" t="str">
        <f>E9</f>
        <v>SO-01 - Odstranění nánosů</v>
      </c>
      <c r="F74" s="349"/>
      <c r="G74" s="349"/>
      <c r="H74" s="349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5" customHeight="1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21</v>
      </c>
      <c r="D76" s="36"/>
      <c r="E76" s="36"/>
      <c r="F76" s="27" t="str">
        <f>F12</f>
        <v xml:space="preserve"> </v>
      </c>
      <c r="G76" s="36"/>
      <c r="H76" s="36"/>
      <c r="I76" s="29" t="s">
        <v>23</v>
      </c>
      <c r="J76" s="59" t="str">
        <f>IF(J12="","",J12)</f>
        <v>21. 9. 2023</v>
      </c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5.7" customHeight="1">
      <c r="A78" s="34"/>
      <c r="B78" s="35"/>
      <c r="C78" s="29" t="s">
        <v>25</v>
      </c>
      <c r="D78" s="36"/>
      <c r="E78" s="36"/>
      <c r="F78" s="27" t="str">
        <f>E15</f>
        <v>Povodí Labe, státní podnik, Hradec Králové</v>
      </c>
      <c r="G78" s="36"/>
      <c r="H78" s="36"/>
      <c r="I78" s="29" t="s">
        <v>31</v>
      </c>
      <c r="J78" s="32" t="str">
        <f>E21</f>
        <v>Agroprojekce Litomyšl, s.r.o.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29</v>
      </c>
      <c r="D79" s="36"/>
      <c r="E79" s="36"/>
      <c r="F79" s="27" t="str">
        <f>IF(E18="","",E18)</f>
        <v>Vyplň údaj</v>
      </c>
      <c r="G79" s="36"/>
      <c r="H79" s="36"/>
      <c r="I79" s="29" t="s">
        <v>34</v>
      </c>
      <c r="J79" s="32" t="str">
        <f>E24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0.3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11" customFormat="1" ht="29.25" customHeight="1">
      <c r="A81" s="146"/>
      <c r="B81" s="147"/>
      <c r="C81" s="148" t="s">
        <v>103</v>
      </c>
      <c r="D81" s="149" t="s">
        <v>56</v>
      </c>
      <c r="E81" s="149" t="s">
        <v>52</v>
      </c>
      <c r="F81" s="149" t="s">
        <v>53</v>
      </c>
      <c r="G81" s="149" t="s">
        <v>104</v>
      </c>
      <c r="H81" s="149" t="s">
        <v>105</v>
      </c>
      <c r="I81" s="149" t="s">
        <v>106</v>
      </c>
      <c r="J81" s="149" t="s">
        <v>97</v>
      </c>
      <c r="K81" s="150" t="s">
        <v>107</v>
      </c>
      <c r="L81" s="151"/>
      <c r="M81" s="68" t="s">
        <v>19</v>
      </c>
      <c r="N81" s="69" t="s">
        <v>41</v>
      </c>
      <c r="O81" s="69" t="s">
        <v>108</v>
      </c>
      <c r="P81" s="69" t="s">
        <v>109</v>
      </c>
      <c r="Q81" s="69" t="s">
        <v>110</v>
      </c>
      <c r="R81" s="69" t="s">
        <v>111</v>
      </c>
      <c r="S81" s="69" t="s">
        <v>112</v>
      </c>
      <c r="T81" s="70" t="s">
        <v>113</v>
      </c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</row>
    <row r="82" spans="1:65" s="2" customFormat="1" ht="22.9" customHeight="1">
      <c r="A82" s="34"/>
      <c r="B82" s="35"/>
      <c r="C82" s="75" t="s">
        <v>114</v>
      </c>
      <c r="D82" s="36"/>
      <c r="E82" s="36"/>
      <c r="F82" s="36"/>
      <c r="G82" s="36"/>
      <c r="H82" s="36"/>
      <c r="I82" s="36"/>
      <c r="J82" s="152">
        <f>BK82</f>
        <v>0</v>
      </c>
      <c r="K82" s="36"/>
      <c r="L82" s="39"/>
      <c r="M82" s="71"/>
      <c r="N82" s="153"/>
      <c r="O82" s="72"/>
      <c r="P82" s="154">
        <f>P83</f>
        <v>0</v>
      </c>
      <c r="Q82" s="72"/>
      <c r="R82" s="154">
        <f>R83</f>
        <v>0</v>
      </c>
      <c r="S82" s="72"/>
      <c r="T82" s="155">
        <f>T83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T82" s="17" t="s">
        <v>70</v>
      </c>
      <c r="AU82" s="17" t="s">
        <v>98</v>
      </c>
      <c r="BK82" s="156">
        <f>BK83</f>
        <v>0</v>
      </c>
    </row>
    <row r="83" spans="1:65" s="12" customFormat="1" ht="25.9" customHeight="1">
      <c r="B83" s="157"/>
      <c r="C83" s="158"/>
      <c r="D83" s="159" t="s">
        <v>70</v>
      </c>
      <c r="E83" s="160" t="s">
        <v>115</v>
      </c>
      <c r="F83" s="160" t="s">
        <v>116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P84+P146</f>
        <v>0</v>
      </c>
      <c r="Q83" s="165"/>
      <c r="R83" s="166">
        <f>R84+R146</f>
        <v>0</v>
      </c>
      <c r="S83" s="165"/>
      <c r="T83" s="167">
        <f>T84+T146</f>
        <v>0</v>
      </c>
      <c r="AR83" s="168" t="s">
        <v>79</v>
      </c>
      <c r="AT83" s="169" t="s">
        <v>70</v>
      </c>
      <c r="AU83" s="169" t="s">
        <v>71</v>
      </c>
      <c r="AY83" s="168" t="s">
        <v>117</v>
      </c>
      <c r="BK83" s="170">
        <f>BK84+BK146</f>
        <v>0</v>
      </c>
    </row>
    <row r="84" spans="1:65" s="12" customFormat="1" ht="22.9" customHeight="1">
      <c r="B84" s="157"/>
      <c r="C84" s="158"/>
      <c r="D84" s="159" t="s">
        <v>70</v>
      </c>
      <c r="E84" s="171" t="s">
        <v>79</v>
      </c>
      <c r="F84" s="171" t="s">
        <v>118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SUM(P85:P145)</f>
        <v>0</v>
      </c>
      <c r="Q84" s="165"/>
      <c r="R84" s="166">
        <f>SUM(R85:R145)</f>
        <v>0</v>
      </c>
      <c r="S84" s="165"/>
      <c r="T84" s="167">
        <f>SUM(T85:T145)</f>
        <v>0</v>
      </c>
      <c r="AR84" s="168" t="s">
        <v>79</v>
      </c>
      <c r="AT84" s="169" t="s">
        <v>70</v>
      </c>
      <c r="AU84" s="169" t="s">
        <v>79</v>
      </c>
      <c r="AY84" s="168" t="s">
        <v>117</v>
      </c>
      <c r="BK84" s="170">
        <f>SUM(BK85:BK145)</f>
        <v>0</v>
      </c>
    </row>
    <row r="85" spans="1:65" s="2" customFormat="1" ht="21.75" customHeight="1">
      <c r="A85" s="34"/>
      <c r="B85" s="35"/>
      <c r="C85" s="173" t="s">
        <v>79</v>
      </c>
      <c r="D85" s="173" t="s">
        <v>119</v>
      </c>
      <c r="E85" s="174" t="s">
        <v>120</v>
      </c>
      <c r="F85" s="175" t="s">
        <v>121</v>
      </c>
      <c r="G85" s="176" t="s">
        <v>122</v>
      </c>
      <c r="H85" s="177">
        <v>3211</v>
      </c>
      <c r="I85" s="178"/>
      <c r="J85" s="179">
        <f>ROUND(I85*H85,2)</f>
        <v>0</v>
      </c>
      <c r="K85" s="175" t="s">
        <v>123</v>
      </c>
      <c r="L85" s="39"/>
      <c r="M85" s="180" t="s">
        <v>19</v>
      </c>
      <c r="N85" s="181" t="s">
        <v>42</v>
      </c>
      <c r="O85" s="64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4" t="s">
        <v>124</v>
      </c>
      <c r="AT85" s="184" t="s">
        <v>119</v>
      </c>
      <c r="AU85" s="184" t="s">
        <v>82</v>
      </c>
      <c r="AY85" s="17" t="s">
        <v>117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7" t="s">
        <v>79</v>
      </c>
      <c r="BK85" s="185">
        <f>ROUND(I85*H85,2)</f>
        <v>0</v>
      </c>
      <c r="BL85" s="17" t="s">
        <v>124</v>
      </c>
      <c r="BM85" s="184" t="s">
        <v>125</v>
      </c>
    </row>
    <row r="86" spans="1:65" s="2" customFormat="1" ht="19.5">
      <c r="A86" s="34"/>
      <c r="B86" s="35"/>
      <c r="C86" s="36"/>
      <c r="D86" s="186" t="s">
        <v>126</v>
      </c>
      <c r="E86" s="36"/>
      <c r="F86" s="187" t="s">
        <v>127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126</v>
      </c>
      <c r="AU86" s="17" t="s">
        <v>82</v>
      </c>
    </row>
    <row r="87" spans="1:65" s="2" customFormat="1" ht="11.25">
      <c r="A87" s="34"/>
      <c r="B87" s="35"/>
      <c r="C87" s="36"/>
      <c r="D87" s="191" t="s">
        <v>128</v>
      </c>
      <c r="E87" s="36"/>
      <c r="F87" s="192" t="s">
        <v>129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128</v>
      </c>
      <c r="AU87" s="17" t="s">
        <v>82</v>
      </c>
    </row>
    <row r="88" spans="1:65" s="13" customFormat="1" ht="11.25">
      <c r="B88" s="193"/>
      <c r="C88" s="194"/>
      <c r="D88" s="186" t="s">
        <v>130</v>
      </c>
      <c r="E88" s="195" t="s">
        <v>19</v>
      </c>
      <c r="F88" s="196" t="s">
        <v>131</v>
      </c>
      <c r="G88" s="194"/>
      <c r="H88" s="197">
        <v>3211</v>
      </c>
      <c r="I88" s="198"/>
      <c r="J88" s="194"/>
      <c r="K88" s="194"/>
      <c r="L88" s="199"/>
      <c r="M88" s="200"/>
      <c r="N88" s="201"/>
      <c r="O88" s="201"/>
      <c r="P88" s="201"/>
      <c r="Q88" s="201"/>
      <c r="R88" s="201"/>
      <c r="S88" s="201"/>
      <c r="T88" s="202"/>
      <c r="AT88" s="203" t="s">
        <v>130</v>
      </c>
      <c r="AU88" s="203" t="s">
        <v>82</v>
      </c>
      <c r="AV88" s="13" t="s">
        <v>82</v>
      </c>
      <c r="AW88" s="13" t="s">
        <v>33</v>
      </c>
      <c r="AX88" s="13" t="s">
        <v>79</v>
      </c>
      <c r="AY88" s="203" t="s">
        <v>117</v>
      </c>
    </row>
    <row r="89" spans="1:65" s="2" customFormat="1" ht="21.75" customHeight="1">
      <c r="A89" s="34"/>
      <c r="B89" s="35"/>
      <c r="C89" s="173" t="s">
        <v>82</v>
      </c>
      <c r="D89" s="173" t="s">
        <v>119</v>
      </c>
      <c r="E89" s="174" t="s">
        <v>132</v>
      </c>
      <c r="F89" s="175" t="s">
        <v>133</v>
      </c>
      <c r="G89" s="176" t="s">
        <v>122</v>
      </c>
      <c r="H89" s="177">
        <v>3886</v>
      </c>
      <c r="I89" s="178"/>
      <c r="J89" s="179">
        <f>ROUND(I89*H89,2)</f>
        <v>0</v>
      </c>
      <c r="K89" s="175" t="s">
        <v>123</v>
      </c>
      <c r="L89" s="39"/>
      <c r="M89" s="180" t="s">
        <v>19</v>
      </c>
      <c r="N89" s="181" t="s">
        <v>42</v>
      </c>
      <c r="O89" s="64"/>
      <c r="P89" s="182">
        <f>O89*H89</f>
        <v>0</v>
      </c>
      <c r="Q89" s="182">
        <v>0</v>
      </c>
      <c r="R89" s="182">
        <f>Q89*H89</f>
        <v>0</v>
      </c>
      <c r="S89" s="182">
        <v>0</v>
      </c>
      <c r="T89" s="183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84" t="s">
        <v>124</v>
      </c>
      <c r="AT89" s="184" t="s">
        <v>119</v>
      </c>
      <c r="AU89" s="184" t="s">
        <v>82</v>
      </c>
      <c r="AY89" s="17" t="s">
        <v>117</v>
      </c>
      <c r="BE89" s="185">
        <f>IF(N89="základní",J89,0)</f>
        <v>0</v>
      </c>
      <c r="BF89" s="185">
        <f>IF(N89="snížená",J89,0)</f>
        <v>0</v>
      </c>
      <c r="BG89" s="185">
        <f>IF(N89="zákl. přenesená",J89,0)</f>
        <v>0</v>
      </c>
      <c r="BH89" s="185">
        <f>IF(N89="sníž. přenesená",J89,0)</f>
        <v>0</v>
      </c>
      <c r="BI89" s="185">
        <f>IF(N89="nulová",J89,0)</f>
        <v>0</v>
      </c>
      <c r="BJ89" s="17" t="s">
        <v>79</v>
      </c>
      <c r="BK89" s="185">
        <f>ROUND(I89*H89,2)</f>
        <v>0</v>
      </c>
      <c r="BL89" s="17" t="s">
        <v>124</v>
      </c>
      <c r="BM89" s="184" t="s">
        <v>134</v>
      </c>
    </row>
    <row r="90" spans="1:65" s="2" customFormat="1" ht="19.5">
      <c r="A90" s="34"/>
      <c r="B90" s="35"/>
      <c r="C90" s="36"/>
      <c r="D90" s="186" t="s">
        <v>126</v>
      </c>
      <c r="E90" s="36"/>
      <c r="F90" s="187" t="s">
        <v>135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126</v>
      </c>
      <c r="AU90" s="17" t="s">
        <v>82</v>
      </c>
    </row>
    <row r="91" spans="1:65" s="2" customFormat="1" ht="11.25">
      <c r="A91" s="34"/>
      <c r="B91" s="35"/>
      <c r="C91" s="36"/>
      <c r="D91" s="191" t="s">
        <v>128</v>
      </c>
      <c r="E91" s="36"/>
      <c r="F91" s="192" t="s">
        <v>136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128</v>
      </c>
      <c r="AU91" s="17" t="s">
        <v>82</v>
      </c>
    </row>
    <row r="92" spans="1:65" s="13" customFormat="1" ht="11.25">
      <c r="B92" s="193"/>
      <c r="C92" s="194"/>
      <c r="D92" s="186" t="s">
        <v>130</v>
      </c>
      <c r="E92" s="195" t="s">
        <v>19</v>
      </c>
      <c r="F92" s="196" t="s">
        <v>137</v>
      </c>
      <c r="G92" s="194"/>
      <c r="H92" s="197">
        <v>3211</v>
      </c>
      <c r="I92" s="198"/>
      <c r="J92" s="194"/>
      <c r="K92" s="194"/>
      <c r="L92" s="199"/>
      <c r="M92" s="200"/>
      <c r="N92" s="201"/>
      <c r="O92" s="201"/>
      <c r="P92" s="201"/>
      <c r="Q92" s="201"/>
      <c r="R92" s="201"/>
      <c r="S92" s="201"/>
      <c r="T92" s="202"/>
      <c r="AT92" s="203" t="s">
        <v>130</v>
      </c>
      <c r="AU92" s="203" t="s">
        <v>82</v>
      </c>
      <c r="AV92" s="13" t="s">
        <v>82</v>
      </c>
      <c r="AW92" s="13" t="s">
        <v>33</v>
      </c>
      <c r="AX92" s="13" t="s">
        <v>71</v>
      </c>
      <c r="AY92" s="203" t="s">
        <v>117</v>
      </c>
    </row>
    <row r="93" spans="1:65" s="13" customFormat="1" ht="11.25">
      <c r="B93" s="193"/>
      <c r="C93" s="194"/>
      <c r="D93" s="186" t="s">
        <v>130</v>
      </c>
      <c r="E93" s="195" t="s">
        <v>19</v>
      </c>
      <c r="F93" s="196" t="s">
        <v>138</v>
      </c>
      <c r="G93" s="194"/>
      <c r="H93" s="197">
        <v>675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130</v>
      </c>
      <c r="AU93" s="203" t="s">
        <v>82</v>
      </c>
      <c r="AV93" s="13" t="s">
        <v>82</v>
      </c>
      <c r="AW93" s="13" t="s">
        <v>33</v>
      </c>
      <c r="AX93" s="13" t="s">
        <v>71</v>
      </c>
      <c r="AY93" s="203" t="s">
        <v>117</v>
      </c>
    </row>
    <row r="94" spans="1:65" s="2" customFormat="1" ht="21.75" customHeight="1">
      <c r="A94" s="34"/>
      <c r="B94" s="35"/>
      <c r="C94" s="173" t="s">
        <v>139</v>
      </c>
      <c r="D94" s="173" t="s">
        <v>119</v>
      </c>
      <c r="E94" s="174" t="s">
        <v>140</v>
      </c>
      <c r="F94" s="175" t="s">
        <v>141</v>
      </c>
      <c r="G94" s="176" t="s">
        <v>122</v>
      </c>
      <c r="H94" s="177">
        <v>738.53</v>
      </c>
      <c r="I94" s="178"/>
      <c r="J94" s="179">
        <f>ROUND(I94*H94,2)</f>
        <v>0</v>
      </c>
      <c r="K94" s="175" t="s">
        <v>123</v>
      </c>
      <c r="L94" s="39"/>
      <c r="M94" s="180" t="s">
        <v>19</v>
      </c>
      <c r="N94" s="181" t="s">
        <v>42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124</v>
      </c>
      <c r="AT94" s="184" t="s">
        <v>119</v>
      </c>
      <c r="AU94" s="184" t="s">
        <v>82</v>
      </c>
      <c r="AY94" s="17" t="s">
        <v>117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79</v>
      </c>
      <c r="BK94" s="185">
        <f>ROUND(I94*H94,2)</f>
        <v>0</v>
      </c>
      <c r="BL94" s="17" t="s">
        <v>124</v>
      </c>
      <c r="BM94" s="184" t="s">
        <v>142</v>
      </c>
    </row>
    <row r="95" spans="1:65" s="2" customFormat="1" ht="19.5">
      <c r="A95" s="34"/>
      <c r="B95" s="35"/>
      <c r="C95" s="36"/>
      <c r="D95" s="186" t="s">
        <v>126</v>
      </c>
      <c r="E95" s="36"/>
      <c r="F95" s="187" t="s">
        <v>143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126</v>
      </c>
      <c r="AU95" s="17" t="s">
        <v>82</v>
      </c>
    </row>
    <row r="96" spans="1:65" s="2" customFormat="1" ht="11.25">
      <c r="A96" s="34"/>
      <c r="B96" s="35"/>
      <c r="C96" s="36"/>
      <c r="D96" s="191" t="s">
        <v>128</v>
      </c>
      <c r="E96" s="36"/>
      <c r="F96" s="192" t="s">
        <v>144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128</v>
      </c>
      <c r="AU96" s="17" t="s">
        <v>82</v>
      </c>
    </row>
    <row r="97" spans="1:65" s="13" customFormat="1" ht="11.25">
      <c r="B97" s="193"/>
      <c r="C97" s="194"/>
      <c r="D97" s="186" t="s">
        <v>130</v>
      </c>
      <c r="E97" s="195" t="s">
        <v>19</v>
      </c>
      <c r="F97" s="196" t="s">
        <v>145</v>
      </c>
      <c r="G97" s="194"/>
      <c r="H97" s="197">
        <v>738.53</v>
      </c>
      <c r="I97" s="198"/>
      <c r="J97" s="194"/>
      <c r="K97" s="194"/>
      <c r="L97" s="199"/>
      <c r="M97" s="200"/>
      <c r="N97" s="201"/>
      <c r="O97" s="201"/>
      <c r="P97" s="201"/>
      <c r="Q97" s="201"/>
      <c r="R97" s="201"/>
      <c r="S97" s="201"/>
      <c r="T97" s="202"/>
      <c r="AT97" s="203" t="s">
        <v>130</v>
      </c>
      <c r="AU97" s="203" t="s">
        <v>82</v>
      </c>
      <c r="AV97" s="13" t="s">
        <v>82</v>
      </c>
      <c r="AW97" s="13" t="s">
        <v>33</v>
      </c>
      <c r="AX97" s="13" t="s">
        <v>79</v>
      </c>
      <c r="AY97" s="203" t="s">
        <v>117</v>
      </c>
    </row>
    <row r="98" spans="1:65" s="2" customFormat="1" ht="21.75" customHeight="1">
      <c r="A98" s="34"/>
      <c r="B98" s="35"/>
      <c r="C98" s="173" t="s">
        <v>124</v>
      </c>
      <c r="D98" s="173" t="s">
        <v>119</v>
      </c>
      <c r="E98" s="174" t="s">
        <v>146</v>
      </c>
      <c r="F98" s="175" t="s">
        <v>147</v>
      </c>
      <c r="G98" s="176" t="s">
        <v>122</v>
      </c>
      <c r="H98" s="177">
        <v>224.77</v>
      </c>
      <c r="I98" s="178"/>
      <c r="J98" s="179">
        <f>ROUND(I98*H98,2)</f>
        <v>0</v>
      </c>
      <c r="K98" s="175" t="s">
        <v>123</v>
      </c>
      <c r="L98" s="39"/>
      <c r="M98" s="180" t="s">
        <v>19</v>
      </c>
      <c r="N98" s="181" t="s">
        <v>42</v>
      </c>
      <c r="O98" s="64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4" t="s">
        <v>124</v>
      </c>
      <c r="AT98" s="184" t="s">
        <v>119</v>
      </c>
      <c r="AU98" s="184" t="s">
        <v>82</v>
      </c>
      <c r="AY98" s="17" t="s">
        <v>117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7" t="s">
        <v>79</v>
      </c>
      <c r="BK98" s="185">
        <f>ROUND(I98*H98,2)</f>
        <v>0</v>
      </c>
      <c r="BL98" s="17" t="s">
        <v>124</v>
      </c>
      <c r="BM98" s="184" t="s">
        <v>148</v>
      </c>
    </row>
    <row r="99" spans="1:65" s="2" customFormat="1" ht="19.5">
      <c r="A99" s="34"/>
      <c r="B99" s="35"/>
      <c r="C99" s="36"/>
      <c r="D99" s="186" t="s">
        <v>126</v>
      </c>
      <c r="E99" s="36"/>
      <c r="F99" s="187" t="s">
        <v>149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126</v>
      </c>
      <c r="AU99" s="17" t="s">
        <v>82</v>
      </c>
    </row>
    <row r="100" spans="1:65" s="2" customFormat="1" ht="11.25">
      <c r="A100" s="34"/>
      <c r="B100" s="35"/>
      <c r="C100" s="36"/>
      <c r="D100" s="191" t="s">
        <v>128</v>
      </c>
      <c r="E100" s="36"/>
      <c r="F100" s="192" t="s">
        <v>150</v>
      </c>
      <c r="G100" s="36"/>
      <c r="H100" s="36"/>
      <c r="I100" s="188"/>
      <c r="J100" s="36"/>
      <c r="K100" s="36"/>
      <c r="L100" s="39"/>
      <c r="M100" s="189"/>
      <c r="N100" s="190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128</v>
      </c>
      <c r="AU100" s="17" t="s">
        <v>82</v>
      </c>
    </row>
    <row r="101" spans="1:65" s="13" customFormat="1" ht="11.25">
      <c r="B101" s="193"/>
      <c r="C101" s="194"/>
      <c r="D101" s="186" t="s">
        <v>130</v>
      </c>
      <c r="E101" s="195" t="s">
        <v>19</v>
      </c>
      <c r="F101" s="196" t="s">
        <v>151</v>
      </c>
      <c r="G101" s="194"/>
      <c r="H101" s="197">
        <v>224.77</v>
      </c>
      <c r="I101" s="198"/>
      <c r="J101" s="194"/>
      <c r="K101" s="194"/>
      <c r="L101" s="199"/>
      <c r="M101" s="200"/>
      <c r="N101" s="201"/>
      <c r="O101" s="201"/>
      <c r="P101" s="201"/>
      <c r="Q101" s="201"/>
      <c r="R101" s="201"/>
      <c r="S101" s="201"/>
      <c r="T101" s="202"/>
      <c r="AT101" s="203" t="s">
        <v>130</v>
      </c>
      <c r="AU101" s="203" t="s">
        <v>82</v>
      </c>
      <c r="AV101" s="13" t="s">
        <v>82</v>
      </c>
      <c r="AW101" s="13" t="s">
        <v>33</v>
      </c>
      <c r="AX101" s="13" t="s">
        <v>79</v>
      </c>
      <c r="AY101" s="203" t="s">
        <v>117</v>
      </c>
    </row>
    <row r="102" spans="1:65" s="2" customFormat="1" ht="21.75" customHeight="1">
      <c r="A102" s="34"/>
      <c r="B102" s="35"/>
      <c r="C102" s="173" t="s">
        <v>152</v>
      </c>
      <c r="D102" s="173" t="s">
        <v>119</v>
      </c>
      <c r="E102" s="174" t="s">
        <v>153</v>
      </c>
      <c r="F102" s="175" t="s">
        <v>154</v>
      </c>
      <c r="G102" s="176" t="s">
        <v>122</v>
      </c>
      <c r="H102" s="177">
        <v>192.66</v>
      </c>
      <c r="I102" s="178"/>
      <c r="J102" s="179">
        <f>ROUND(I102*H102,2)</f>
        <v>0</v>
      </c>
      <c r="K102" s="175" t="s">
        <v>123</v>
      </c>
      <c r="L102" s="39"/>
      <c r="M102" s="180" t="s">
        <v>19</v>
      </c>
      <c r="N102" s="181" t="s">
        <v>42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124</v>
      </c>
      <c r="AT102" s="184" t="s">
        <v>119</v>
      </c>
      <c r="AU102" s="184" t="s">
        <v>82</v>
      </c>
      <c r="AY102" s="17" t="s">
        <v>117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79</v>
      </c>
      <c r="BK102" s="185">
        <f>ROUND(I102*H102,2)</f>
        <v>0</v>
      </c>
      <c r="BL102" s="17" t="s">
        <v>124</v>
      </c>
      <c r="BM102" s="184" t="s">
        <v>155</v>
      </c>
    </row>
    <row r="103" spans="1:65" s="2" customFormat="1" ht="19.5">
      <c r="A103" s="34"/>
      <c r="B103" s="35"/>
      <c r="C103" s="36"/>
      <c r="D103" s="186" t="s">
        <v>126</v>
      </c>
      <c r="E103" s="36"/>
      <c r="F103" s="187" t="s">
        <v>156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126</v>
      </c>
      <c r="AU103" s="17" t="s">
        <v>82</v>
      </c>
    </row>
    <row r="104" spans="1:65" s="2" customFormat="1" ht="11.25">
      <c r="A104" s="34"/>
      <c r="B104" s="35"/>
      <c r="C104" s="36"/>
      <c r="D104" s="191" t="s">
        <v>128</v>
      </c>
      <c r="E104" s="36"/>
      <c r="F104" s="192" t="s">
        <v>157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128</v>
      </c>
      <c r="AU104" s="17" t="s">
        <v>82</v>
      </c>
    </row>
    <row r="105" spans="1:65" s="13" customFormat="1" ht="11.25">
      <c r="B105" s="193"/>
      <c r="C105" s="194"/>
      <c r="D105" s="186" t="s">
        <v>130</v>
      </c>
      <c r="E105" s="195" t="s">
        <v>19</v>
      </c>
      <c r="F105" s="196" t="s">
        <v>158</v>
      </c>
      <c r="G105" s="194"/>
      <c r="H105" s="197">
        <v>192.66</v>
      </c>
      <c r="I105" s="198"/>
      <c r="J105" s="194"/>
      <c r="K105" s="194"/>
      <c r="L105" s="199"/>
      <c r="M105" s="200"/>
      <c r="N105" s="201"/>
      <c r="O105" s="201"/>
      <c r="P105" s="201"/>
      <c r="Q105" s="201"/>
      <c r="R105" s="201"/>
      <c r="S105" s="201"/>
      <c r="T105" s="202"/>
      <c r="AT105" s="203" t="s">
        <v>130</v>
      </c>
      <c r="AU105" s="203" t="s">
        <v>82</v>
      </c>
      <c r="AV105" s="13" t="s">
        <v>82</v>
      </c>
      <c r="AW105" s="13" t="s">
        <v>33</v>
      </c>
      <c r="AX105" s="13" t="s">
        <v>79</v>
      </c>
      <c r="AY105" s="203" t="s">
        <v>117</v>
      </c>
    </row>
    <row r="106" spans="1:65" s="2" customFormat="1" ht="21.75" customHeight="1">
      <c r="A106" s="34"/>
      <c r="B106" s="35"/>
      <c r="C106" s="173" t="s">
        <v>159</v>
      </c>
      <c r="D106" s="173" t="s">
        <v>119</v>
      </c>
      <c r="E106" s="174" t="s">
        <v>160</v>
      </c>
      <c r="F106" s="175" t="s">
        <v>161</v>
      </c>
      <c r="G106" s="176" t="s">
        <v>122</v>
      </c>
      <c r="H106" s="177">
        <v>2055.04</v>
      </c>
      <c r="I106" s="178"/>
      <c r="J106" s="179">
        <f>ROUND(I106*H106,2)</f>
        <v>0</v>
      </c>
      <c r="K106" s="175" t="s">
        <v>123</v>
      </c>
      <c r="L106" s="39"/>
      <c r="M106" s="180" t="s">
        <v>19</v>
      </c>
      <c r="N106" s="181" t="s">
        <v>42</v>
      </c>
      <c r="O106" s="64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4" t="s">
        <v>124</v>
      </c>
      <c r="AT106" s="184" t="s">
        <v>119</v>
      </c>
      <c r="AU106" s="184" t="s">
        <v>82</v>
      </c>
      <c r="AY106" s="17" t="s">
        <v>117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7" t="s">
        <v>79</v>
      </c>
      <c r="BK106" s="185">
        <f>ROUND(I106*H106,2)</f>
        <v>0</v>
      </c>
      <c r="BL106" s="17" t="s">
        <v>124</v>
      </c>
      <c r="BM106" s="184" t="s">
        <v>162</v>
      </c>
    </row>
    <row r="107" spans="1:65" s="2" customFormat="1" ht="19.5">
      <c r="A107" s="34"/>
      <c r="B107" s="35"/>
      <c r="C107" s="36"/>
      <c r="D107" s="186" t="s">
        <v>126</v>
      </c>
      <c r="E107" s="36"/>
      <c r="F107" s="187" t="s">
        <v>163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126</v>
      </c>
      <c r="AU107" s="17" t="s">
        <v>82</v>
      </c>
    </row>
    <row r="108" spans="1:65" s="2" customFormat="1" ht="11.25">
      <c r="A108" s="34"/>
      <c r="B108" s="35"/>
      <c r="C108" s="36"/>
      <c r="D108" s="191" t="s">
        <v>128</v>
      </c>
      <c r="E108" s="36"/>
      <c r="F108" s="192" t="s">
        <v>164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128</v>
      </c>
      <c r="AU108" s="17" t="s">
        <v>82</v>
      </c>
    </row>
    <row r="109" spans="1:65" s="13" customFormat="1" ht="11.25">
      <c r="B109" s="193"/>
      <c r="C109" s="194"/>
      <c r="D109" s="186" t="s">
        <v>130</v>
      </c>
      <c r="E109" s="195" t="s">
        <v>19</v>
      </c>
      <c r="F109" s="196" t="s">
        <v>165</v>
      </c>
      <c r="G109" s="194"/>
      <c r="H109" s="197">
        <v>2055.04</v>
      </c>
      <c r="I109" s="198"/>
      <c r="J109" s="194"/>
      <c r="K109" s="194"/>
      <c r="L109" s="199"/>
      <c r="M109" s="200"/>
      <c r="N109" s="201"/>
      <c r="O109" s="201"/>
      <c r="P109" s="201"/>
      <c r="Q109" s="201"/>
      <c r="R109" s="201"/>
      <c r="S109" s="201"/>
      <c r="T109" s="202"/>
      <c r="AT109" s="203" t="s">
        <v>130</v>
      </c>
      <c r="AU109" s="203" t="s">
        <v>82</v>
      </c>
      <c r="AV109" s="13" t="s">
        <v>82</v>
      </c>
      <c r="AW109" s="13" t="s">
        <v>33</v>
      </c>
      <c r="AX109" s="13" t="s">
        <v>79</v>
      </c>
      <c r="AY109" s="203" t="s">
        <v>117</v>
      </c>
    </row>
    <row r="110" spans="1:65" s="2" customFormat="1" ht="16.5" customHeight="1">
      <c r="A110" s="34"/>
      <c r="B110" s="35"/>
      <c r="C110" s="173" t="s">
        <v>166</v>
      </c>
      <c r="D110" s="173" t="s">
        <v>119</v>
      </c>
      <c r="E110" s="174" t="s">
        <v>167</v>
      </c>
      <c r="F110" s="175" t="s">
        <v>168</v>
      </c>
      <c r="G110" s="176" t="s">
        <v>122</v>
      </c>
      <c r="H110" s="177">
        <v>2536</v>
      </c>
      <c r="I110" s="178"/>
      <c r="J110" s="179">
        <f>ROUND(I110*H110,2)</f>
        <v>0</v>
      </c>
      <c r="K110" s="175" t="s">
        <v>19</v>
      </c>
      <c r="L110" s="39"/>
      <c r="M110" s="180" t="s">
        <v>19</v>
      </c>
      <c r="N110" s="181" t="s">
        <v>42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124</v>
      </c>
      <c r="AT110" s="184" t="s">
        <v>119</v>
      </c>
      <c r="AU110" s="184" t="s">
        <v>82</v>
      </c>
      <c r="AY110" s="17" t="s">
        <v>117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79</v>
      </c>
      <c r="BK110" s="185">
        <f>ROUND(I110*H110,2)</f>
        <v>0</v>
      </c>
      <c r="BL110" s="17" t="s">
        <v>124</v>
      </c>
      <c r="BM110" s="184" t="s">
        <v>169</v>
      </c>
    </row>
    <row r="111" spans="1:65" s="2" customFormat="1" ht="11.25">
      <c r="A111" s="34"/>
      <c r="B111" s="35"/>
      <c r="C111" s="36"/>
      <c r="D111" s="186" t="s">
        <v>126</v>
      </c>
      <c r="E111" s="36"/>
      <c r="F111" s="187" t="s">
        <v>168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126</v>
      </c>
      <c r="AU111" s="17" t="s">
        <v>82</v>
      </c>
    </row>
    <row r="112" spans="1:65" s="13" customFormat="1" ht="11.25">
      <c r="B112" s="193"/>
      <c r="C112" s="194"/>
      <c r="D112" s="186" t="s">
        <v>130</v>
      </c>
      <c r="E112" s="195" t="s">
        <v>19</v>
      </c>
      <c r="F112" s="196" t="s">
        <v>170</v>
      </c>
      <c r="G112" s="194"/>
      <c r="H112" s="197">
        <v>2536</v>
      </c>
      <c r="I112" s="198"/>
      <c r="J112" s="194"/>
      <c r="K112" s="194"/>
      <c r="L112" s="199"/>
      <c r="M112" s="200"/>
      <c r="N112" s="201"/>
      <c r="O112" s="201"/>
      <c r="P112" s="201"/>
      <c r="Q112" s="201"/>
      <c r="R112" s="201"/>
      <c r="S112" s="201"/>
      <c r="T112" s="202"/>
      <c r="AT112" s="203" t="s">
        <v>130</v>
      </c>
      <c r="AU112" s="203" t="s">
        <v>82</v>
      </c>
      <c r="AV112" s="13" t="s">
        <v>82</v>
      </c>
      <c r="AW112" s="13" t="s">
        <v>33</v>
      </c>
      <c r="AX112" s="13" t="s">
        <v>79</v>
      </c>
      <c r="AY112" s="203" t="s">
        <v>117</v>
      </c>
    </row>
    <row r="113" spans="1:65" s="2" customFormat="1" ht="16.5" customHeight="1">
      <c r="A113" s="34"/>
      <c r="B113" s="35"/>
      <c r="C113" s="173" t="s">
        <v>171</v>
      </c>
      <c r="D113" s="173" t="s">
        <v>119</v>
      </c>
      <c r="E113" s="174" t="s">
        <v>172</v>
      </c>
      <c r="F113" s="175" t="s">
        <v>173</v>
      </c>
      <c r="G113" s="176" t="s">
        <v>122</v>
      </c>
      <c r="H113" s="177">
        <v>3211</v>
      </c>
      <c r="I113" s="178"/>
      <c r="J113" s="179">
        <f>ROUND(I113*H113,2)</f>
        <v>0</v>
      </c>
      <c r="K113" s="175" t="s">
        <v>123</v>
      </c>
      <c r="L113" s="39"/>
      <c r="M113" s="180" t="s">
        <v>19</v>
      </c>
      <c r="N113" s="181" t="s">
        <v>42</v>
      </c>
      <c r="O113" s="64"/>
      <c r="P113" s="182">
        <f>O113*H113</f>
        <v>0</v>
      </c>
      <c r="Q113" s="182">
        <v>0</v>
      </c>
      <c r="R113" s="182">
        <f>Q113*H113</f>
        <v>0</v>
      </c>
      <c r="S113" s="182">
        <v>0</v>
      </c>
      <c r="T113" s="183">
        <f>S113*H113</f>
        <v>0</v>
      </c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R113" s="184" t="s">
        <v>124</v>
      </c>
      <c r="AT113" s="184" t="s">
        <v>119</v>
      </c>
      <c r="AU113" s="184" t="s">
        <v>82</v>
      </c>
      <c r="AY113" s="17" t="s">
        <v>117</v>
      </c>
      <c r="BE113" s="185">
        <f>IF(N113="základní",J113,0)</f>
        <v>0</v>
      </c>
      <c r="BF113" s="185">
        <f>IF(N113="snížená",J113,0)</f>
        <v>0</v>
      </c>
      <c r="BG113" s="185">
        <f>IF(N113="zákl. přenesená",J113,0)</f>
        <v>0</v>
      </c>
      <c r="BH113" s="185">
        <f>IF(N113="sníž. přenesená",J113,0)</f>
        <v>0</v>
      </c>
      <c r="BI113" s="185">
        <f>IF(N113="nulová",J113,0)</f>
        <v>0</v>
      </c>
      <c r="BJ113" s="17" t="s">
        <v>79</v>
      </c>
      <c r="BK113" s="185">
        <f>ROUND(I113*H113,2)</f>
        <v>0</v>
      </c>
      <c r="BL113" s="17" t="s">
        <v>124</v>
      </c>
      <c r="BM113" s="184" t="s">
        <v>174</v>
      </c>
    </row>
    <row r="114" spans="1:65" s="2" customFormat="1" ht="11.25">
      <c r="A114" s="34"/>
      <c r="B114" s="35"/>
      <c r="C114" s="36"/>
      <c r="D114" s="186" t="s">
        <v>126</v>
      </c>
      <c r="E114" s="36"/>
      <c r="F114" s="187" t="s">
        <v>175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126</v>
      </c>
      <c r="AU114" s="17" t="s">
        <v>82</v>
      </c>
    </row>
    <row r="115" spans="1:65" s="2" customFormat="1" ht="11.25">
      <c r="A115" s="34"/>
      <c r="B115" s="35"/>
      <c r="C115" s="36"/>
      <c r="D115" s="191" t="s">
        <v>128</v>
      </c>
      <c r="E115" s="36"/>
      <c r="F115" s="192" t="s">
        <v>176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128</v>
      </c>
      <c r="AU115" s="17" t="s">
        <v>82</v>
      </c>
    </row>
    <row r="116" spans="1:65" s="13" customFormat="1" ht="11.25">
      <c r="B116" s="193"/>
      <c r="C116" s="194"/>
      <c r="D116" s="186" t="s">
        <v>130</v>
      </c>
      <c r="E116" s="195" t="s">
        <v>19</v>
      </c>
      <c r="F116" s="196" t="s">
        <v>177</v>
      </c>
      <c r="G116" s="194"/>
      <c r="H116" s="197">
        <v>3211</v>
      </c>
      <c r="I116" s="198"/>
      <c r="J116" s="194"/>
      <c r="K116" s="194"/>
      <c r="L116" s="199"/>
      <c r="M116" s="200"/>
      <c r="N116" s="201"/>
      <c r="O116" s="201"/>
      <c r="P116" s="201"/>
      <c r="Q116" s="201"/>
      <c r="R116" s="201"/>
      <c r="S116" s="201"/>
      <c r="T116" s="202"/>
      <c r="AT116" s="203" t="s">
        <v>130</v>
      </c>
      <c r="AU116" s="203" t="s">
        <v>82</v>
      </c>
      <c r="AV116" s="13" t="s">
        <v>82</v>
      </c>
      <c r="AW116" s="13" t="s">
        <v>33</v>
      </c>
      <c r="AX116" s="13" t="s">
        <v>79</v>
      </c>
      <c r="AY116" s="203" t="s">
        <v>117</v>
      </c>
    </row>
    <row r="117" spans="1:65" s="2" customFormat="1" ht="16.5" customHeight="1">
      <c r="A117" s="34"/>
      <c r="B117" s="35"/>
      <c r="C117" s="173" t="s">
        <v>178</v>
      </c>
      <c r="D117" s="173" t="s">
        <v>119</v>
      </c>
      <c r="E117" s="174" t="s">
        <v>179</v>
      </c>
      <c r="F117" s="175" t="s">
        <v>180</v>
      </c>
      <c r="G117" s="176" t="s">
        <v>122</v>
      </c>
      <c r="H117" s="177">
        <v>3886</v>
      </c>
      <c r="I117" s="178"/>
      <c r="J117" s="179">
        <f>ROUND(I117*H117,2)</f>
        <v>0</v>
      </c>
      <c r="K117" s="175" t="s">
        <v>123</v>
      </c>
      <c r="L117" s="39"/>
      <c r="M117" s="180" t="s">
        <v>19</v>
      </c>
      <c r="N117" s="181" t="s">
        <v>42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124</v>
      </c>
      <c r="AT117" s="184" t="s">
        <v>119</v>
      </c>
      <c r="AU117" s="184" t="s">
        <v>82</v>
      </c>
      <c r="AY117" s="17" t="s">
        <v>117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79</v>
      </c>
      <c r="BK117" s="185">
        <f>ROUND(I117*H117,2)</f>
        <v>0</v>
      </c>
      <c r="BL117" s="17" t="s">
        <v>124</v>
      </c>
      <c r="BM117" s="184" t="s">
        <v>181</v>
      </c>
    </row>
    <row r="118" spans="1:65" s="2" customFormat="1" ht="19.5">
      <c r="A118" s="34"/>
      <c r="B118" s="35"/>
      <c r="C118" s="36"/>
      <c r="D118" s="186" t="s">
        <v>126</v>
      </c>
      <c r="E118" s="36"/>
      <c r="F118" s="187" t="s">
        <v>182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126</v>
      </c>
      <c r="AU118" s="17" t="s">
        <v>82</v>
      </c>
    </row>
    <row r="119" spans="1:65" s="2" customFormat="1" ht="11.25">
      <c r="A119" s="34"/>
      <c r="B119" s="35"/>
      <c r="C119" s="36"/>
      <c r="D119" s="191" t="s">
        <v>128</v>
      </c>
      <c r="E119" s="36"/>
      <c r="F119" s="192" t="s">
        <v>183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128</v>
      </c>
      <c r="AU119" s="17" t="s">
        <v>82</v>
      </c>
    </row>
    <row r="120" spans="1:65" s="13" customFormat="1" ht="11.25">
      <c r="B120" s="193"/>
      <c r="C120" s="194"/>
      <c r="D120" s="186" t="s">
        <v>130</v>
      </c>
      <c r="E120" s="195" t="s">
        <v>19</v>
      </c>
      <c r="F120" s="196" t="s">
        <v>184</v>
      </c>
      <c r="G120" s="194"/>
      <c r="H120" s="197">
        <v>3211</v>
      </c>
      <c r="I120" s="198"/>
      <c r="J120" s="194"/>
      <c r="K120" s="194"/>
      <c r="L120" s="199"/>
      <c r="M120" s="200"/>
      <c r="N120" s="201"/>
      <c r="O120" s="201"/>
      <c r="P120" s="201"/>
      <c r="Q120" s="201"/>
      <c r="R120" s="201"/>
      <c r="S120" s="201"/>
      <c r="T120" s="202"/>
      <c r="AT120" s="203" t="s">
        <v>130</v>
      </c>
      <c r="AU120" s="203" t="s">
        <v>82</v>
      </c>
      <c r="AV120" s="13" t="s">
        <v>82</v>
      </c>
      <c r="AW120" s="13" t="s">
        <v>33</v>
      </c>
      <c r="AX120" s="13" t="s">
        <v>71</v>
      </c>
      <c r="AY120" s="203" t="s">
        <v>117</v>
      </c>
    </row>
    <row r="121" spans="1:65" s="13" customFormat="1" ht="11.25">
      <c r="B121" s="193"/>
      <c r="C121" s="194"/>
      <c r="D121" s="186" t="s">
        <v>130</v>
      </c>
      <c r="E121" s="195" t="s">
        <v>19</v>
      </c>
      <c r="F121" s="196" t="s">
        <v>138</v>
      </c>
      <c r="G121" s="194"/>
      <c r="H121" s="197">
        <v>675</v>
      </c>
      <c r="I121" s="198"/>
      <c r="J121" s="194"/>
      <c r="K121" s="194"/>
      <c r="L121" s="199"/>
      <c r="M121" s="200"/>
      <c r="N121" s="201"/>
      <c r="O121" s="201"/>
      <c r="P121" s="201"/>
      <c r="Q121" s="201"/>
      <c r="R121" s="201"/>
      <c r="S121" s="201"/>
      <c r="T121" s="202"/>
      <c r="AT121" s="203" t="s">
        <v>130</v>
      </c>
      <c r="AU121" s="203" t="s">
        <v>82</v>
      </c>
      <c r="AV121" s="13" t="s">
        <v>82</v>
      </c>
      <c r="AW121" s="13" t="s">
        <v>33</v>
      </c>
      <c r="AX121" s="13" t="s">
        <v>71</v>
      </c>
      <c r="AY121" s="203" t="s">
        <v>117</v>
      </c>
    </row>
    <row r="122" spans="1:65" s="2" customFormat="1" ht="16.5" customHeight="1">
      <c r="A122" s="34"/>
      <c r="B122" s="35"/>
      <c r="C122" s="173" t="s">
        <v>185</v>
      </c>
      <c r="D122" s="173" t="s">
        <v>119</v>
      </c>
      <c r="E122" s="174" t="s">
        <v>186</v>
      </c>
      <c r="F122" s="175" t="s">
        <v>187</v>
      </c>
      <c r="G122" s="176" t="s">
        <v>122</v>
      </c>
      <c r="H122" s="177">
        <v>3211</v>
      </c>
      <c r="I122" s="178"/>
      <c r="J122" s="179">
        <f>ROUND(I122*H122,2)</f>
        <v>0</v>
      </c>
      <c r="K122" s="175" t="s">
        <v>123</v>
      </c>
      <c r="L122" s="39"/>
      <c r="M122" s="180" t="s">
        <v>19</v>
      </c>
      <c r="N122" s="181" t="s">
        <v>42</v>
      </c>
      <c r="O122" s="64"/>
      <c r="P122" s="182">
        <f>O122*H122</f>
        <v>0</v>
      </c>
      <c r="Q122" s="182">
        <v>0</v>
      </c>
      <c r="R122" s="182">
        <f>Q122*H122</f>
        <v>0</v>
      </c>
      <c r="S122" s="182">
        <v>0</v>
      </c>
      <c r="T122" s="183">
        <f>S122*H122</f>
        <v>0</v>
      </c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R122" s="184" t="s">
        <v>124</v>
      </c>
      <c r="AT122" s="184" t="s">
        <v>119</v>
      </c>
      <c r="AU122" s="184" t="s">
        <v>82</v>
      </c>
      <c r="AY122" s="17" t="s">
        <v>117</v>
      </c>
      <c r="BE122" s="185">
        <f>IF(N122="základní",J122,0)</f>
        <v>0</v>
      </c>
      <c r="BF122" s="185">
        <f>IF(N122="snížená",J122,0)</f>
        <v>0</v>
      </c>
      <c r="BG122" s="185">
        <f>IF(N122="zákl. přenesená",J122,0)</f>
        <v>0</v>
      </c>
      <c r="BH122" s="185">
        <f>IF(N122="sníž. přenesená",J122,0)</f>
        <v>0</v>
      </c>
      <c r="BI122" s="185">
        <f>IF(N122="nulová",J122,0)</f>
        <v>0</v>
      </c>
      <c r="BJ122" s="17" t="s">
        <v>79</v>
      </c>
      <c r="BK122" s="185">
        <f>ROUND(I122*H122,2)</f>
        <v>0</v>
      </c>
      <c r="BL122" s="17" t="s">
        <v>124</v>
      </c>
      <c r="BM122" s="184" t="s">
        <v>188</v>
      </c>
    </row>
    <row r="123" spans="1:65" s="2" customFormat="1" ht="11.25">
      <c r="A123" s="34"/>
      <c r="B123" s="35"/>
      <c r="C123" s="36"/>
      <c r="D123" s="186" t="s">
        <v>126</v>
      </c>
      <c r="E123" s="36"/>
      <c r="F123" s="187" t="s">
        <v>189</v>
      </c>
      <c r="G123" s="36"/>
      <c r="H123" s="36"/>
      <c r="I123" s="188"/>
      <c r="J123" s="36"/>
      <c r="K123" s="36"/>
      <c r="L123" s="39"/>
      <c r="M123" s="189"/>
      <c r="N123" s="190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126</v>
      </c>
      <c r="AU123" s="17" t="s">
        <v>82</v>
      </c>
    </row>
    <row r="124" spans="1:65" s="2" customFormat="1" ht="11.25">
      <c r="A124" s="34"/>
      <c r="B124" s="35"/>
      <c r="C124" s="36"/>
      <c r="D124" s="191" t="s">
        <v>128</v>
      </c>
      <c r="E124" s="36"/>
      <c r="F124" s="192" t="s">
        <v>190</v>
      </c>
      <c r="G124" s="36"/>
      <c r="H124" s="36"/>
      <c r="I124" s="188"/>
      <c r="J124" s="36"/>
      <c r="K124" s="36"/>
      <c r="L124" s="39"/>
      <c r="M124" s="189"/>
      <c r="N124" s="190"/>
      <c r="O124" s="64"/>
      <c r="P124" s="64"/>
      <c r="Q124" s="64"/>
      <c r="R124" s="64"/>
      <c r="S124" s="64"/>
      <c r="T124" s="65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7" t="s">
        <v>128</v>
      </c>
      <c r="AU124" s="17" t="s">
        <v>82</v>
      </c>
    </row>
    <row r="125" spans="1:65" s="13" customFormat="1" ht="11.25">
      <c r="B125" s="193"/>
      <c r="C125" s="194"/>
      <c r="D125" s="186" t="s">
        <v>130</v>
      </c>
      <c r="E125" s="195" t="s">
        <v>19</v>
      </c>
      <c r="F125" s="196" t="s">
        <v>191</v>
      </c>
      <c r="G125" s="194"/>
      <c r="H125" s="197">
        <v>3211</v>
      </c>
      <c r="I125" s="198"/>
      <c r="J125" s="194"/>
      <c r="K125" s="194"/>
      <c r="L125" s="199"/>
      <c r="M125" s="200"/>
      <c r="N125" s="201"/>
      <c r="O125" s="201"/>
      <c r="P125" s="201"/>
      <c r="Q125" s="201"/>
      <c r="R125" s="201"/>
      <c r="S125" s="201"/>
      <c r="T125" s="202"/>
      <c r="AT125" s="203" t="s">
        <v>130</v>
      </c>
      <c r="AU125" s="203" t="s">
        <v>82</v>
      </c>
      <c r="AV125" s="13" t="s">
        <v>82</v>
      </c>
      <c r="AW125" s="13" t="s">
        <v>33</v>
      </c>
      <c r="AX125" s="13" t="s">
        <v>79</v>
      </c>
      <c r="AY125" s="203" t="s">
        <v>117</v>
      </c>
    </row>
    <row r="126" spans="1:65" s="2" customFormat="1" ht="16.5" customHeight="1">
      <c r="A126" s="34"/>
      <c r="B126" s="35"/>
      <c r="C126" s="173" t="s">
        <v>192</v>
      </c>
      <c r="D126" s="173" t="s">
        <v>119</v>
      </c>
      <c r="E126" s="174" t="s">
        <v>193</v>
      </c>
      <c r="F126" s="175" t="s">
        <v>194</v>
      </c>
      <c r="G126" s="176" t="s">
        <v>195</v>
      </c>
      <c r="H126" s="177">
        <v>4824</v>
      </c>
      <c r="I126" s="178"/>
      <c r="J126" s="179">
        <f>ROUND(I126*H126,2)</f>
        <v>0</v>
      </c>
      <c r="K126" s="175" t="s">
        <v>123</v>
      </c>
      <c r="L126" s="39"/>
      <c r="M126" s="180" t="s">
        <v>19</v>
      </c>
      <c r="N126" s="181" t="s">
        <v>42</v>
      </c>
      <c r="O126" s="64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4" t="s">
        <v>124</v>
      </c>
      <c r="AT126" s="184" t="s">
        <v>119</v>
      </c>
      <c r="AU126" s="184" t="s">
        <v>82</v>
      </c>
      <c r="AY126" s="17" t="s">
        <v>117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7" t="s">
        <v>79</v>
      </c>
      <c r="BK126" s="185">
        <f>ROUND(I126*H126,2)</f>
        <v>0</v>
      </c>
      <c r="BL126" s="17" t="s">
        <v>124</v>
      </c>
      <c r="BM126" s="184" t="s">
        <v>196</v>
      </c>
    </row>
    <row r="127" spans="1:65" s="2" customFormat="1" ht="11.25">
      <c r="A127" s="34"/>
      <c r="B127" s="35"/>
      <c r="C127" s="36"/>
      <c r="D127" s="186" t="s">
        <v>126</v>
      </c>
      <c r="E127" s="36"/>
      <c r="F127" s="187" t="s">
        <v>197</v>
      </c>
      <c r="G127" s="36"/>
      <c r="H127" s="36"/>
      <c r="I127" s="188"/>
      <c r="J127" s="36"/>
      <c r="K127" s="36"/>
      <c r="L127" s="39"/>
      <c r="M127" s="189"/>
      <c r="N127" s="190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126</v>
      </c>
      <c r="AU127" s="17" t="s">
        <v>82</v>
      </c>
    </row>
    <row r="128" spans="1:65" s="2" customFormat="1" ht="11.25">
      <c r="A128" s="34"/>
      <c r="B128" s="35"/>
      <c r="C128" s="36"/>
      <c r="D128" s="191" t="s">
        <v>128</v>
      </c>
      <c r="E128" s="36"/>
      <c r="F128" s="192" t="s">
        <v>198</v>
      </c>
      <c r="G128" s="36"/>
      <c r="H128" s="36"/>
      <c r="I128" s="188"/>
      <c r="J128" s="36"/>
      <c r="K128" s="36"/>
      <c r="L128" s="39"/>
      <c r="M128" s="189"/>
      <c r="N128" s="190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128</v>
      </c>
      <c r="AU128" s="17" t="s">
        <v>82</v>
      </c>
    </row>
    <row r="129" spans="1:65" s="13" customFormat="1" ht="11.25">
      <c r="B129" s="193"/>
      <c r="C129" s="194"/>
      <c r="D129" s="186" t="s">
        <v>130</v>
      </c>
      <c r="E129" s="195" t="s">
        <v>19</v>
      </c>
      <c r="F129" s="196" t="s">
        <v>199</v>
      </c>
      <c r="G129" s="194"/>
      <c r="H129" s="197">
        <v>4824</v>
      </c>
      <c r="I129" s="198"/>
      <c r="J129" s="194"/>
      <c r="K129" s="194"/>
      <c r="L129" s="199"/>
      <c r="M129" s="200"/>
      <c r="N129" s="201"/>
      <c r="O129" s="201"/>
      <c r="P129" s="201"/>
      <c r="Q129" s="201"/>
      <c r="R129" s="201"/>
      <c r="S129" s="201"/>
      <c r="T129" s="202"/>
      <c r="AT129" s="203" t="s">
        <v>130</v>
      </c>
      <c r="AU129" s="203" t="s">
        <v>82</v>
      </c>
      <c r="AV129" s="13" t="s">
        <v>82</v>
      </c>
      <c r="AW129" s="13" t="s">
        <v>33</v>
      </c>
      <c r="AX129" s="13" t="s">
        <v>79</v>
      </c>
      <c r="AY129" s="203" t="s">
        <v>117</v>
      </c>
    </row>
    <row r="130" spans="1:65" s="2" customFormat="1" ht="16.5" customHeight="1">
      <c r="A130" s="34"/>
      <c r="B130" s="35"/>
      <c r="C130" s="173" t="s">
        <v>200</v>
      </c>
      <c r="D130" s="173" t="s">
        <v>119</v>
      </c>
      <c r="E130" s="174" t="s">
        <v>201</v>
      </c>
      <c r="F130" s="175" t="s">
        <v>202</v>
      </c>
      <c r="G130" s="176" t="s">
        <v>195</v>
      </c>
      <c r="H130" s="177">
        <v>11385.3</v>
      </c>
      <c r="I130" s="178"/>
      <c r="J130" s="179">
        <f>ROUND(I130*H130,2)</f>
        <v>0</v>
      </c>
      <c r="K130" s="175" t="s">
        <v>123</v>
      </c>
      <c r="L130" s="39"/>
      <c r="M130" s="180" t="s">
        <v>19</v>
      </c>
      <c r="N130" s="181" t="s">
        <v>42</v>
      </c>
      <c r="O130" s="64"/>
      <c r="P130" s="182">
        <f>O130*H130</f>
        <v>0</v>
      </c>
      <c r="Q130" s="182">
        <v>0</v>
      </c>
      <c r="R130" s="182">
        <f>Q130*H130</f>
        <v>0</v>
      </c>
      <c r="S130" s="182">
        <v>0</v>
      </c>
      <c r="T130" s="183">
        <f>S130*H130</f>
        <v>0</v>
      </c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R130" s="184" t="s">
        <v>124</v>
      </c>
      <c r="AT130" s="184" t="s">
        <v>119</v>
      </c>
      <c r="AU130" s="184" t="s">
        <v>82</v>
      </c>
      <c r="AY130" s="17" t="s">
        <v>117</v>
      </c>
      <c r="BE130" s="185">
        <f>IF(N130="základní",J130,0)</f>
        <v>0</v>
      </c>
      <c r="BF130" s="185">
        <f>IF(N130="snížená",J130,0)</f>
        <v>0</v>
      </c>
      <c r="BG130" s="185">
        <f>IF(N130="zákl. přenesená",J130,0)</f>
        <v>0</v>
      </c>
      <c r="BH130" s="185">
        <f>IF(N130="sníž. přenesená",J130,0)</f>
        <v>0</v>
      </c>
      <c r="BI130" s="185">
        <f>IF(N130="nulová",J130,0)</f>
        <v>0</v>
      </c>
      <c r="BJ130" s="17" t="s">
        <v>79</v>
      </c>
      <c r="BK130" s="185">
        <f>ROUND(I130*H130,2)</f>
        <v>0</v>
      </c>
      <c r="BL130" s="17" t="s">
        <v>124</v>
      </c>
      <c r="BM130" s="184" t="s">
        <v>203</v>
      </c>
    </row>
    <row r="131" spans="1:65" s="2" customFormat="1" ht="19.5">
      <c r="A131" s="34"/>
      <c r="B131" s="35"/>
      <c r="C131" s="36"/>
      <c r="D131" s="186" t="s">
        <v>126</v>
      </c>
      <c r="E131" s="36"/>
      <c r="F131" s="187" t="s">
        <v>204</v>
      </c>
      <c r="G131" s="36"/>
      <c r="H131" s="36"/>
      <c r="I131" s="188"/>
      <c r="J131" s="36"/>
      <c r="K131" s="36"/>
      <c r="L131" s="39"/>
      <c r="M131" s="189"/>
      <c r="N131" s="190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126</v>
      </c>
      <c r="AU131" s="17" t="s">
        <v>82</v>
      </c>
    </row>
    <row r="132" spans="1:65" s="2" customFormat="1" ht="11.25">
      <c r="A132" s="34"/>
      <c r="B132" s="35"/>
      <c r="C132" s="36"/>
      <c r="D132" s="191" t="s">
        <v>128</v>
      </c>
      <c r="E132" s="36"/>
      <c r="F132" s="192" t="s">
        <v>205</v>
      </c>
      <c r="G132" s="36"/>
      <c r="H132" s="36"/>
      <c r="I132" s="188"/>
      <c r="J132" s="36"/>
      <c r="K132" s="36"/>
      <c r="L132" s="39"/>
      <c r="M132" s="189"/>
      <c r="N132" s="190"/>
      <c r="O132" s="64"/>
      <c r="P132" s="64"/>
      <c r="Q132" s="64"/>
      <c r="R132" s="64"/>
      <c r="S132" s="64"/>
      <c r="T132" s="65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7" t="s">
        <v>128</v>
      </c>
      <c r="AU132" s="17" t="s">
        <v>82</v>
      </c>
    </row>
    <row r="133" spans="1:65" s="13" customFormat="1" ht="11.25">
      <c r="B133" s="193"/>
      <c r="C133" s="194"/>
      <c r="D133" s="186" t="s">
        <v>130</v>
      </c>
      <c r="E133" s="195" t="s">
        <v>19</v>
      </c>
      <c r="F133" s="196" t="s">
        <v>206</v>
      </c>
      <c r="G133" s="194"/>
      <c r="H133" s="197">
        <v>11385.3</v>
      </c>
      <c r="I133" s="198"/>
      <c r="J133" s="194"/>
      <c r="K133" s="194"/>
      <c r="L133" s="199"/>
      <c r="M133" s="200"/>
      <c r="N133" s="201"/>
      <c r="O133" s="201"/>
      <c r="P133" s="201"/>
      <c r="Q133" s="201"/>
      <c r="R133" s="201"/>
      <c r="S133" s="201"/>
      <c r="T133" s="202"/>
      <c r="AT133" s="203" t="s">
        <v>130</v>
      </c>
      <c r="AU133" s="203" t="s">
        <v>82</v>
      </c>
      <c r="AV133" s="13" t="s">
        <v>82</v>
      </c>
      <c r="AW133" s="13" t="s">
        <v>33</v>
      </c>
      <c r="AX133" s="13" t="s">
        <v>79</v>
      </c>
      <c r="AY133" s="203" t="s">
        <v>117</v>
      </c>
    </row>
    <row r="134" spans="1:65" s="2" customFormat="1" ht="16.5" customHeight="1">
      <c r="A134" s="34"/>
      <c r="B134" s="35"/>
      <c r="C134" s="173" t="s">
        <v>207</v>
      </c>
      <c r="D134" s="173" t="s">
        <v>119</v>
      </c>
      <c r="E134" s="174" t="s">
        <v>208</v>
      </c>
      <c r="F134" s="175" t="s">
        <v>209</v>
      </c>
      <c r="G134" s="176" t="s">
        <v>210</v>
      </c>
      <c r="H134" s="177">
        <v>2.5510000000000002</v>
      </c>
      <c r="I134" s="178"/>
      <c r="J134" s="179">
        <f>ROUND(I134*H134,2)</f>
        <v>0</v>
      </c>
      <c r="K134" s="175" t="s">
        <v>123</v>
      </c>
      <c r="L134" s="39"/>
      <c r="M134" s="180" t="s">
        <v>19</v>
      </c>
      <c r="N134" s="181" t="s">
        <v>42</v>
      </c>
      <c r="O134" s="64"/>
      <c r="P134" s="182">
        <f>O134*H134</f>
        <v>0</v>
      </c>
      <c r="Q134" s="182">
        <v>0</v>
      </c>
      <c r="R134" s="182">
        <f>Q134*H134</f>
        <v>0</v>
      </c>
      <c r="S134" s="182">
        <v>0</v>
      </c>
      <c r="T134" s="183">
        <f>S134*H134</f>
        <v>0</v>
      </c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R134" s="184" t="s">
        <v>124</v>
      </c>
      <c r="AT134" s="184" t="s">
        <v>119</v>
      </c>
      <c r="AU134" s="184" t="s">
        <v>82</v>
      </c>
      <c r="AY134" s="17" t="s">
        <v>117</v>
      </c>
      <c r="BE134" s="185">
        <f>IF(N134="základní",J134,0)</f>
        <v>0</v>
      </c>
      <c r="BF134" s="185">
        <f>IF(N134="snížená",J134,0)</f>
        <v>0</v>
      </c>
      <c r="BG134" s="185">
        <f>IF(N134="zákl. přenesená",J134,0)</f>
        <v>0</v>
      </c>
      <c r="BH134" s="185">
        <f>IF(N134="sníž. přenesená",J134,0)</f>
        <v>0</v>
      </c>
      <c r="BI134" s="185">
        <f>IF(N134="nulová",J134,0)</f>
        <v>0</v>
      </c>
      <c r="BJ134" s="17" t="s">
        <v>79</v>
      </c>
      <c r="BK134" s="185">
        <f>ROUND(I134*H134,2)</f>
        <v>0</v>
      </c>
      <c r="BL134" s="17" t="s">
        <v>124</v>
      </c>
      <c r="BM134" s="184" t="s">
        <v>211</v>
      </c>
    </row>
    <row r="135" spans="1:65" s="2" customFormat="1" ht="11.25">
      <c r="A135" s="34"/>
      <c r="B135" s="35"/>
      <c r="C135" s="36"/>
      <c r="D135" s="186" t="s">
        <v>126</v>
      </c>
      <c r="E135" s="36"/>
      <c r="F135" s="187" t="s">
        <v>212</v>
      </c>
      <c r="G135" s="36"/>
      <c r="H135" s="36"/>
      <c r="I135" s="188"/>
      <c r="J135" s="36"/>
      <c r="K135" s="36"/>
      <c r="L135" s="39"/>
      <c r="M135" s="189"/>
      <c r="N135" s="190"/>
      <c r="O135" s="64"/>
      <c r="P135" s="64"/>
      <c r="Q135" s="64"/>
      <c r="R135" s="64"/>
      <c r="S135" s="64"/>
      <c r="T135" s="65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T135" s="17" t="s">
        <v>126</v>
      </c>
      <c r="AU135" s="17" t="s">
        <v>82</v>
      </c>
    </row>
    <row r="136" spans="1:65" s="2" customFormat="1" ht="11.25">
      <c r="A136" s="34"/>
      <c r="B136" s="35"/>
      <c r="C136" s="36"/>
      <c r="D136" s="191" t="s">
        <v>128</v>
      </c>
      <c r="E136" s="36"/>
      <c r="F136" s="192" t="s">
        <v>213</v>
      </c>
      <c r="G136" s="36"/>
      <c r="H136" s="36"/>
      <c r="I136" s="188"/>
      <c r="J136" s="36"/>
      <c r="K136" s="36"/>
      <c r="L136" s="39"/>
      <c r="M136" s="189"/>
      <c r="N136" s="190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128</v>
      </c>
      <c r="AU136" s="17" t="s">
        <v>82</v>
      </c>
    </row>
    <row r="137" spans="1:65" s="13" customFormat="1" ht="11.25">
      <c r="B137" s="193"/>
      <c r="C137" s="194"/>
      <c r="D137" s="186" t="s">
        <v>130</v>
      </c>
      <c r="E137" s="195" t="s">
        <v>19</v>
      </c>
      <c r="F137" s="196" t="s">
        <v>214</v>
      </c>
      <c r="G137" s="194"/>
      <c r="H137" s="197">
        <v>2.5510000000000002</v>
      </c>
      <c r="I137" s="198"/>
      <c r="J137" s="194"/>
      <c r="K137" s="194"/>
      <c r="L137" s="199"/>
      <c r="M137" s="200"/>
      <c r="N137" s="201"/>
      <c r="O137" s="201"/>
      <c r="P137" s="201"/>
      <c r="Q137" s="201"/>
      <c r="R137" s="201"/>
      <c r="S137" s="201"/>
      <c r="T137" s="202"/>
      <c r="AT137" s="203" t="s">
        <v>130</v>
      </c>
      <c r="AU137" s="203" t="s">
        <v>82</v>
      </c>
      <c r="AV137" s="13" t="s">
        <v>82</v>
      </c>
      <c r="AW137" s="13" t="s">
        <v>33</v>
      </c>
      <c r="AX137" s="13" t="s">
        <v>79</v>
      </c>
      <c r="AY137" s="203" t="s">
        <v>117</v>
      </c>
    </row>
    <row r="138" spans="1:65" s="2" customFormat="1" ht="16.5" customHeight="1">
      <c r="A138" s="34"/>
      <c r="B138" s="35"/>
      <c r="C138" s="173" t="s">
        <v>215</v>
      </c>
      <c r="D138" s="173" t="s">
        <v>119</v>
      </c>
      <c r="E138" s="174" t="s">
        <v>216</v>
      </c>
      <c r="F138" s="175" t="s">
        <v>217</v>
      </c>
      <c r="G138" s="176" t="s">
        <v>210</v>
      </c>
      <c r="H138" s="177">
        <v>2.5510000000000002</v>
      </c>
      <c r="I138" s="178"/>
      <c r="J138" s="179">
        <f>ROUND(I138*H138,2)</f>
        <v>0</v>
      </c>
      <c r="K138" s="175" t="s">
        <v>123</v>
      </c>
      <c r="L138" s="39"/>
      <c r="M138" s="180" t="s">
        <v>19</v>
      </c>
      <c r="N138" s="181" t="s">
        <v>42</v>
      </c>
      <c r="O138" s="64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4" t="s">
        <v>124</v>
      </c>
      <c r="AT138" s="184" t="s">
        <v>119</v>
      </c>
      <c r="AU138" s="184" t="s">
        <v>82</v>
      </c>
      <c r="AY138" s="17" t="s">
        <v>117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7" t="s">
        <v>79</v>
      </c>
      <c r="BK138" s="185">
        <f>ROUND(I138*H138,2)</f>
        <v>0</v>
      </c>
      <c r="BL138" s="17" t="s">
        <v>124</v>
      </c>
      <c r="BM138" s="184" t="s">
        <v>218</v>
      </c>
    </row>
    <row r="139" spans="1:65" s="2" customFormat="1" ht="11.25">
      <c r="A139" s="34"/>
      <c r="B139" s="35"/>
      <c r="C139" s="36"/>
      <c r="D139" s="186" t="s">
        <v>126</v>
      </c>
      <c r="E139" s="36"/>
      <c r="F139" s="187" t="s">
        <v>219</v>
      </c>
      <c r="G139" s="36"/>
      <c r="H139" s="36"/>
      <c r="I139" s="188"/>
      <c r="J139" s="36"/>
      <c r="K139" s="36"/>
      <c r="L139" s="39"/>
      <c r="M139" s="189"/>
      <c r="N139" s="190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126</v>
      </c>
      <c r="AU139" s="17" t="s">
        <v>82</v>
      </c>
    </row>
    <row r="140" spans="1:65" s="2" customFormat="1" ht="11.25">
      <c r="A140" s="34"/>
      <c r="B140" s="35"/>
      <c r="C140" s="36"/>
      <c r="D140" s="191" t="s">
        <v>128</v>
      </c>
      <c r="E140" s="36"/>
      <c r="F140" s="192" t="s">
        <v>220</v>
      </c>
      <c r="G140" s="36"/>
      <c r="H140" s="36"/>
      <c r="I140" s="188"/>
      <c r="J140" s="36"/>
      <c r="K140" s="36"/>
      <c r="L140" s="39"/>
      <c r="M140" s="189"/>
      <c r="N140" s="190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128</v>
      </c>
      <c r="AU140" s="17" t="s">
        <v>82</v>
      </c>
    </row>
    <row r="141" spans="1:65" s="13" customFormat="1" ht="11.25">
      <c r="B141" s="193"/>
      <c r="C141" s="194"/>
      <c r="D141" s="186" t="s">
        <v>130</v>
      </c>
      <c r="E141" s="195" t="s">
        <v>19</v>
      </c>
      <c r="F141" s="196" t="s">
        <v>221</v>
      </c>
      <c r="G141" s="194"/>
      <c r="H141" s="197">
        <v>2.5510000000000002</v>
      </c>
      <c r="I141" s="198"/>
      <c r="J141" s="194"/>
      <c r="K141" s="194"/>
      <c r="L141" s="199"/>
      <c r="M141" s="200"/>
      <c r="N141" s="201"/>
      <c r="O141" s="201"/>
      <c r="P141" s="201"/>
      <c r="Q141" s="201"/>
      <c r="R141" s="201"/>
      <c r="S141" s="201"/>
      <c r="T141" s="202"/>
      <c r="AT141" s="203" t="s">
        <v>130</v>
      </c>
      <c r="AU141" s="203" t="s">
        <v>82</v>
      </c>
      <c r="AV141" s="13" t="s">
        <v>82</v>
      </c>
      <c r="AW141" s="13" t="s">
        <v>33</v>
      </c>
      <c r="AX141" s="13" t="s">
        <v>79</v>
      </c>
      <c r="AY141" s="203" t="s">
        <v>117</v>
      </c>
    </row>
    <row r="142" spans="1:65" s="2" customFormat="1" ht="16.5" customHeight="1">
      <c r="A142" s="34"/>
      <c r="B142" s="35"/>
      <c r="C142" s="173" t="s">
        <v>8</v>
      </c>
      <c r="D142" s="173" t="s">
        <v>119</v>
      </c>
      <c r="E142" s="174" t="s">
        <v>222</v>
      </c>
      <c r="F142" s="175" t="s">
        <v>223</v>
      </c>
      <c r="G142" s="176" t="s">
        <v>210</v>
      </c>
      <c r="H142" s="177">
        <v>44</v>
      </c>
      <c r="I142" s="178"/>
      <c r="J142" s="179">
        <f>ROUND(I142*H142,2)</f>
        <v>0</v>
      </c>
      <c r="K142" s="175" t="s">
        <v>123</v>
      </c>
      <c r="L142" s="39"/>
      <c r="M142" s="180" t="s">
        <v>19</v>
      </c>
      <c r="N142" s="181" t="s">
        <v>42</v>
      </c>
      <c r="O142" s="64"/>
      <c r="P142" s="182">
        <f>O142*H142</f>
        <v>0</v>
      </c>
      <c r="Q142" s="182">
        <v>0</v>
      </c>
      <c r="R142" s="182">
        <f>Q142*H142</f>
        <v>0</v>
      </c>
      <c r="S142" s="182">
        <v>0</v>
      </c>
      <c r="T142" s="183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4" t="s">
        <v>124</v>
      </c>
      <c r="AT142" s="184" t="s">
        <v>119</v>
      </c>
      <c r="AU142" s="184" t="s">
        <v>82</v>
      </c>
      <c r="AY142" s="17" t="s">
        <v>117</v>
      </c>
      <c r="BE142" s="185">
        <f>IF(N142="základní",J142,0)</f>
        <v>0</v>
      </c>
      <c r="BF142" s="185">
        <f>IF(N142="snížená",J142,0)</f>
        <v>0</v>
      </c>
      <c r="BG142" s="185">
        <f>IF(N142="zákl. přenesená",J142,0)</f>
        <v>0</v>
      </c>
      <c r="BH142" s="185">
        <f>IF(N142="sníž. přenesená",J142,0)</f>
        <v>0</v>
      </c>
      <c r="BI142" s="185">
        <f>IF(N142="nulová",J142,0)</f>
        <v>0</v>
      </c>
      <c r="BJ142" s="17" t="s">
        <v>79</v>
      </c>
      <c r="BK142" s="185">
        <f>ROUND(I142*H142,2)</f>
        <v>0</v>
      </c>
      <c r="BL142" s="17" t="s">
        <v>124</v>
      </c>
      <c r="BM142" s="184" t="s">
        <v>224</v>
      </c>
    </row>
    <row r="143" spans="1:65" s="2" customFormat="1" ht="11.25">
      <c r="A143" s="34"/>
      <c r="B143" s="35"/>
      <c r="C143" s="36"/>
      <c r="D143" s="186" t="s">
        <v>126</v>
      </c>
      <c r="E143" s="36"/>
      <c r="F143" s="187" t="s">
        <v>225</v>
      </c>
      <c r="G143" s="36"/>
      <c r="H143" s="36"/>
      <c r="I143" s="188"/>
      <c r="J143" s="36"/>
      <c r="K143" s="36"/>
      <c r="L143" s="39"/>
      <c r="M143" s="189"/>
      <c r="N143" s="190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126</v>
      </c>
      <c r="AU143" s="17" t="s">
        <v>82</v>
      </c>
    </row>
    <row r="144" spans="1:65" s="2" customFormat="1" ht="11.25">
      <c r="A144" s="34"/>
      <c r="B144" s="35"/>
      <c r="C144" s="36"/>
      <c r="D144" s="191" t="s">
        <v>128</v>
      </c>
      <c r="E144" s="36"/>
      <c r="F144" s="192" t="s">
        <v>226</v>
      </c>
      <c r="G144" s="36"/>
      <c r="H144" s="36"/>
      <c r="I144" s="188"/>
      <c r="J144" s="36"/>
      <c r="K144" s="36"/>
      <c r="L144" s="39"/>
      <c r="M144" s="189"/>
      <c r="N144" s="190"/>
      <c r="O144" s="64"/>
      <c r="P144" s="64"/>
      <c r="Q144" s="64"/>
      <c r="R144" s="64"/>
      <c r="S144" s="64"/>
      <c r="T144" s="65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T144" s="17" t="s">
        <v>128</v>
      </c>
      <c r="AU144" s="17" t="s">
        <v>82</v>
      </c>
    </row>
    <row r="145" spans="1:65" s="2" customFormat="1" ht="58.5">
      <c r="A145" s="34"/>
      <c r="B145" s="35"/>
      <c r="C145" s="36"/>
      <c r="D145" s="186" t="s">
        <v>227</v>
      </c>
      <c r="E145" s="36"/>
      <c r="F145" s="204" t="s">
        <v>228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227</v>
      </c>
      <c r="AU145" s="17" t="s">
        <v>82</v>
      </c>
    </row>
    <row r="146" spans="1:65" s="12" customFormat="1" ht="22.9" customHeight="1">
      <c r="B146" s="157"/>
      <c r="C146" s="158"/>
      <c r="D146" s="159" t="s">
        <v>70</v>
      </c>
      <c r="E146" s="171" t="s">
        <v>178</v>
      </c>
      <c r="F146" s="171" t="s">
        <v>229</v>
      </c>
      <c r="G146" s="158"/>
      <c r="H146" s="158"/>
      <c r="I146" s="161"/>
      <c r="J146" s="172">
        <f>BK146</f>
        <v>0</v>
      </c>
      <c r="K146" s="158"/>
      <c r="L146" s="163"/>
      <c r="M146" s="164"/>
      <c r="N146" s="165"/>
      <c r="O146" s="165"/>
      <c r="P146" s="166">
        <f>SUM(P147:P148)</f>
        <v>0</v>
      </c>
      <c r="Q146" s="165"/>
      <c r="R146" s="166">
        <f>SUM(R147:R148)</f>
        <v>0</v>
      </c>
      <c r="S146" s="165"/>
      <c r="T146" s="167">
        <f>SUM(T147:T148)</f>
        <v>0</v>
      </c>
      <c r="AR146" s="168" t="s">
        <v>79</v>
      </c>
      <c r="AT146" s="169" t="s">
        <v>70</v>
      </c>
      <c r="AU146" s="169" t="s">
        <v>79</v>
      </c>
      <c r="AY146" s="168" t="s">
        <v>117</v>
      </c>
      <c r="BK146" s="170">
        <f>SUM(BK147:BK148)</f>
        <v>0</v>
      </c>
    </row>
    <row r="147" spans="1:65" s="2" customFormat="1" ht="16.5" customHeight="1">
      <c r="A147" s="34"/>
      <c r="B147" s="35"/>
      <c r="C147" s="173" t="s">
        <v>230</v>
      </c>
      <c r="D147" s="173" t="s">
        <v>119</v>
      </c>
      <c r="E147" s="174" t="s">
        <v>231</v>
      </c>
      <c r="F147" s="175" t="s">
        <v>232</v>
      </c>
      <c r="G147" s="176" t="s">
        <v>233</v>
      </c>
      <c r="H147" s="177">
        <v>1</v>
      </c>
      <c r="I147" s="178"/>
      <c r="J147" s="179">
        <f>ROUND(I147*H147,2)</f>
        <v>0</v>
      </c>
      <c r="K147" s="175" t="s">
        <v>19</v>
      </c>
      <c r="L147" s="39"/>
      <c r="M147" s="180" t="s">
        <v>19</v>
      </c>
      <c r="N147" s="181" t="s">
        <v>42</v>
      </c>
      <c r="O147" s="64"/>
      <c r="P147" s="182">
        <f>O147*H147</f>
        <v>0</v>
      </c>
      <c r="Q147" s="182">
        <v>0</v>
      </c>
      <c r="R147" s="182">
        <f>Q147*H147</f>
        <v>0</v>
      </c>
      <c r="S147" s="182">
        <v>0</v>
      </c>
      <c r="T147" s="183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4" t="s">
        <v>124</v>
      </c>
      <c r="AT147" s="184" t="s">
        <v>119</v>
      </c>
      <c r="AU147" s="184" t="s">
        <v>82</v>
      </c>
      <c r="AY147" s="17" t="s">
        <v>117</v>
      </c>
      <c r="BE147" s="185">
        <f>IF(N147="základní",J147,0)</f>
        <v>0</v>
      </c>
      <c r="BF147" s="185">
        <f>IF(N147="snížená",J147,0)</f>
        <v>0</v>
      </c>
      <c r="BG147" s="185">
        <f>IF(N147="zákl. přenesená",J147,0)</f>
        <v>0</v>
      </c>
      <c r="BH147" s="185">
        <f>IF(N147="sníž. přenesená",J147,0)</f>
        <v>0</v>
      </c>
      <c r="BI147" s="185">
        <f>IF(N147="nulová",J147,0)</f>
        <v>0</v>
      </c>
      <c r="BJ147" s="17" t="s">
        <v>79</v>
      </c>
      <c r="BK147" s="185">
        <f>ROUND(I147*H147,2)</f>
        <v>0</v>
      </c>
      <c r="BL147" s="17" t="s">
        <v>124</v>
      </c>
      <c r="BM147" s="184" t="s">
        <v>234</v>
      </c>
    </row>
    <row r="148" spans="1:65" s="2" customFormat="1" ht="11.25">
      <c r="A148" s="34"/>
      <c r="B148" s="35"/>
      <c r="C148" s="36"/>
      <c r="D148" s="186" t="s">
        <v>126</v>
      </c>
      <c r="E148" s="36"/>
      <c r="F148" s="187" t="s">
        <v>232</v>
      </c>
      <c r="G148" s="36"/>
      <c r="H148" s="36"/>
      <c r="I148" s="188"/>
      <c r="J148" s="36"/>
      <c r="K148" s="36"/>
      <c r="L148" s="39"/>
      <c r="M148" s="205"/>
      <c r="N148" s="206"/>
      <c r="O148" s="207"/>
      <c r="P148" s="207"/>
      <c r="Q148" s="207"/>
      <c r="R148" s="207"/>
      <c r="S148" s="207"/>
      <c r="T148" s="208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7" t="s">
        <v>126</v>
      </c>
      <c r="AU148" s="17" t="s">
        <v>82</v>
      </c>
    </row>
    <row r="149" spans="1:65" s="2" customFormat="1" ht="6.95" customHeight="1">
      <c r="A149" s="34"/>
      <c r="B149" s="47"/>
      <c r="C149" s="48"/>
      <c r="D149" s="48"/>
      <c r="E149" s="48"/>
      <c r="F149" s="48"/>
      <c r="G149" s="48"/>
      <c r="H149" s="48"/>
      <c r="I149" s="48"/>
      <c r="J149" s="48"/>
      <c r="K149" s="48"/>
      <c r="L149" s="39"/>
      <c r="M149" s="34"/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</row>
  </sheetData>
  <sheetProtection algorithmName="SHA-512" hashValue="AGJLMEIaFMsnuPj8zU+HZ8MuodaCDMbosthOZJOwI08N+/SHmB7Bs3514ybq5uFmuyNoaKvD7mf9/tCxTjUvvg==" saltValue="Fl/26po0qY7TPfDrgOvES+nEanguE//ZxJ8qCENmKauZLpu5J1TWBUm0cklFMgu56TnF5C8396duClr19hbXtw==" spinCount="100000" sheet="1" objects="1" scenarios="1" formatColumns="0" formatRows="0" autoFilter="0"/>
  <autoFilter ref="C81:K148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hyperlinks>
    <hyperlink ref="F87" r:id="rId1"/>
    <hyperlink ref="F91" r:id="rId2"/>
    <hyperlink ref="F96" r:id="rId3"/>
    <hyperlink ref="F100" r:id="rId4"/>
    <hyperlink ref="F104" r:id="rId5"/>
    <hyperlink ref="F108" r:id="rId6"/>
    <hyperlink ref="F115" r:id="rId7"/>
    <hyperlink ref="F119" r:id="rId8"/>
    <hyperlink ref="F124" r:id="rId9"/>
    <hyperlink ref="F128" r:id="rId10"/>
    <hyperlink ref="F132" r:id="rId11"/>
    <hyperlink ref="F136" r:id="rId12"/>
    <hyperlink ref="F140" r:id="rId13"/>
    <hyperlink ref="F144" r:id="rId14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5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2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AT2" s="17" t="s">
        <v>85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82</v>
      </c>
    </row>
    <row r="4" spans="1:46" s="1" customFormat="1" ht="24.95" customHeight="1">
      <c r="B4" s="20"/>
      <c r="D4" s="103" t="s">
        <v>92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40" t="str">
        <f>'Rekapitulace zakázky'!K6</f>
        <v>Zminka, Hostovice, odstranění nánosů a nežádoucích dřevin, ř. km 5,300-7,600</v>
      </c>
      <c r="F7" s="341"/>
      <c r="G7" s="341"/>
      <c r="H7" s="341"/>
      <c r="L7" s="20"/>
    </row>
    <row r="8" spans="1:46" s="2" customFormat="1" ht="12" customHeight="1">
      <c r="A8" s="34"/>
      <c r="B8" s="39"/>
      <c r="C8" s="34"/>
      <c r="D8" s="105" t="s">
        <v>93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2" t="s">
        <v>235</v>
      </c>
      <c r="F9" s="343"/>
      <c r="G9" s="343"/>
      <c r="H9" s="343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zakázky'!AN8</f>
        <v>21. 9. 2023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26</v>
      </c>
      <c r="J17" s="30" t="str">
        <f>'Rekapitulace zakázky'!AN13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4" t="str">
        <f>'Rekapitulace zakázky'!E14</f>
        <v>Vyplň údaj</v>
      </c>
      <c r="F18" s="345"/>
      <c r="G18" s="345"/>
      <c r="H18" s="345"/>
      <c r="I18" s="105" t="s">
        <v>28</v>
      </c>
      <c r="J18" s="30" t="str">
        <f>'Rekapitulace zakázky'!AN14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26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26</v>
      </c>
      <c r="J23" s="107" t="str">
        <f>IF('Rekapitulace zakázky'!AN19="","",'Rekapitulace zakázky'!AN19)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zakázky'!E20="","",'Rekapitulace zakázky'!E20)</f>
        <v xml:space="preserve"> </v>
      </c>
      <c r="F24" s="34"/>
      <c r="G24" s="34"/>
      <c r="H24" s="34"/>
      <c r="I24" s="105" t="s">
        <v>28</v>
      </c>
      <c r="J24" s="107" t="str">
        <f>IF('Rekapitulace zakázky'!AN20="","",'Rekapitulace zakázky'!AN20)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46" t="s">
        <v>19</v>
      </c>
      <c r="F27" s="346"/>
      <c r="G27" s="346"/>
      <c r="H27" s="346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ROUND((SUM(BE81:BE127)),  2)</f>
        <v>0</v>
      </c>
      <c r="G33" s="34"/>
      <c r="H33" s="34"/>
      <c r="I33" s="118">
        <v>0.21</v>
      </c>
      <c r="J33" s="117">
        <f>ROUND(((SUM(BE81:BE127))*I33),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ROUND((SUM(BF81:BF127)),  2)</f>
        <v>0</v>
      </c>
      <c r="G34" s="34"/>
      <c r="H34" s="34"/>
      <c r="I34" s="118">
        <v>0.15</v>
      </c>
      <c r="J34" s="117">
        <f>ROUND(((SUM(BF81:BF127))*I34),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ROUND((SUM(BG81:BG127)),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ROUND((SUM(BH81:BH127)),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ROUND((SUM(BI81:BI127)),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7" t="str">
        <f>E7</f>
        <v>Zminka, Hostovice, odstranění nánosů a nežádoucích dřevin, ř. km 5,300-7,600</v>
      </c>
      <c r="F48" s="348"/>
      <c r="G48" s="348"/>
      <c r="H48" s="348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93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00" t="str">
        <f>E9</f>
        <v>SO-02 - Odstranění nežádoucích dřevin</v>
      </c>
      <c r="F50" s="349"/>
      <c r="G50" s="349"/>
      <c r="H50" s="34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21. 9. 2023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Povodí Labe, státní podnik, Hradec Králové</v>
      </c>
      <c r="G54" s="36"/>
      <c r="H54" s="36"/>
      <c r="I54" s="29" t="s">
        <v>31</v>
      </c>
      <c r="J54" s="32" t="str">
        <f>E21</f>
        <v>Agroprojekce Litomyšl,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96</v>
      </c>
      <c r="D57" s="131"/>
      <c r="E57" s="131"/>
      <c r="F57" s="131"/>
      <c r="G57" s="131"/>
      <c r="H57" s="131"/>
      <c r="I57" s="131"/>
      <c r="J57" s="132" t="s">
        <v>97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98</v>
      </c>
    </row>
    <row r="60" spans="1:47" s="9" customFormat="1" ht="24.95" customHeight="1">
      <c r="B60" s="134"/>
      <c r="C60" s="135"/>
      <c r="D60" s="136" t="s">
        <v>99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100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102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7" t="str">
        <f>E7</f>
        <v>Zminka, Hostovice, odstranění nánosů a nežádoucích dřevin, ř. km 5,300-7,600</v>
      </c>
      <c r="F71" s="348"/>
      <c r="G71" s="348"/>
      <c r="H71" s="348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93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00" t="str">
        <f>E9</f>
        <v>SO-02 - Odstranění nežádoucích dřevin</v>
      </c>
      <c r="F73" s="349"/>
      <c r="G73" s="349"/>
      <c r="H73" s="349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 xml:space="preserve"> </v>
      </c>
      <c r="G75" s="36"/>
      <c r="H75" s="36"/>
      <c r="I75" s="29" t="s">
        <v>23</v>
      </c>
      <c r="J75" s="59" t="str">
        <f>IF(J12="","",J12)</f>
        <v>21. 9. 2023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5.7" customHeight="1">
      <c r="A77" s="34"/>
      <c r="B77" s="35"/>
      <c r="C77" s="29" t="s">
        <v>25</v>
      </c>
      <c r="D77" s="36"/>
      <c r="E77" s="36"/>
      <c r="F77" s="27" t="str">
        <f>E15</f>
        <v>Povodí Labe, státní podnik, Hradec Králové</v>
      </c>
      <c r="G77" s="36"/>
      <c r="H77" s="36"/>
      <c r="I77" s="29" t="s">
        <v>31</v>
      </c>
      <c r="J77" s="32" t="str">
        <f>E21</f>
        <v>Agroprojekce Litomyšl, s.r.o.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103</v>
      </c>
      <c r="D80" s="149" t="s">
        <v>56</v>
      </c>
      <c r="E80" s="149" t="s">
        <v>52</v>
      </c>
      <c r="F80" s="149" t="s">
        <v>53</v>
      </c>
      <c r="G80" s="149" t="s">
        <v>104</v>
      </c>
      <c r="H80" s="149" t="s">
        <v>105</v>
      </c>
      <c r="I80" s="149" t="s">
        <v>106</v>
      </c>
      <c r="J80" s="149" t="s">
        <v>97</v>
      </c>
      <c r="K80" s="150" t="s">
        <v>107</v>
      </c>
      <c r="L80" s="151"/>
      <c r="M80" s="68" t="s">
        <v>19</v>
      </c>
      <c r="N80" s="69" t="s">
        <v>41</v>
      </c>
      <c r="O80" s="69" t="s">
        <v>108</v>
      </c>
      <c r="P80" s="69" t="s">
        <v>109</v>
      </c>
      <c r="Q80" s="69" t="s">
        <v>110</v>
      </c>
      <c r="R80" s="69" t="s">
        <v>111</v>
      </c>
      <c r="S80" s="69" t="s">
        <v>112</v>
      </c>
      <c r="T80" s="70" t="s">
        <v>113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114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98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115</v>
      </c>
      <c r="F82" s="160" t="s">
        <v>116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117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118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SUM(P84:P127)</f>
        <v>0</v>
      </c>
      <c r="Q83" s="165"/>
      <c r="R83" s="166">
        <f>SUM(R84:R127)</f>
        <v>0</v>
      </c>
      <c r="S83" s="165"/>
      <c r="T83" s="167">
        <f>SUM(T84:T127)</f>
        <v>0</v>
      </c>
      <c r="AR83" s="168" t="s">
        <v>79</v>
      </c>
      <c r="AT83" s="169" t="s">
        <v>70</v>
      </c>
      <c r="AU83" s="169" t="s">
        <v>79</v>
      </c>
      <c r="AY83" s="168" t="s">
        <v>117</v>
      </c>
      <c r="BK83" s="170">
        <f>SUM(BK84:BK127)</f>
        <v>0</v>
      </c>
    </row>
    <row r="84" spans="1:65" s="2" customFormat="1" ht="16.5" customHeight="1">
      <c r="A84" s="34"/>
      <c r="B84" s="35"/>
      <c r="C84" s="173" t="s">
        <v>79</v>
      </c>
      <c r="D84" s="173" t="s">
        <v>119</v>
      </c>
      <c r="E84" s="174" t="s">
        <v>236</v>
      </c>
      <c r="F84" s="175" t="s">
        <v>237</v>
      </c>
      <c r="G84" s="176" t="s">
        <v>195</v>
      </c>
      <c r="H84" s="177">
        <v>1596</v>
      </c>
      <c r="I84" s="178"/>
      <c r="J84" s="179">
        <f>ROUND(I84*H84,2)</f>
        <v>0</v>
      </c>
      <c r="K84" s="175" t="s">
        <v>123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124</v>
      </c>
      <c r="AT84" s="184" t="s">
        <v>119</v>
      </c>
      <c r="AU84" s="184" t="s">
        <v>82</v>
      </c>
      <c r="AY84" s="17" t="s">
        <v>117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124</v>
      </c>
      <c r="BM84" s="184" t="s">
        <v>238</v>
      </c>
    </row>
    <row r="85" spans="1:65" s="2" customFormat="1" ht="19.5">
      <c r="A85" s="34"/>
      <c r="B85" s="35"/>
      <c r="C85" s="36"/>
      <c r="D85" s="186" t="s">
        <v>126</v>
      </c>
      <c r="E85" s="36"/>
      <c r="F85" s="187" t="s">
        <v>239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126</v>
      </c>
      <c r="AU85" s="17" t="s">
        <v>82</v>
      </c>
    </row>
    <row r="86" spans="1:65" s="2" customFormat="1" ht="11.25">
      <c r="A86" s="34"/>
      <c r="B86" s="35"/>
      <c r="C86" s="36"/>
      <c r="D86" s="191" t="s">
        <v>128</v>
      </c>
      <c r="E86" s="36"/>
      <c r="F86" s="192" t="s">
        <v>240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128</v>
      </c>
      <c r="AU86" s="17" t="s">
        <v>82</v>
      </c>
    </row>
    <row r="87" spans="1:65" s="13" customFormat="1" ht="11.25">
      <c r="B87" s="193"/>
      <c r="C87" s="194"/>
      <c r="D87" s="186" t="s">
        <v>130</v>
      </c>
      <c r="E87" s="195" t="s">
        <v>19</v>
      </c>
      <c r="F87" s="196" t="s">
        <v>241</v>
      </c>
      <c r="G87" s="194"/>
      <c r="H87" s="197">
        <v>1596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130</v>
      </c>
      <c r="AU87" s="203" t="s">
        <v>82</v>
      </c>
      <c r="AV87" s="13" t="s">
        <v>82</v>
      </c>
      <c r="AW87" s="13" t="s">
        <v>33</v>
      </c>
      <c r="AX87" s="13" t="s">
        <v>79</v>
      </c>
      <c r="AY87" s="203" t="s">
        <v>117</v>
      </c>
    </row>
    <row r="88" spans="1:65" s="2" customFormat="1" ht="16.5" customHeight="1">
      <c r="A88" s="34"/>
      <c r="B88" s="35"/>
      <c r="C88" s="173" t="s">
        <v>82</v>
      </c>
      <c r="D88" s="173" t="s">
        <v>119</v>
      </c>
      <c r="E88" s="174" t="s">
        <v>242</v>
      </c>
      <c r="F88" s="175" t="s">
        <v>243</v>
      </c>
      <c r="G88" s="176" t="s">
        <v>244</v>
      </c>
      <c r="H88" s="177">
        <v>18</v>
      </c>
      <c r="I88" s="178"/>
      <c r="J88" s="179">
        <f>ROUND(I88*H88,2)</f>
        <v>0</v>
      </c>
      <c r="K88" s="175" t="s">
        <v>123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124</v>
      </c>
      <c r="AT88" s="184" t="s">
        <v>119</v>
      </c>
      <c r="AU88" s="184" t="s">
        <v>82</v>
      </c>
      <c r="AY88" s="17" t="s">
        <v>117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124</v>
      </c>
      <c r="BM88" s="184" t="s">
        <v>245</v>
      </c>
    </row>
    <row r="89" spans="1:65" s="2" customFormat="1" ht="11.25">
      <c r="A89" s="34"/>
      <c r="B89" s="35"/>
      <c r="C89" s="36"/>
      <c r="D89" s="186" t="s">
        <v>126</v>
      </c>
      <c r="E89" s="36"/>
      <c r="F89" s="187" t="s">
        <v>246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126</v>
      </c>
      <c r="AU89" s="17" t="s">
        <v>82</v>
      </c>
    </row>
    <row r="90" spans="1:65" s="2" customFormat="1" ht="11.25">
      <c r="A90" s="34"/>
      <c r="B90" s="35"/>
      <c r="C90" s="36"/>
      <c r="D90" s="191" t="s">
        <v>128</v>
      </c>
      <c r="E90" s="36"/>
      <c r="F90" s="192" t="s">
        <v>247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128</v>
      </c>
      <c r="AU90" s="17" t="s">
        <v>82</v>
      </c>
    </row>
    <row r="91" spans="1:65" s="13" customFormat="1" ht="11.25">
      <c r="B91" s="193"/>
      <c r="C91" s="194"/>
      <c r="D91" s="186" t="s">
        <v>130</v>
      </c>
      <c r="E91" s="195" t="s">
        <v>19</v>
      </c>
      <c r="F91" s="196" t="s">
        <v>248</v>
      </c>
      <c r="G91" s="194"/>
      <c r="H91" s="197">
        <v>18</v>
      </c>
      <c r="I91" s="198"/>
      <c r="J91" s="194"/>
      <c r="K91" s="194"/>
      <c r="L91" s="199"/>
      <c r="M91" s="200"/>
      <c r="N91" s="201"/>
      <c r="O91" s="201"/>
      <c r="P91" s="201"/>
      <c r="Q91" s="201"/>
      <c r="R91" s="201"/>
      <c r="S91" s="201"/>
      <c r="T91" s="202"/>
      <c r="AT91" s="203" t="s">
        <v>130</v>
      </c>
      <c r="AU91" s="203" t="s">
        <v>82</v>
      </c>
      <c r="AV91" s="13" t="s">
        <v>82</v>
      </c>
      <c r="AW91" s="13" t="s">
        <v>33</v>
      </c>
      <c r="AX91" s="13" t="s">
        <v>79</v>
      </c>
      <c r="AY91" s="203" t="s">
        <v>117</v>
      </c>
    </row>
    <row r="92" spans="1:65" s="2" customFormat="1" ht="16.5" customHeight="1">
      <c r="A92" s="34"/>
      <c r="B92" s="35"/>
      <c r="C92" s="173" t="s">
        <v>139</v>
      </c>
      <c r="D92" s="173" t="s">
        <v>119</v>
      </c>
      <c r="E92" s="174" t="s">
        <v>249</v>
      </c>
      <c r="F92" s="175" t="s">
        <v>250</v>
      </c>
      <c r="G92" s="176" t="s">
        <v>244</v>
      </c>
      <c r="H92" s="177">
        <v>13</v>
      </c>
      <c r="I92" s="178"/>
      <c r="J92" s="179">
        <f>ROUND(I92*H92,2)</f>
        <v>0</v>
      </c>
      <c r="K92" s="175" t="s">
        <v>123</v>
      </c>
      <c r="L92" s="39"/>
      <c r="M92" s="180" t="s">
        <v>19</v>
      </c>
      <c r="N92" s="181" t="s">
        <v>42</v>
      </c>
      <c r="O92" s="64"/>
      <c r="P92" s="182">
        <f>O92*H92</f>
        <v>0</v>
      </c>
      <c r="Q92" s="182">
        <v>0</v>
      </c>
      <c r="R92" s="182">
        <f>Q92*H92</f>
        <v>0</v>
      </c>
      <c r="S92" s="182">
        <v>0</v>
      </c>
      <c r="T92" s="183">
        <f>S92*H92</f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84" t="s">
        <v>124</v>
      </c>
      <c r="AT92" s="184" t="s">
        <v>119</v>
      </c>
      <c r="AU92" s="184" t="s">
        <v>82</v>
      </c>
      <c r="AY92" s="17" t="s">
        <v>117</v>
      </c>
      <c r="BE92" s="185">
        <f>IF(N92="základní",J92,0)</f>
        <v>0</v>
      </c>
      <c r="BF92" s="185">
        <f>IF(N92="snížená",J92,0)</f>
        <v>0</v>
      </c>
      <c r="BG92" s="185">
        <f>IF(N92="zákl. přenesená",J92,0)</f>
        <v>0</v>
      </c>
      <c r="BH92" s="185">
        <f>IF(N92="sníž. přenesená",J92,0)</f>
        <v>0</v>
      </c>
      <c r="BI92" s="185">
        <f>IF(N92="nulová",J92,0)</f>
        <v>0</v>
      </c>
      <c r="BJ92" s="17" t="s">
        <v>79</v>
      </c>
      <c r="BK92" s="185">
        <f>ROUND(I92*H92,2)</f>
        <v>0</v>
      </c>
      <c r="BL92" s="17" t="s">
        <v>124</v>
      </c>
      <c r="BM92" s="184" t="s">
        <v>251</v>
      </c>
    </row>
    <row r="93" spans="1:65" s="2" customFormat="1" ht="11.25">
      <c r="A93" s="34"/>
      <c r="B93" s="35"/>
      <c r="C93" s="36"/>
      <c r="D93" s="186" t="s">
        <v>126</v>
      </c>
      <c r="E93" s="36"/>
      <c r="F93" s="187" t="s">
        <v>252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126</v>
      </c>
      <c r="AU93" s="17" t="s">
        <v>82</v>
      </c>
    </row>
    <row r="94" spans="1:65" s="2" customFormat="1" ht="11.25">
      <c r="A94" s="34"/>
      <c r="B94" s="35"/>
      <c r="C94" s="36"/>
      <c r="D94" s="191" t="s">
        <v>128</v>
      </c>
      <c r="E94" s="36"/>
      <c r="F94" s="192" t="s">
        <v>253</v>
      </c>
      <c r="G94" s="36"/>
      <c r="H94" s="36"/>
      <c r="I94" s="188"/>
      <c r="J94" s="36"/>
      <c r="K94" s="36"/>
      <c r="L94" s="39"/>
      <c r="M94" s="189"/>
      <c r="N94" s="190"/>
      <c r="O94" s="64"/>
      <c r="P94" s="64"/>
      <c r="Q94" s="64"/>
      <c r="R94" s="64"/>
      <c r="S94" s="64"/>
      <c r="T94" s="65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T94" s="17" t="s">
        <v>128</v>
      </c>
      <c r="AU94" s="17" t="s">
        <v>82</v>
      </c>
    </row>
    <row r="95" spans="1:65" s="13" customFormat="1" ht="11.25">
      <c r="B95" s="193"/>
      <c r="C95" s="194"/>
      <c r="D95" s="186" t="s">
        <v>130</v>
      </c>
      <c r="E95" s="195" t="s">
        <v>19</v>
      </c>
      <c r="F95" s="196" t="s">
        <v>254</v>
      </c>
      <c r="G95" s="194"/>
      <c r="H95" s="197">
        <v>13</v>
      </c>
      <c r="I95" s="198"/>
      <c r="J95" s="194"/>
      <c r="K95" s="194"/>
      <c r="L95" s="199"/>
      <c r="M95" s="200"/>
      <c r="N95" s="201"/>
      <c r="O95" s="201"/>
      <c r="P95" s="201"/>
      <c r="Q95" s="201"/>
      <c r="R95" s="201"/>
      <c r="S95" s="201"/>
      <c r="T95" s="202"/>
      <c r="AT95" s="203" t="s">
        <v>130</v>
      </c>
      <c r="AU95" s="203" t="s">
        <v>82</v>
      </c>
      <c r="AV95" s="13" t="s">
        <v>82</v>
      </c>
      <c r="AW95" s="13" t="s">
        <v>33</v>
      </c>
      <c r="AX95" s="13" t="s">
        <v>79</v>
      </c>
      <c r="AY95" s="203" t="s">
        <v>117</v>
      </c>
    </row>
    <row r="96" spans="1:65" s="2" customFormat="1" ht="16.5" customHeight="1">
      <c r="A96" s="34"/>
      <c r="B96" s="35"/>
      <c r="C96" s="173" t="s">
        <v>124</v>
      </c>
      <c r="D96" s="173" t="s">
        <v>119</v>
      </c>
      <c r="E96" s="174" t="s">
        <v>255</v>
      </c>
      <c r="F96" s="175" t="s">
        <v>256</v>
      </c>
      <c r="G96" s="176" t="s">
        <v>244</v>
      </c>
      <c r="H96" s="177">
        <v>2</v>
      </c>
      <c r="I96" s="178"/>
      <c r="J96" s="179">
        <f>ROUND(I96*H96,2)</f>
        <v>0</v>
      </c>
      <c r="K96" s="175" t="s">
        <v>123</v>
      </c>
      <c r="L96" s="39"/>
      <c r="M96" s="180" t="s">
        <v>19</v>
      </c>
      <c r="N96" s="181" t="s">
        <v>42</v>
      </c>
      <c r="O96" s="64"/>
      <c r="P96" s="182">
        <f>O96*H96</f>
        <v>0</v>
      </c>
      <c r="Q96" s="182">
        <v>0</v>
      </c>
      <c r="R96" s="182">
        <f>Q96*H96</f>
        <v>0</v>
      </c>
      <c r="S96" s="182">
        <v>0</v>
      </c>
      <c r="T96" s="183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84" t="s">
        <v>124</v>
      </c>
      <c r="AT96" s="184" t="s">
        <v>119</v>
      </c>
      <c r="AU96" s="184" t="s">
        <v>82</v>
      </c>
      <c r="AY96" s="17" t="s">
        <v>117</v>
      </c>
      <c r="BE96" s="185">
        <f>IF(N96="základní",J96,0)</f>
        <v>0</v>
      </c>
      <c r="BF96" s="185">
        <f>IF(N96="snížená",J96,0)</f>
        <v>0</v>
      </c>
      <c r="BG96" s="185">
        <f>IF(N96="zákl. přenesená",J96,0)</f>
        <v>0</v>
      </c>
      <c r="BH96" s="185">
        <f>IF(N96="sníž. přenesená",J96,0)</f>
        <v>0</v>
      </c>
      <c r="BI96" s="185">
        <f>IF(N96="nulová",J96,0)</f>
        <v>0</v>
      </c>
      <c r="BJ96" s="17" t="s">
        <v>79</v>
      </c>
      <c r="BK96" s="185">
        <f>ROUND(I96*H96,2)</f>
        <v>0</v>
      </c>
      <c r="BL96" s="17" t="s">
        <v>124</v>
      </c>
      <c r="BM96" s="184" t="s">
        <v>257</v>
      </c>
    </row>
    <row r="97" spans="1:65" s="2" customFormat="1" ht="11.25">
      <c r="A97" s="34"/>
      <c r="B97" s="35"/>
      <c r="C97" s="36"/>
      <c r="D97" s="186" t="s">
        <v>126</v>
      </c>
      <c r="E97" s="36"/>
      <c r="F97" s="187" t="s">
        <v>258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126</v>
      </c>
      <c r="AU97" s="17" t="s">
        <v>82</v>
      </c>
    </row>
    <row r="98" spans="1:65" s="2" customFormat="1" ht="11.25">
      <c r="A98" s="34"/>
      <c r="B98" s="35"/>
      <c r="C98" s="36"/>
      <c r="D98" s="191" t="s">
        <v>128</v>
      </c>
      <c r="E98" s="36"/>
      <c r="F98" s="192" t="s">
        <v>259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128</v>
      </c>
      <c r="AU98" s="17" t="s">
        <v>82</v>
      </c>
    </row>
    <row r="99" spans="1:65" s="13" customFormat="1" ht="11.25">
      <c r="B99" s="193"/>
      <c r="C99" s="194"/>
      <c r="D99" s="186" t="s">
        <v>130</v>
      </c>
      <c r="E99" s="195" t="s">
        <v>19</v>
      </c>
      <c r="F99" s="196" t="s">
        <v>260</v>
      </c>
      <c r="G99" s="194"/>
      <c r="H99" s="197">
        <v>2</v>
      </c>
      <c r="I99" s="198"/>
      <c r="J99" s="194"/>
      <c r="K99" s="194"/>
      <c r="L99" s="199"/>
      <c r="M99" s="200"/>
      <c r="N99" s="201"/>
      <c r="O99" s="201"/>
      <c r="P99" s="201"/>
      <c r="Q99" s="201"/>
      <c r="R99" s="201"/>
      <c r="S99" s="201"/>
      <c r="T99" s="202"/>
      <c r="AT99" s="203" t="s">
        <v>130</v>
      </c>
      <c r="AU99" s="203" t="s">
        <v>82</v>
      </c>
      <c r="AV99" s="13" t="s">
        <v>82</v>
      </c>
      <c r="AW99" s="13" t="s">
        <v>33</v>
      </c>
      <c r="AX99" s="13" t="s">
        <v>79</v>
      </c>
      <c r="AY99" s="203" t="s">
        <v>117</v>
      </c>
    </row>
    <row r="100" spans="1:65" s="2" customFormat="1" ht="16.5" customHeight="1">
      <c r="A100" s="34"/>
      <c r="B100" s="35"/>
      <c r="C100" s="173" t="s">
        <v>152</v>
      </c>
      <c r="D100" s="173" t="s">
        <v>119</v>
      </c>
      <c r="E100" s="174" t="s">
        <v>261</v>
      </c>
      <c r="F100" s="175" t="s">
        <v>262</v>
      </c>
      <c r="G100" s="176" t="s">
        <v>244</v>
      </c>
      <c r="H100" s="177">
        <v>5</v>
      </c>
      <c r="I100" s="178"/>
      <c r="J100" s="179">
        <f>ROUND(I100*H100,2)</f>
        <v>0</v>
      </c>
      <c r="K100" s="175" t="s">
        <v>123</v>
      </c>
      <c r="L100" s="39"/>
      <c r="M100" s="180" t="s">
        <v>19</v>
      </c>
      <c r="N100" s="181" t="s">
        <v>42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124</v>
      </c>
      <c r="AT100" s="184" t="s">
        <v>119</v>
      </c>
      <c r="AU100" s="184" t="s">
        <v>82</v>
      </c>
      <c r="AY100" s="17" t="s">
        <v>117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79</v>
      </c>
      <c r="BK100" s="185">
        <f>ROUND(I100*H100,2)</f>
        <v>0</v>
      </c>
      <c r="BL100" s="17" t="s">
        <v>124</v>
      </c>
      <c r="BM100" s="184" t="s">
        <v>263</v>
      </c>
    </row>
    <row r="101" spans="1:65" s="2" customFormat="1" ht="11.25">
      <c r="A101" s="34"/>
      <c r="B101" s="35"/>
      <c r="C101" s="36"/>
      <c r="D101" s="186" t="s">
        <v>126</v>
      </c>
      <c r="E101" s="36"/>
      <c r="F101" s="187" t="s">
        <v>264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126</v>
      </c>
      <c r="AU101" s="17" t="s">
        <v>82</v>
      </c>
    </row>
    <row r="102" spans="1:65" s="2" customFormat="1" ht="11.25">
      <c r="A102" s="34"/>
      <c r="B102" s="35"/>
      <c r="C102" s="36"/>
      <c r="D102" s="191" t="s">
        <v>128</v>
      </c>
      <c r="E102" s="36"/>
      <c r="F102" s="192" t="s">
        <v>265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128</v>
      </c>
      <c r="AU102" s="17" t="s">
        <v>82</v>
      </c>
    </row>
    <row r="103" spans="1:65" s="13" customFormat="1" ht="11.25">
      <c r="B103" s="193"/>
      <c r="C103" s="194"/>
      <c r="D103" s="186" t="s">
        <v>130</v>
      </c>
      <c r="E103" s="195" t="s">
        <v>19</v>
      </c>
      <c r="F103" s="196" t="s">
        <v>266</v>
      </c>
      <c r="G103" s="194"/>
      <c r="H103" s="197">
        <v>5</v>
      </c>
      <c r="I103" s="198"/>
      <c r="J103" s="194"/>
      <c r="K103" s="194"/>
      <c r="L103" s="199"/>
      <c r="M103" s="200"/>
      <c r="N103" s="201"/>
      <c r="O103" s="201"/>
      <c r="P103" s="201"/>
      <c r="Q103" s="201"/>
      <c r="R103" s="201"/>
      <c r="S103" s="201"/>
      <c r="T103" s="202"/>
      <c r="AT103" s="203" t="s">
        <v>130</v>
      </c>
      <c r="AU103" s="203" t="s">
        <v>82</v>
      </c>
      <c r="AV103" s="13" t="s">
        <v>82</v>
      </c>
      <c r="AW103" s="13" t="s">
        <v>33</v>
      </c>
      <c r="AX103" s="13" t="s">
        <v>79</v>
      </c>
      <c r="AY103" s="203" t="s">
        <v>117</v>
      </c>
    </row>
    <row r="104" spans="1:65" s="2" customFormat="1" ht="16.5" customHeight="1">
      <c r="A104" s="34"/>
      <c r="B104" s="35"/>
      <c r="C104" s="173" t="s">
        <v>159</v>
      </c>
      <c r="D104" s="173" t="s">
        <v>119</v>
      </c>
      <c r="E104" s="174" t="s">
        <v>267</v>
      </c>
      <c r="F104" s="175" t="s">
        <v>268</v>
      </c>
      <c r="G104" s="176" t="s">
        <v>244</v>
      </c>
      <c r="H104" s="177">
        <v>1</v>
      </c>
      <c r="I104" s="178"/>
      <c r="J104" s="179">
        <f>ROUND(I104*H104,2)</f>
        <v>0</v>
      </c>
      <c r="K104" s="175" t="s">
        <v>123</v>
      </c>
      <c r="L104" s="39"/>
      <c r="M104" s="180" t="s">
        <v>19</v>
      </c>
      <c r="N104" s="181" t="s">
        <v>42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124</v>
      </c>
      <c r="AT104" s="184" t="s">
        <v>119</v>
      </c>
      <c r="AU104" s="184" t="s">
        <v>82</v>
      </c>
      <c r="AY104" s="17" t="s">
        <v>117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79</v>
      </c>
      <c r="BK104" s="185">
        <f>ROUND(I104*H104,2)</f>
        <v>0</v>
      </c>
      <c r="BL104" s="17" t="s">
        <v>124</v>
      </c>
      <c r="BM104" s="184" t="s">
        <v>269</v>
      </c>
    </row>
    <row r="105" spans="1:65" s="2" customFormat="1" ht="11.25">
      <c r="A105" s="34"/>
      <c r="B105" s="35"/>
      <c r="C105" s="36"/>
      <c r="D105" s="186" t="s">
        <v>126</v>
      </c>
      <c r="E105" s="36"/>
      <c r="F105" s="187" t="s">
        <v>270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126</v>
      </c>
      <c r="AU105" s="17" t="s">
        <v>82</v>
      </c>
    </row>
    <row r="106" spans="1:65" s="2" customFormat="1" ht="11.25">
      <c r="A106" s="34"/>
      <c r="B106" s="35"/>
      <c r="C106" s="36"/>
      <c r="D106" s="191" t="s">
        <v>128</v>
      </c>
      <c r="E106" s="36"/>
      <c r="F106" s="192" t="s">
        <v>271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128</v>
      </c>
      <c r="AU106" s="17" t="s">
        <v>82</v>
      </c>
    </row>
    <row r="107" spans="1:65" s="13" customFormat="1" ht="11.25">
      <c r="B107" s="193"/>
      <c r="C107" s="194"/>
      <c r="D107" s="186" t="s">
        <v>130</v>
      </c>
      <c r="E107" s="195" t="s">
        <v>19</v>
      </c>
      <c r="F107" s="196" t="s">
        <v>272</v>
      </c>
      <c r="G107" s="194"/>
      <c r="H107" s="197">
        <v>1</v>
      </c>
      <c r="I107" s="198"/>
      <c r="J107" s="194"/>
      <c r="K107" s="194"/>
      <c r="L107" s="199"/>
      <c r="M107" s="200"/>
      <c r="N107" s="201"/>
      <c r="O107" s="201"/>
      <c r="P107" s="201"/>
      <c r="Q107" s="201"/>
      <c r="R107" s="201"/>
      <c r="S107" s="201"/>
      <c r="T107" s="202"/>
      <c r="AT107" s="203" t="s">
        <v>130</v>
      </c>
      <c r="AU107" s="203" t="s">
        <v>82</v>
      </c>
      <c r="AV107" s="13" t="s">
        <v>82</v>
      </c>
      <c r="AW107" s="13" t="s">
        <v>33</v>
      </c>
      <c r="AX107" s="13" t="s">
        <v>79</v>
      </c>
      <c r="AY107" s="203" t="s">
        <v>117</v>
      </c>
    </row>
    <row r="108" spans="1:65" s="2" customFormat="1" ht="16.5" customHeight="1">
      <c r="A108" s="34"/>
      <c r="B108" s="35"/>
      <c r="C108" s="173" t="s">
        <v>166</v>
      </c>
      <c r="D108" s="173" t="s">
        <v>119</v>
      </c>
      <c r="E108" s="174" t="s">
        <v>273</v>
      </c>
      <c r="F108" s="175" t="s">
        <v>274</v>
      </c>
      <c r="G108" s="176" t="s">
        <v>244</v>
      </c>
      <c r="H108" s="177">
        <v>18</v>
      </c>
      <c r="I108" s="178"/>
      <c r="J108" s="179">
        <f>ROUND(I108*H108,2)</f>
        <v>0</v>
      </c>
      <c r="K108" s="175" t="s">
        <v>123</v>
      </c>
      <c r="L108" s="39"/>
      <c r="M108" s="180" t="s">
        <v>19</v>
      </c>
      <c r="N108" s="181" t="s">
        <v>42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124</v>
      </c>
      <c r="AT108" s="184" t="s">
        <v>119</v>
      </c>
      <c r="AU108" s="184" t="s">
        <v>82</v>
      </c>
      <c r="AY108" s="17" t="s">
        <v>117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79</v>
      </c>
      <c r="BK108" s="185">
        <f>ROUND(I108*H108,2)</f>
        <v>0</v>
      </c>
      <c r="BL108" s="17" t="s">
        <v>124</v>
      </c>
      <c r="BM108" s="184" t="s">
        <v>275</v>
      </c>
    </row>
    <row r="109" spans="1:65" s="2" customFormat="1" ht="11.25">
      <c r="A109" s="34"/>
      <c r="B109" s="35"/>
      <c r="C109" s="36"/>
      <c r="D109" s="186" t="s">
        <v>126</v>
      </c>
      <c r="E109" s="36"/>
      <c r="F109" s="187" t="s">
        <v>276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126</v>
      </c>
      <c r="AU109" s="17" t="s">
        <v>82</v>
      </c>
    </row>
    <row r="110" spans="1:65" s="2" customFormat="1" ht="11.25">
      <c r="A110" s="34"/>
      <c r="B110" s="35"/>
      <c r="C110" s="36"/>
      <c r="D110" s="191" t="s">
        <v>128</v>
      </c>
      <c r="E110" s="36"/>
      <c r="F110" s="192" t="s">
        <v>277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128</v>
      </c>
      <c r="AU110" s="17" t="s">
        <v>82</v>
      </c>
    </row>
    <row r="111" spans="1:65" s="2" customFormat="1" ht="21.75" customHeight="1">
      <c r="A111" s="34"/>
      <c r="B111" s="35"/>
      <c r="C111" s="173" t="s">
        <v>171</v>
      </c>
      <c r="D111" s="173" t="s">
        <v>119</v>
      </c>
      <c r="E111" s="174" t="s">
        <v>278</v>
      </c>
      <c r="F111" s="175" t="s">
        <v>279</v>
      </c>
      <c r="G111" s="176" t="s">
        <v>244</v>
      </c>
      <c r="H111" s="177">
        <v>13</v>
      </c>
      <c r="I111" s="178"/>
      <c r="J111" s="179">
        <f>ROUND(I111*H111,2)</f>
        <v>0</v>
      </c>
      <c r="K111" s="175" t="s">
        <v>123</v>
      </c>
      <c r="L111" s="39"/>
      <c r="M111" s="180" t="s">
        <v>19</v>
      </c>
      <c r="N111" s="181" t="s">
        <v>42</v>
      </c>
      <c r="O111" s="64"/>
      <c r="P111" s="182">
        <f>O111*H111</f>
        <v>0</v>
      </c>
      <c r="Q111" s="182">
        <v>0</v>
      </c>
      <c r="R111" s="182">
        <f>Q111*H111</f>
        <v>0</v>
      </c>
      <c r="S111" s="182">
        <v>0</v>
      </c>
      <c r="T111" s="183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84" t="s">
        <v>124</v>
      </c>
      <c r="AT111" s="184" t="s">
        <v>119</v>
      </c>
      <c r="AU111" s="184" t="s">
        <v>82</v>
      </c>
      <c r="AY111" s="17" t="s">
        <v>117</v>
      </c>
      <c r="BE111" s="185">
        <f>IF(N111="základní",J111,0)</f>
        <v>0</v>
      </c>
      <c r="BF111" s="185">
        <f>IF(N111="snížená",J111,0)</f>
        <v>0</v>
      </c>
      <c r="BG111" s="185">
        <f>IF(N111="zákl. přenesená",J111,0)</f>
        <v>0</v>
      </c>
      <c r="BH111" s="185">
        <f>IF(N111="sníž. přenesená",J111,0)</f>
        <v>0</v>
      </c>
      <c r="BI111" s="185">
        <f>IF(N111="nulová",J111,0)</f>
        <v>0</v>
      </c>
      <c r="BJ111" s="17" t="s">
        <v>79</v>
      </c>
      <c r="BK111" s="185">
        <f>ROUND(I111*H111,2)</f>
        <v>0</v>
      </c>
      <c r="BL111" s="17" t="s">
        <v>124</v>
      </c>
      <c r="BM111" s="184" t="s">
        <v>280</v>
      </c>
    </row>
    <row r="112" spans="1:65" s="2" customFormat="1" ht="19.5">
      <c r="A112" s="34"/>
      <c r="B112" s="35"/>
      <c r="C112" s="36"/>
      <c r="D112" s="186" t="s">
        <v>126</v>
      </c>
      <c r="E112" s="36"/>
      <c r="F112" s="187" t="s">
        <v>281</v>
      </c>
      <c r="G112" s="36"/>
      <c r="H112" s="36"/>
      <c r="I112" s="188"/>
      <c r="J112" s="36"/>
      <c r="K112" s="36"/>
      <c r="L112" s="39"/>
      <c r="M112" s="189"/>
      <c r="N112" s="190"/>
      <c r="O112" s="64"/>
      <c r="P112" s="64"/>
      <c r="Q112" s="64"/>
      <c r="R112" s="64"/>
      <c r="S112" s="64"/>
      <c r="T112" s="65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7" t="s">
        <v>126</v>
      </c>
      <c r="AU112" s="17" t="s">
        <v>82</v>
      </c>
    </row>
    <row r="113" spans="1:65" s="2" customFormat="1" ht="11.25">
      <c r="A113" s="34"/>
      <c r="B113" s="35"/>
      <c r="C113" s="36"/>
      <c r="D113" s="191" t="s">
        <v>128</v>
      </c>
      <c r="E113" s="36"/>
      <c r="F113" s="192" t="s">
        <v>282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128</v>
      </c>
      <c r="AU113" s="17" t="s">
        <v>82</v>
      </c>
    </row>
    <row r="114" spans="1:65" s="2" customFormat="1" ht="21.75" customHeight="1">
      <c r="A114" s="34"/>
      <c r="B114" s="35"/>
      <c r="C114" s="173" t="s">
        <v>178</v>
      </c>
      <c r="D114" s="173" t="s">
        <v>119</v>
      </c>
      <c r="E114" s="174" t="s">
        <v>283</v>
      </c>
      <c r="F114" s="175" t="s">
        <v>284</v>
      </c>
      <c r="G114" s="176" t="s">
        <v>244</v>
      </c>
      <c r="H114" s="177">
        <v>2</v>
      </c>
      <c r="I114" s="178"/>
      <c r="J114" s="179">
        <f>ROUND(I114*H114,2)</f>
        <v>0</v>
      </c>
      <c r="K114" s="175" t="s">
        <v>123</v>
      </c>
      <c r="L114" s="39"/>
      <c r="M114" s="180" t="s">
        <v>19</v>
      </c>
      <c r="N114" s="181" t="s">
        <v>42</v>
      </c>
      <c r="O114" s="64"/>
      <c r="P114" s="182">
        <f>O114*H114</f>
        <v>0</v>
      </c>
      <c r="Q114" s="182">
        <v>0</v>
      </c>
      <c r="R114" s="182">
        <f>Q114*H114</f>
        <v>0</v>
      </c>
      <c r="S114" s="182">
        <v>0</v>
      </c>
      <c r="T114" s="183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84" t="s">
        <v>124</v>
      </c>
      <c r="AT114" s="184" t="s">
        <v>119</v>
      </c>
      <c r="AU114" s="184" t="s">
        <v>82</v>
      </c>
      <c r="AY114" s="17" t="s">
        <v>117</v>
      </c>
      <c r="BE114" s="185">
        <f>IF(N114="základní",J114,0)</f>
        <v>0</v>
      </c>
      <c r="BF114" s="185">
        <f>IF(N114="snížená",J114,0)</f>
        <v>0</v>
      </c>
      <c r="BG114" s="185">
        <f>IF(N114="zákl. přenesená",J114,0)</f>
        <v>0</v>
      </c>
      <c r="BH114" s="185">
        <f>IF(N114="sníž. přenesená",J114,0)</f>
        <v>0</v>
      </c>
      <c r="BI114" s="185">
        <f>IF(N114="nulová",J114,0)</f>
        <v>0</v>
      </c>
      <c r="BJ114" s="17" t="s">
        <v>79</v>
      </c>
      <c r="BK114" s="185">
        <f>ROUND(I114*H114,2)</f>
        <v>0</v>
      </c>
      <c r="BL114" s="17" t="s">
        <v>124</v>
      </c>
      <c r="BM114" s="184" t="s">
        <v>285</v>
      </c>
    </row>
    <row r="115" spans="1:65" s="2" customFormat="1" ht="19.5">
      <c r="A115" s="34"/>
      <c r="B115" s="35"/>
      <c r="C115" s="36"/>
      <c r="D115" s="186" t="s">
        <v>126</v>
      </c>
      <c r="E115" s="36"/>
      <c r="F115" s="187" t="s">
        <v>286</v>
      </c>
      <c r="G115" s="36"/>
      <c r="H115" s="36"/>
      <c r="I115" s="188"/>
      <c r="J115" s="36"/>
      <c r="K115" s="36"/>
      <c r="L115" s="39"/>
      <c r="M115" s="189"/>
      <c r="N115" s="190"/>
      <c r="O115" s="64"/>
      <c r="P115" s="64"/>
      <c r="Q115" s="64"/>
      <c r="R115" s="64"/>
      <c r="S115" s="64"/>
      <c r="T115" s="65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7" t="s">
        <v>126</v>
      </c>
      <c r="AU115" s="17" t="s">
        <v>82</v>
      </c>
    </row>
    <row r="116" spans="1:65" s="2" customFormat="1" ht="11.25">
      <c r="A116" s="34"/>
      <c r="B116" s="35"/>
      <c r="C116" s="36"/>
      <c r="D116" s="191" t="s">
        <v>128</v>
      </c>
      <c r="E116" s="36"/>
      <c r="F116" s="192" t="s">
        <v>287</v>
      </c>
      <c r="G116" s="36"/>
      <c r="H116" s="36"/>
      <c r="I116" s="188"/>
      <c r="J116" s="36"/>
      <c r="K116" s="36"/>
      <c r="L116" s="39"/>
      <c r="M116" s="189"/>
      <c r="N116" s="190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128</v>
      </c>
      <c r="AU116" s="17" t="s">
        <v>82</v>
      </c>
    </row>
    <row r="117" spans="1:65" s="2" customFormat="1" ht="21.75" customHeight="1">
      <c r="A117" s="34"/>
      <c r="B117" s="35"/>
      <c r="C117" s="173" t="s">
        <v>185</v>
      </c>
      <c r="D117" s="173" t="s">
        <v>119</v>
      </c>
      <c r="E117" s="174" t="s">
        <v>288</v>
      </c>
      <c r="F117" s="175" t="s">
        <v>289</v>
      </c>
      <c r="G117" s="176" t="s">
        <v>244</v>
      </c>
      <c r="H117" s="177">
        <v>5</v>
      </c>
      <c r="I117" s="178"/>
      <c r="J117" s="179">
        <f>ROUND(I117*H117,2)</f>
        <v>0</v>
      </c>
      <c r="K117" s="175" t="s">
        <v>19</v>
      </c>
      <c r="L117" s="39"/>
      <c r="M117" s="180" t="s">
        <v>19</v>
      </c>
      <c r="N117" s="181" t="s">
        <v>42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124</v>
      </c>
      <c r="AT117" s="184" t="s">
        <v>119</v>
      </c>
      <c r="AU117" s="184" t="s">
        <v>82</v>
      </c>
      <c r="AY117" s="17" t="s">
        <v>117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79</v>
      </c>
      <c r="BK117" s="185">
        <f>ROUND(I117*H117,2)</f>
        <v>0</v>
      </c>
      <c r="BL117" s="17" t="s">
        <v>124</v>
      </c>
      <c r="BM117" s="184" t="s">
        <v>290</v>
      </c>
    </row>
    <row r="118" spans="1:65" s="2" customFormat="1" ht="19.5">
      <c r="A118" s="34"/>
      <c r="B118" s="35"/>
      <c r="C118" s="36"/>
      <c r="D118" s="186" t="s">
        <v>126</v>
      </c>
      <c r="E118" s="36"/>
      <c r="F118" s="187" t="s">
        <v>291</v>
      </c>
      <c r="G118" s="36"/>
      <c r="H118" s="36"/>
      <c r="I118" s="188"/>
      <c r="J118" s="36"/>
      <c r="K118" s="36"/>
      <c r="L118" s="39"/>
      <c r="M118" s="189"/>
      <c r="N118" s="190"/>
      <c r="O118" s="64"/>
      <c r="P118" s="64"/>
      <c r="Q118" s="64"/>
      <c r="R118" s="64"/>
      <c r="S118" s="64"/>
      <c r="T118" s="65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126</v>
      </c>
      <c r="AU118" s="17" t="s">
        <v>82</v>
      </c>
    </row>
    <row r="119" spans="1:65" s="2" customFormat="1" ht="21.75" customHeight="1">
      <c r="A119" s="34"/>
      <c r="B119" s="35"/>
      <c r="C119" s="173" t="s">
        <v>192</v>
      </c>
      <c r="D119" s="173" t="s">
        <v>119</v>
      </c>
      <c r="E119" s="174" t="s">
        <v>292</v>
      </c>
      <c r="F119" s="175" t="s">
        <v>293</v>
      </c>
      <c r="G119" s="176" t="s">
        <v>244</v>
      </c>
      <c r="H119" s="177">
        <v>1</v>
      </c>
      <c r="I119" s="178"/>
      <c r="J119" s="179">
        <f>ROUND(I119*H119,2)</f>
        <v>0</v>
      </c>
      <c r="K119" s="175" t="s">
        <v>19</v>
      </c>
      <c r="L119" s="39"/>
      <c r="M119" s="180" t="s">
        <v>19</v>
      </c>
      <c r="N119" s="181" t="s">
        <v>42</v>
      </c>
      <c r="O119" s="64"/>
      <c r="P119" s="182">
        <f>O119*H119</f>
        <v>0</v>
      </c>
      <c r="Q119" s="182">
        <v>0</v>
      </c>
      <c r="R119" s="182">
        <f>Q119*H119</f>
        <v>0</v>
      </c>
      <c r="S119" s="182">
        <v>0</v>
      </c>
      <c r="T119" s="183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84" t="s">
        <v>124</v>
      </c>
      <c r="AT119" s="184" t="s">
        <v>119</v>
      </c>
      <c r="AU119" s="184" t="s">
        <v>82</v>
      </c>
      <c r="AY119" s="17" t="s">
        <v>117</v>
      </c>
      <c r="BE119" s="185">
        <f>IF(N119="základní",J119,0)</f>
        <v>0</v>
      </c>
      <c r="BF119" s="185">
        <f>IF(N119="snížená",J119,0)</f>
        <v>0</v>
      </c>
      <c r="BG119" s="185">
        <f>IF(N119="zákl. přenesená",J119,0)</f>
        <v>0</v>
      </c>
      <c r="BH119" s="185">
        <f>IF(N119="sníž. přenesená",J119,0)</f>
        <v>0</v>
      </c>
      <c r="BI119" s="185">
        <f>IF(N119="nulová",J119,0)</f>
        <v>0</v>
      </c>
      <c r="BJ119" s="17" t="s">
        <v>79</v>
      </c>
      <c r="BK119" s="185">
        <f>ROUND(I119*H119,2)</f>
        <v>0</v>
      </c>
      <c r="BL119" s="17" t="s">
        <v>124</v>
      </c>
      <c r="BM119" s="184" t="s">
        <v>294</v>
      </c>
    </row>
    <row r="120" spans="1:65" s="2" customFormat="1" ht="19.5">
      <c r="A120" s="34"/>
      <c r="B120" s="35"/>
      <c r="C120" s="36"/>
      <c r="D120" s="186" t="s">
        <v>126</v>
      </c>
      <c r="E120" s="36"/>
      <c r="F120" s="187" t="s">
        <v>295</v>
      </c>
      <c r="G120" s="36"/>
      <c r="H120" s="36"/>
      <c r="I120" s="188"/>
      <c r="J120" s="36"/>
      <c r="K120" s="36"/>
      <c r="L120" s="39"/>
      <c r="M120" s="189"/>
      <c r="N120" s="190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126</v>
      </c>
      <c r="AU120" s="17" t="s">
        <v>82</v>
      </c>
    </row>
    <row r="121" spans="1:65" s="2" customFormat="1" ht="16.5" customHeight="1">
      <c r="A121" s="34"/>
      <c r="B121" s="35"/>
      <c r="C121" s="173" t="s">
        <v>200</v>
      </c>
      <c r="D121" s="173" t="s">
        <v>119</v>
      </c>
      <c r="E121" s="174" t="s">
        <v>296</v>
      </c>
      <c r="F121" s="175" t="s">
        <v>297</v>
      </c>
      <c r="G121" s="176" t="s">
        <v>195</v>
      </c>
      <c r="H121" s="177">
        <v>1596</v>
      </c>
      <c r="I121" s="178"/>
      <c r="J121" s="179">
        <f>ROUND(I121*H121,2)</f>
        <v>0</v>
      </c>
      <c r="K121" s="175" t="s">
        <v>123</v>
      </c>
      <c r="L121" s="39"/>
      <c r="M121" s="180" t="s">
        <v>19</v>
      </c>
      <c r="N121" s="181" t="s">
        <v>42</v>
      </c>
      <c r="O121" s="64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4" t="s">
        <v>124</v>
      </c>
      <c r="AT121" s="184" t="s">
        <v>119</v>
      </c>
      <c r="AU121" s="184" t="s">
        <v>82</v>
      </c>
      <c r="AY121" s="17" t="s">
        <v>117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7" t="s">
        <v>79</v>
      </c>
      <c r="BK121" s="185">
        <f>ROUND(I121*H121,2)</f>
        <v>0</v>
      </c>
      <c r="BL121" s="17" t="s">
        <v>124</v>
      </c>
      <c r="BM121" s="184" t="s">
        <v>298</v>
      </c>
    </row>
    <row r="122" spans="1:65" s="2" customFormat="1" ht="11.25">
      <c r="A122" s="34"/>
      <c r="B122" s="35"/>
      <c r="C122" s="36"/>
      <c r="D122" s="186" t="s">
        <v>126</v>
      </c>
      <c r="E122" s="36"/>
      <c r="F122" s="187" t="s">
        <v>299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126</v>
      </c>
      <c r="AU122" s="17" t="s">
        <v>82</v>
      </c>
    </row>
    <row r="123" spans="1:65" s="2" customFormat="1" ht="11.25">
      <c r="A123" s="34"/>
      <c r="B123" s="35"/>
      <c r="C123" s="36"/>
      <c r="D123" s="191" t="s">
        <v>128</v>
      </c>
      <c r="E123" s="36"/>
      <c r="F123" s="192" t="s">
        <v>300</v>
      </c>
      <c r="G123" s="36"/>
      <c r="H123" s="36"/>
      <c r="I123" s="188"/>
      <c r="J123" s="36"/>
      <c r="K123" s="36"/>
      <c r="L123" s="39"/>
      <c r="M123" s="189"/>
      <c r="N123" s="190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128</v>
      </c>
      <c r="AU123" s="17" t="s">
        <v>82</v>
      </c>
    </row>
    <row r="124" spans="1:65" s="2" customFormat="1" ht="16.5" customHeight="1">
      <c r="A124" s="34"/>
      <c r="B124" s="35"/>
      <c r="C124" s="173" t="s">
        <v>207</v>
      </c>
      <c r="D124" s="173" t="s">
        <v>119</v>
      </c>
      <c r="E124" s="174" t="s">
        <v>301</v>
      </c>
      <c r="F124" s="175" t="s">
        <v>302</v>
      </c>
      <c r="G124" s="176" t="s">
        <v>244</v>
      </c>
      <c r="H124" s="177">
        <v>39</v>
      </c>
      <c r="I124" s="178"/>
      <c r="J124" s="179">
        <f>ROUND(I124*H124,2)</f>
        <v>0</v>
      </c>
      <c r="K124" s="175" t="s">
        <v>19</v>
      </c>
      <c r="L124" s="39"/>
      <c r="M124" s="180" t="s">
        <v>19</v>
      </c>
      <c r="N124" s="181" t="s">
        <v>42</v>
      </c>
      <c r="O124" s="64"/>
      <c r="P124" s="182">
        <f>O124*H124</f>
        <v>0</v>
      </c>
      <c r="Q124" s="182">
        <v>0</v>
      </c>
      <c r="R124" s="182">
        <f>Q124*H124</f>
        <v>0</v>
      </c>
      <c r="S124" s="182">
        <v>0</v>
      </c>
      <c r="T124" s="183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84" t="s">
        <v>124</v>
      </c>
      <c r="AT124" s="184" t="s">
        <v>119</v>
      </c>
      <c r="AU124" s="184" t="s">
        <v>82</v>
      </c>
      <c r="AY124" s="17" t="s">
        <v>117</v>
      </c>
      <c r="BE124" s="185">
        <f>IF(N124="základní",J124,0)</f>
        <v>0</v>
      </c>
      <c r="BF124" s="185">
        <f>IF(N124="snížená",J124,0)</f>
        <v>0</v>
      </c>
      <c r="BG124" s="185">
        <f>IF(N124="zákl. přenesená",J124,0)</f>
        <v>0</v>
      </c>
      <c r="BH124" s="185">
        <f>IF(N124="sníž. přenesená",J124,0)</f>
        <v>0</v>
      </c>
      <c r="BI124" s="185">
        <f>IF(N124="nulová",J124,0)</f>
        <v>0</v>
      </c>
      <c r="BJ124" s="17" t="s">
        <v>79</v>
      </c>
      <c r="BK124" s="185">
        <f>ROUND(I124*H124,2)</f>
        <v>0</v>
      </c>
      <c r="BL124" s="17" t="s">
        <v>124</v>
      </c>
      <c r="BM124" s="184" t="s">
        <v>303</v>
      </c>
    </row>
    <row r="125" spans="1:65" s="2" customFormat="1" ht="11.25">
      <c r="A125" s="34"/>
      <c r="B125" s="35"/>
      <c r="C125" s="36"/>
      <c r="D125" s="186" t="s">
        <v>126</v>
      </c>
      <c r="E125" s="36"/>
      <c r="F125" s="187" t="s">
        <v>302</v>
      </c>
      <c r="G125" s="36"/>
      <c r="H125" s="36"/>
      <c r="I125" s="188"/>
      <c r="J125" s="36"/>
      <c r="K125" s="36"/>
      <c r="L125" s="39"/>
      <c r="M125" s="189"/>
      <c r="N125" s="190"/>
      <c r="O125" s="64"/>
      <c r="P125" s="64"/>
      <c r="Q125" s="64"/>
      <c r="R125" s="64"/>
      <c r="S125" s="64"/>
      <c r="T125" s="65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T125" s="17" t="s">
        <v>126</v>
      </c>
      <c r="AU125" s="17" t="s">
        <v>82</v>
      </c>
    </row>
    <row r="126" spans="1:65" s="2" customFormat="1" ht="19.5">
      <c r="A126" s="34"/>
      <c r="B126" s="35"/>
      <c r="C126" s="36"/>
      <c r="D126" s="186" t="s">
        <v>227</v>
      </c>
      <c r="E126" s="36"/>
      <c r="F126" s="204" t="s">
        <v>304</v>
      </c>
      <c r="G126" s="36"/>
      <c r="H126" s="36"/>
      <c r="I126" s="188"/>
      <c r="J126" s="36"/>
      <c r="K126" s="36"/>
      <c r="L126" s="39"/>
      <c r="M126" s="189"/>
      <c r="N126" s="190"/>
      <c r="O126" s="64"/>
      <c r="P126" s="64"/>
      <c r="Q126" s="64"/>
      <c r="R126" s="64"/>
      <c r="S126" s="64"/>
      <c r="T126" s="65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T126" s="17" t="s">
        <v>227</v>
      </c>
      <c r="AU126" s="17" t="s">
        <v>82</v>
      </c>
    </row>
    <row r="127" spans="1:65" s="13" customFormat="1" ht="11.25">
      <c r="B127" s="193"/>
      <c r="C127" s="194"/>
      <c r="D127" s="186" t="s">
        <v>130</v>
      </c>
      <c r="E127" s="195" t="s">
        <v>19</v>
      </c>
      <c r="F127" s="196" t="s">
        <v>305</v>
      </c>
      <c r="G127" s="194"/>
      <c r="H127" s="197">
        <v>39</v>
      </c>
      <c r="I127" s="198"/>
      <c r="J127" s="194"/>
      <c r="K127" s="194"/>
      <c r="L127" s="199"/>
      <c r="M127" s="209"/>
      <c r="N127" s="210"/>
      <c r="O127" s="210"/>
      <c r="P127" s="210"/>
      <c r="Q127" s="210"/>
      <c r="R127" s="210"/>
      <c r="S127" s="210"/>
      <c r="T127" s="211"/>
      <c r="AT127" s="203" t="s">
        <v>130</v>
      </c>
      <c r="AU127" s="203" t="s">
        <v>82</v>
      </c>
      <c r="AV127" s="13" t="s">
        <v>82</v>
      </c>
      <c r="AW127" s="13" t="s">
        <v>33</v>
      </c>
      <c r="AX127" s="13" t="s">
        <v>79</v>
      </c>
      <c r="AY127" s="203" t="s">
        <v>117</v>
      </c>
    </row>
    <row r="128" spans="1:65" s="2" customFormat="1" ht="6.95" customHeight="1">
      <c r="A128" s="34"/>
      <c r="B128" s="47"/>
      <c r="C128" s="48"/>
      <c r="D128" s="48"/>
      <c r="E128" s="48"/>
      <c r="F128" s="48"/>
      <c r="G128" s="48"/>
      <c r="H128" s="48"/>
      <c r="I128" s="48"/>
      <c r="J128" s="48"/>
      <c r="K128" s="48"/>
      <c r="L128" s="39"/>
      <c r="M128" s="34"/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</sheetData>
  <sheetProtection algorithmName="SHA-512" hashValue="4esH4lUIhoxUQsS7FOqeR+Ru9zPpzk54w6H32iU1mn82CQitGgpRA4Rg4Jg+wNy4ons3b5lmnmoRvn0V7Y7NnA==" saltValue="WxkO84SNOR3WfbVXX9rXrQ0R/n4+LyCe9t6Vo0In1LMb33UnoeO/3AOG/bmOxBdhkCcFAnQq1FWcBbtViUYClQ==" spinCount="100000" sheet="1" objects="1" scenarios="1" formatColumns="0" formatRows="0" autoFilter="0"/>
  <autoFilter ref="C80:K127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/>
    <hyperlink ref="F90" r:id="rId2"/>
    <hyperlink ref="F94" r:id="rId3"/>
    <hyperlink ref="F98" r:id="rId4"/>
    <hyperlink ref="F102" r:id="rId5"/>
    <hyperlink ref="F106" r:id="rId6"/>
    <hyperlink ref="F110" r:id="rId7"/>
    <hyperlink ref="F113" r:id="rId8"/>
    <hyperlink ref="F116" r:id="rId9"/>
    <hyperlink ref="F123" r:id="rId10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94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AT2" s="17" t="s">
        <v>88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82</v>
      </c>
    </row>
    <row r="4" spans="1:46" s="1" customFormat="1" ht="24.95" customHeight="1">
      <c r="B4" s="20"/>
      <c r="D4" s="103" t="s">
        <v>92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40" t="str">
        <f>'Rekapitulace zakázky'!K6</f>
        <v>Zminka, Hostovice, odstranění nánosů a nežádoucích dřevin, ř. km 5,300-7,600</v>
      </c>
      <c r="F7" s="341"/>
      <c r="G7" s="341"/>
      <c r="H7" s="341"/>
      <c r="L7" s="20"/>
    </row>
    <row r="8" spans="1:46" s="2" customFormat="1" ht="12" customHeight="1">
      <c r="A8" s="34"/>
      <c r="B8" s="39"/>
      <c r="C8" s="34"/>
      <c r="D8" s="105" t="s">
        <v>93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2" t="s">
        <v>306</v>
      </c>
      <c r="F9" s="343"/>
      <c r="G9" s="343"/>
      <c r="H9" s="343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zakázky'!AN8</f>
        <v>21. 9. 2023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26</v>
      </c>
      <c r="J17" s="30" t="str">
        <f>'Rekapitulace zakázky'!AN13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4" t="str">
        <f>'Rekapitulace zakázky'!E14</f>
        <v>Vyplň údaj</v>
      </c>
      <c r="F18" s="345"/>
      <c r="G18" s="345"/>
      <c r="H18" s="345"/>
      <c r="I18" s="105" t="s">
        <v>28</v>
      </c>
      <c r="J18" s="30" t="str">
        <f>'Rekapitulace zakázky'!AN14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26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26</v>
      </c>
      <c r="J23" s="107" t="str">
        <f>IF('Rekapitulace zakázky'!AN19="","",'Rekapitulace zakázky'!AN19)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zakázky'!E20="","",'Rekapitulace zakázky'!E20)</f>
        <v xml:space="preserve"> </v>
      </c>
      <c r="F24" s="34"/>
      <c r="G24" s="34"/>
      <c r="H24" s="34"/>
      <c r="I24" s="105" t="s">
        <v>28</v>
      </c>
      <c r="J24" s="107" t="str">
        <f>IF('Rekapitulace zakázky'!AN20="","",'Rekapitulace zakázky'!AN20)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46" t="s">
        <v>19</v>
      </c>
      <c r="F27" s="346"/>
      <c r="G27" s="346"/>
      <c r="H27" s="346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ROUND(J81,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ROUND((SUM(BE81:BE93)),  2)</f>
        <v>0</v>
      </c>
      <c r="G33" s="34"/>
      <c r="H33" s="34"/>
      <c r="I33" s="118">
        <v>0.21</v>
      </c>
      <c r="J33" s="117">
        <f>ROUND(((SUM(BE81:BE93))*I33),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ROUND((SUM(BF81:BF93)),  2)</f>
        <v>0</v>
      </c>
      <c r="G34" s="34"/>
      <c r="H34" s="34"/>
      <c r="I34" s="118">
        <v>0.15</v>
      </c>
      <c r="J34" s="117">
        <f>ROUND(((SUM(BF81:BF93))*I34),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ROUND((SUM(BG81:BG93)),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ROUND((SUM(BH81:BH93)),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ROUND((SUM(BI81:BI93)),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7" t="str">
        <f>E7</f>
        <v>Zminka, Hostovice, odstranění nánosů a nežádoucích dřevin, ř. km 5,300-7,600</v>
      </c>
      <c r="F48" s="348"/>
      <c r="G48" s="348"/>
      <c r="H48" s="348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93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00" t="str">
        <f>E9</f>
        <v>SO-03 - Sečení</v>
      </c>
      <c r="F50" s="349"/>
      <c r="G50" s="349"/>
      <c r="H50" s="34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21. 9. 2023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Povodí Labe, státní podnik, Hradec Králové</v>
      </c>
      <c r="G54" s="36"/>
      <c r="H54" s="36"/>
      <c r="I54" s="29" t="s">
        <v>31</v>
      </c>
      <c r="J54" s="32" t="str">
        <f>E21</f>
        <v>Agroprojekce Litomyšl,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96</v>
      </c>
      <c r="D57" s="131"/>
      <c r="E57" s="131"/>
      <c r="F57" s="131"/>
      <c r="G57" s="131"/>
      <c r="H57" s="131"/>
      <c r="I57" s="131"/>
      <c r="J57" s="132" t="s">
        <v>97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J81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98</v>
      </c>
    </row>
    <row r="60" spans="1:47" s="9" customFormat="1" ht="24.95" customHeight="1">
      <c r="B60" s="134"/>
      <c r="C60" s="135"/>
      <c r="D60" s="136" t="s">
        <v>99</v>
      </c>
      <c r="E60" s="137"/>
      <c r="F60" s="137"/>
      <c r="G60" s="137"/>
      <c r="H60" s="137"/>
      <c r="I60" s="137"/>
      <c r="J60" s="138">
        <f>J82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100</v>
      </c>
      <c r="E61" s="143"/>
      <c r="F61" s="143"/>
      <c r="G61" s="143"/>
      <c r="H61" s="143"/>
      <c r="I61" s="143"/>
      <c r="J61" s="144">
        <f>J83</f>
        <v>0</v>
      </c>
      <c r="K61" s="141"/>
      <c r="L61" s="145"/>
    </row>
    <row r="62" spans="1:47" s="2" customFormat="1" ht="21.75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106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3" spans="1:47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7" spans="1:31" s="2" customFormat="1" ht="6.95" customHeight="1">
      <c r="A67" s="34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06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24.95" customHeight="1">
      <c r="A68" s="34"/>
      <c r="B68" s="35"/>
      <c r="C68" s="23" t="s">
        <v>102</v>
      </c>
      <c r="D68" s="36"/>
      <c r="E68" s="36"/>
      <c r="F68" s="36"/>
      <c r="G68" s="36"/>
      <c r="H68" s="36"/>
      <c r="I68" s="36"/>
      <c r="J68" s="36"/>
      <c r="K68" s="36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35"/>
      <c r="C69" s="36"/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12" customHeight="1">
      <c r="A70" s="34"/>
      <c r="B70" s="35"/>
      <c r="C70" s="29" t="s">
        <v>16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6.5" customHeight="1">
      <c r="A71" s="34"/>
      <c r="B71" s="35"/>
      <c r="C71" s="36"/>
      <c r="D71" s="36"/>
      <c r="E71" s="347" t="str">
        <f>E7</f>
        <v>Zminka, Hostovice, odstranění nánosů a nežádoucích dřevin, ř. km 5,300-7,600</v>
      </c>
      <c r="F71" s="348"/>
      <c r="G71" s="348"/>
      <c r="H71" s="348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93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6.5" customHeight="1">
      <c r="A73" s="34"/>
      <c r="B73" s="35"/>
      <c r="C73" s="36"/>
      <c r="D73" s="36"/>
      <c r="E73" s="300" t="str">
        <f>E9</f>
        <v>SO-03 - Sečení</v>
      </c>
      <c r="F73" s="349"/>
      <c r="G73" s="349"/>
      <c r="H73" s="349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6"/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21</v>
      </c>
      <c r="D75" s="36"/>
      <c r="E75" s="36"/>
      <c r="F75" s="27" t="str">
        <f>F12</f>
        <v xml:space="preserve"> </v>
      </c>
      <c r="G75" s="36"/>
      <c r="H75" s="36"/>
      <c r="I75" s="29" t="s">
        <v>23</v>
      </c>
      <c r="J75" s="59" t="str">
        <f>IF(J12="","",J12)</f>
        <v>21. 9. 2023</v>
      </c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25.7" customHeight="1">
      <c r="A77" s="34"/>
      <c r="B77" s="35"/>
      <c r="C77" s="29" t="s">
        <v>25</v>
      </c>
      <c r="D77" s="36"/>
      <c r="E77" s="36"/>
      <c r="F77" s="27" t="str">
        <f>E15</f>
        <v>Povodí Labe, státní podnik, Hradec Králové</v>
      </c>
      <c r="G77" s="36"/>
      <c r="H77" s="36"/>
      <c r="I77" s="29" t="s">
        <v>31</v>
      </c>
      <c r="J77" s="32" t="str">
        <f>E21</f>
        <v>Agroprojekce Litomyšl, s.r.o.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5.2" customHeight="1">
      <c r="A78" s="34"/>
      <c r="B78" s="35"/>
      <c r="C78" s="29" t="s">
        <v>29</v>
      </c>
      <c r="D78" s="36"/>
      <c r="E78" s="36"/>
      <c r="F78" s="27" t="str">
        <f>IF(E18="","",E18)</f>
        <v>Vyplň údaj</v>
      </c>
      <c r="G78" s="36"/>
      <c r="H78" s="36"/>
      <c r="I78" s="29" t="s">
        <v>34</v>
      </c>
      <c r="J78" s="32" t="str">
        <f>E24</f>
        <v xml:space="preserve"> 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0.35" customHeight="1">
      <c r="A79" s="34"/>
      <c r="B79" s="35"/>
      <c r="C79" s="36"/>
      <c r="D79" s="36"/>
      <c r="E79" s="36"/>
      <c r="F79" s="36"/>
      <c r="G79" s="36"/>
      <c r="H79" s="36"/>
      <c r="I79" s="36"/>
      <c r="J79" s="36"/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11" customFormat="1" ht="29.25" customHeight="1">
      <c r="A80" s="146"/>
      <c r="B80" s="147"/>
      <c r="C80" s="148" t="s">
        <v>103</v>
      </c>
      <c r="D80" s="149" t="s">
        <v>56</v>
      </c>
      <c r="E80" s="149" t="s">
        <v>52</v>
      </c>
      <c r="F80" s="149" t="s">
        <v>53</v>
      </c>
      <c r="G80" s="149" t="s">
        <v>104</v>
      </c>
      <c r="H80" s="149" t="s">
        <v>105</v>
      </c>
      <c r="I80" s="149" t="s">
        <v>106</v>
      </c>
      <c r="J80" s="149" t="s">
        <v>97</v>
      </c>
      <c r="K80" s="150" t="s">
        <v>107</v>
      </c>
      <c r="L80" s="151"/>
      <c r="M80" s="68" t="s">
        <v>19</v>
      </c>
      <c r="N80" s="69" t="s">
        <v>41</v>
      </c>
      <c r="O80" s="69" t="s">
        <v>108</v>
      </c>
      <c r="P80" s="69" t="s">
        <v>109</v>
      </c>
      <c r="Q80" s="69" t="s">
        <v>110</v>
      </c>
      <c r="R80" s="69" t="s">
        <v>111</v>
      </c>
      <c r="S80" s="69" t="s">
        <v>112</v>
      </c>
      <c r="T80" s="70" t="s">
        <v>113</v>
      </c>
      <c r="U80" s="146"/>
      <c r="V80" s="146"/>
      <c r="W80" s="146"/>
      <c r="X80" s="146"/>
      <c r="Y80" s="146"/>
      <c r="Z80" s="146"/>
      <c r="AA80" s="146"/>
      <c r="AB80" s="146"/>
      <c r="AC80" s="146"/>
      <c r="AD80" s="146"/>
      <c r="AE80" s="146"/>
    </row>
    <row r="81" spans="1:65" s="2" customFormat="1" ht="22.9" customHeight="1">
      <c r="A81" s="34"/>
      <c r="B81" s="35"/>
      <c r="C81" s="75" t="s">
        <v>114</v>
      </c>
      <c r="D81" s="36"/>
      <c r="E81" s="36"/>
      <c r="F81" s="36"/>
      <c r="G81" s="36"/>
      <c r="H81" s="36"/>
      <c r="I81" s="36"/>
      <c r="J81" s="152">
        <f>BK81</f>
        <v>0</v>
      </c>
      <c r="K81" s="36"/>
      <c r="L81" s="39"/>
      <c r="M81" s="71"/>
      <c r="N81" s="153"/>
      <c r="O81" s="72"/>
      <c r="P81" s="154">
        <f>P82</f>
        <v>0</v>
      </c>
      <c r="Q81" s="72"/>
      <c r="R81" s="154">
        <f>R82</f>
        <v>0</v>
      </c>
      <c r="S81" s="72"/>
      <c r="T81" s="155">
        <f>T82</f>
        <v>0</v>
      </c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T81" s="17" t="s">
        <v>70</v>
      </c>
      <c r="AU81" s="17" t="s">
        <v>98</v>
      </c>
      <c r="BK81" s="156">
        <f>BK82</f>
        <v>0</v>
      </c>
    </row>
    <row r="82" spans="1:65" s="12" customFormat="1" ht="25.9" customHeight="1">
      <c r="B82" s="157"/>
      <c r="C82" s="158"/>
      <c r="D82" s="159" t="s">
        <v>70</v>
      </c>
      <c r="E82" s="160" t="s">
        <v>115</v>
      </c>
      <c r="F82" s="160" t="s">
        <v>116</v>
      </c>
      <c r="G82" s="158"/>
      <c r="H82" s="158"/>
      <c r="I82" s="161"/>
      <c r="J82" s="162">
        <f>BK82</f>
        <v>0</v>
      </c>
      <c r="K82" s="158"/>
      <c r="L82" s="163"/>
      <c r="M82" s="164"/>
      <c r="N82" s="165"/>
      <c r="O82" s="165"/>
      <c r="P82" s="166">
        <f>P83</f>
        <v>0</v>
      </c>
      <c r="Q82" s="165"/>
      <c r="R82" s="166">
        <f>R83</f>
        <v>0</v>
      </c>
      <c r="S82" s="165"/>
      <c r="T82" s="167">
        <f>T83</f>
        <v>0</v>
      </c>
      <c r="AR82" s="168" t="s">
        <v>79</v>
      </c>
      <c r="AT82" s="169" t="s">
        <v>70</v>
      </c>
      <c r="AU82" s="169" t="s">
        <v>71</v>
      </c>
      <c r="AY82" s="168" t="s">
        <v>117</v>
      </c>
      <c r="BK82" s="170">
        <f>BK83</f>
        <v>0</v>
      </c>
    </row>
    <row r="83" spans="1:65" s="12" customFormat="1" ht="22.9" customHeight="1">
      <c r="B83" s="157"/>
      <c r="C83" s="158"/>
      <c r="D83" s="159" t="s">
        <v>70</v>
      </c>
      <c r="E83" s="171" t="s">
        <v>79</v>
      </c>
      <c r="F83" s="171" t="s">
        <v>118</v>
      </c>
      <c r="G83" s="158"/>
      <c r="H83" s="158"/>
      <c r="I83" s="161"/>
      <c r="J83" s="172">
        <f>BK83</f>
        <v>0</v>
      </c>
      <c r="K83" s="158"/>
      <c r="L83" s="163"/>
      <c r="M83" s="164"/>
      <c r="N83" s="165"/>
      <c r="O83" s="165"/>
      <c r="P83" s="166">
        <f>SUM(P84:P93)</f>
        <v>0</v>
      </c>
      <c r="Q83" s="165"/>
      <c r="R83" s="166">
        <f>SUM(R84:R93)</f>
        <v>0</v>
      </c>
      <c r="S83" s="165"/>
      <c r="T83" s="167">
        <f>SUM(T84:T93)</f>
        <v>0</v>
      </c>
      <c r="AR83" s="168" t="s">
        <v>79</v>
      </c>
      <c r="AT83" s="169" t="s">
        <v>70</v>
      </c>
      <c r="AU83" s="169" t="s">
        <v>79</v>
      </c>
      <c r="AY83" s="168" t="s">
        <v>117</v>
      </c>
      <c r="BK83" s="170">
        <f>SUM(BK84:BK93)</f>
        <v>0</v>
      </c>
    </row>
    <row r="84" spans="1:65" s="2" customFormat="1" ht="16.5" customHeight="1">
      <c r="A84" s="34"/>
      <c r="B84" s="35"/>
      <c r="C84" s="173" t="s">
        <v>79</v>
      </c>
      <c r="D84" s="173" t="s">
        <v>119</v>
      </c>
      <c r="E84" s="174" t="s">
        <v>307</v>
      </c>
      <c r="F84" s="175" t="s">
        <v>308</v>
      </c>
      <c r="G84" s="176" t="s">
        <v>210</v>
      </c>
      <c r="H84" s="177">
        <v>0.27</v>
      </c>
      <c r="I84" s="178"/>
      <c r="J84" s="179">
        <f>ROUND(I84*H84,2)</f>
        <v>0</v>
      </c>
      <c r="K84" s="175" t="s">
        <v>123</v>
      </c>
      <c r="L84" s="39"/>
      <c r="M84" s="180" t="s">
        <v>19</v>
      </c>
      <c r="N84" s="181" t="s">
        <v>42</v>
      </c>
      <c r="O84" s="64"/>
      <c r="P84" s="182">
        <f>O84*H84</f>
        <v>0</v>
      </c>
      <c r="Q84" s="182">
        <v>0</v>
      </c>
      <c r="R84" s="182">
        <f>Q84*H84</f>
        <v>0</v>
      </c>
      <c r="S84" s="182">
        <v>0</v>
      </c>
      <c r="T84" s="183">
        <f>S84*H84</f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84" t="s">
        <v>124</v>
      </c>
      <c r="AT84" s="184" t="s">
        <v>119</v>
      </c>
      <c r="AU84" s="184" t="s">
        <v>82</v>
      </c>
      <c r="AY84" s="17" t="s">
        <v>117</v>
      </c>
      <c r="BE84" s="185">
        <f>IF(N84="základní",J84,0)</f>
        <v>0</v>
      </c>
      <c r="BF84" s="185">
        <f>IF(N84="snížená",J84,0)</f>
        <v>0</v>
      </c>
      <c r="BG84" s="185">
        <f>IF(N84="zákl. přenesená",J84,0)</f>
        <v>0</v>
      </c>
      <c r="BH84" s="185">
        <f>IF(N84="sníž. přenesená",J84,0)</f>
        <v>0</v>
      </c>
      <c r="BI84" s="185">
        <f>IF(N84="nulová",J84,0)</f>
        <v>0</v>
      </c>
      <c r="BJ84" s="17" t="s">
        <v>79</v>
      </c>
      <c r="BK84" s="185">
        <f>ROUND(I84*H84,2)</f>
        <v>0</v>
      </c>
      <c r="BL84" s="17" t="s">
        <v>124</v>
      </c>
      <c r="BM84" s="184" t="s">
        <v>309</v>
      </c>
    </row>
    <row r="85" spans="1:65" s="2" customFormat="1" ht="11.25">
      <c r="A85" s="34"/>
      <c r="B85" s="35"/>
      <c r="C85" s="36"/>
      <c r="D85" s="186" t="s">
        <v>126</v>
      </c>
      <c r="E85" s="36"/>
      <c r="F85" s="187" t="s">
        <v>310</v>
      </c>
      <c r="G85" s="36"/>
      <c r="H85" s="36"/>
      <c r="I85" s="188"/>
      <c r="J85" s="36"/>
      <c r="K85" s="36"/>
      <c r="L85" s="39"/>
      <c r="M85" s="189"/>
      <c r="N85" s="190"/>
      <c r="O85" s="64"/>
      <c r="P85" s="64"/>
      <c r="Q85" s="64"/>
      <c r="R85" s="64"/>
      <c r="S85" s="64"/>
      <c r="T85" s="65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T85" s="17" t="s">
        <v>126</v>
      </c>
      <c r="AU85" s="17" t="s">
        <v>82</v>
      </c>
    </row>
    <row r="86" spans="1:65" s="2" customFormat="1" ht="11.25">
      <c r="A86" s="34"/>
      <c r="B86" s="35"/>
      <c r="C86" s="36"/>
      <c r="D86" s="191" t="s">
        <v>128</v>
      </c>
      <c r="E86" s="36"/>
      <c r="F86" s="192" t="s">
        <v>311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128</v>
      </c>
      <c r="AU86" s="17" t="s">
        <v>82</v>
      </c>
    </row>
    <row r="87" spans="1:65" s="13" customFormat="1" ht="11.25">
      <c r="B87" s="193"/>
      <c r="C87" s="194"/>
      <c r="D87" s="186" t="s">
        <v>130</v>
      </c>
      <c r="E87" s="195" t="s">
        <v>19</v>
      </c>
      <c r="F87" s="196" t="s">
        <v>312</v>
      </c>
      <c r="G87" s="194"/>
      <c r="H87" s="197">
        <v>0.27</v>
      </c>
      <c r="I87" s="198"/>
      <c r="J87" s="194"/>
      <c r="K87" s="194"/>
      <c r="L87" s="199"/>
      <c r="M87" s="200"/>
      <c r="N87" s="201"/>
      <c r="O87" s="201"/>
      <c r="P87" s="201"/>
      <c r="Q87" s="201"/>
      <c r="R87" s="201"/>
      <c r="S87" s="201"/>
      <c r="T87" s="202"/>
      <c r="AT87" s="203" t="s">
        <v>130</v>
      </c>
      <c r="AU87" s="203" t="s">
        <v>82</v>
      </c>
      <c r="AV87" s="13" t="s">
        <v>82</v>
      </c>
      <c r="AW87" s="13" t="s">
        <v>33</v>
      </c>
      <c r="AX87" s="13" t="s">
        <v>79</v>
      </c>
      <c r="AY87" s="203" t="s">
        <v>117</v>
      </c>
    </row>
    <row r="88" spans="1:65" s="2" customFormat="1" ht="16.5" customHeight="1">
      <c r="A88" s="34"/>
      <c r="B88" s="35"/>
      <c r="C88" s="173" t="s">
        <v>82</v>
      </c>
      <c r="D88" s="173" t="s">
        <v>119</v>
      </c>
      <c r="E88" s="174" t="s">
        <v>313</v>
      </c>
      <c r="F88" s="175" t="s">
        <v>314</v>
      </c>
      <c r="G88" s="176" t="s">
        <v>233</v>
      </c>
      <c r="H88" s="177">
        <v>1</v>
      </c>
      <c r="I88" s="178"/>
      <c r="J88" s="179">
        <f>ROUND(I88*H88,2)</f>
        <v>0</v>
      </c>
      <c r="K88" s="175" t="s">
        <v>19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124</v>
      </c>
      <c r="AT88" s="184" t="s">
        <v>119</v>
      </c>
      <c r="AU88" s="184" t="s">
        <v>82</v>
      </c>
      <c r="AY88" s="17" t="s">
        <v>117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124</v>
      </c>
      <c r="BM88" s="184" t="s">
        <v>315</v>
      </c>
    </row>
    <row r="89" spans="1:65" s="2" customFormat="1" ht="11.25">
      <c r="A89" s="34"/>
      <c r="B89" s="35"/>
      <c r="C89" s="36"/>
      <c r="D89" s="186" t="s">
        <v>126</v>
      </c>
      <c r="E89" s="36"/>
      <c r="F89" s="187" t="s">
        <v>314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126</v>
      </c>
      <c r="AU89" s="17" t="s">
        <v>82</v>
      </c>
    </row>
    <row r="90" spans="1:65" s="2" customFormat="1" ht="16.5" customHeight="1">
      <c r="A90" s="34"/>
      <c r="B90" s="35"/>
      <c r="C90" s="173" t="s">
        <v>139</v>
      </c>
      <c r="D90" s="173" t="s">
        <v>119</v>
      </c>
      <c r="E90" s="174" t="s">
        <v>316</v>
      </c>
      <c r="F90" s="175" t="s">
        <v>317</v>
      </c>
      <c r="G90" s="176" t="s">
        <v>210</v>
      </c>
      <c r="H90" s="177">
        <v>0.27</v>
      </c>
      <c r="I90" s="178"/>
      <c r="J90" s="179">
        <f>ROUND(I90*H90,2)</f>
        <v>0</v>
      </c>
      <c r="K90" s="175" t="s">
        <v>123</v>
      </c>
      <c r="L90" s="39"/>
      <c r="M90" s="180" t="s">
        <v>19</v>
      </c>
      <c r="N90" s="181" t="s">
        <v>42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124</v>
      </c>
      <c r="AT90" s="184" t="s">
        <v>119</v>
      </c>
      <c r="AU90" s="184" t="s">
        <v>82</v>
      </c>
      <c r="AY90" s="17" t="s">
        <v>117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79</v>
      </c>
      <c r="BK90" s="185">
        <f>ROUND(I90*H90,2)</f>
        <v>0</v>
      </c>
      <c r="BL90" s="17" t="s">
        <v>124</v>
      </c>
      <c r="BM90" s="184" t="s">
        <v>318</v>
      </c>
    </row>
    <row r="91" spans="1:65" s="2" customFormat="1" ht="11.25">
      <c r="A91" s="34"/>
      <c r="B91" s="35"/>
      <c r="C91" s="36"/>
      <c r="D91" s="186" t="s">
        <v>126</v>
      </c>
      <c r="E91" s="36"/>
      <c r="F91" s="187" t="s">
        <v>319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126</v>
      </c>
      <c r="AU91" s="17" t="s">
        <v>82</v>
      </c>
    </row>
    <row r="92" spans="1:65" s="2" customFormat="1" ht="11.25">
      <c r="A92" s="34"/>
      <c r="B92" s="35"/>
      <c r="C92" s="36"/>
      <c r="D92" s="191" t="s">
        <v>128</v>
      </c>
      <c r="E92" s="36"/>
      <c r="F92" s="192" t="s">
        <v>320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128</v>
      </c>
      <c r="AU92" s="17" t="s">
        <v>82</v>
      </c>
    </row>
    <row r="93" spans="1:65" s="2" customFormat="1" ht="29.25">
      <c r="A93" s="34"/>
      <c r="B93" s="35"/>
      <c r="C93" s="36"/>
      <c r="D93" s="186" t="s">
        <v>227</v>
      </c>
      <c r="E93" s="36"/>
      <c r="F93" s="204" t="s">
        <v>321</v>
      </c>
      <c r="G93" s="36"/>
      <c r="H93" s="36"/>
      <c r="I93" s="188"/>
      <c r="J93" s="36"/>
      <c r="K93" s="36"/>
      <c r="L93" s="39"/>
      <c r="M93" s="205"/>
      <c r="N93" s="206"/>
      <c r="O93" s="207"/>
      <c r="P93" s="207"/>
      <c r="Q93" s="207"/>
      <c r="R93" s="207"/>
      <c r="S93" s="207"/>
      <c r="T93" s="208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227</v>
      </c>
      <c r="AU93" s="17" t="s">
        <v>82</v>
      </c>
    </row>
    <row r="94" spans="1:65" s="2" customFormat="1" ht="6.95" customHeight="1">
      <c r="A94" s="34"/>
      <c r="B94" s="47"/>
      <c r="C94" s="48"/>
      <c r="D94" s="48"/>
      <c r="E94" s="48"/>
      <c r="F94" s="48"/>
      <c r="G94" s="48"/>
      <c r="H94" s="48"/>
      <c r="I94" s="48"/>
      <c r="J94" s="48"/>
      <c r="K94" s="48"/>
      <c r="L94" s="39"/>
      <c r="M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</sheetData>
  <sheetProtection algorithmName="SHA-512" hashValue="vS7aSoCB2d81wxbNVJwEaobURz/7Yvu/2+k/RaswB40phUvmJuTnoGFj04dqb1epEVsVcD8XjYuD36q+lRoBQA==" saltValue="+tKjGLG6Kx2kVYmA5A6z5lNxZIgUlE0/OmHHA/bDu29WTTYlhCvMT2FJKl0h+MN91TkJRfQlX7lom6kCxLuIWQ==" spinCount="100000" sheet="1" objects="1" scenarios="1" formatColumns="0" formatRows="0" autoFilter="0"/>
  <autoFilter ref="C80:K93"/>
  <mergeCells count="9">
    <mergeCell ref="E50:H50"/>
    <mergeCell ref="E71:H71"/>
    <mergeCell ref="E73:H73"/>
    <mergeCell ref="L2:V2"/>
    <mergeCell ref="E7:H7"/>
    <mergeCell ref="E9:H9"/>
    <mergeCell ref="E18:H18"/>
    <mergeCell ref="E27:H27"/>
    <mergeCell ref="E48:H48"/>
  </mergeCells>
  <hyperlinks>
    <hyperlink ref="F86" r:id="rId1"/>
    <hyperlink ref="F92" r:id="rId2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M11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10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AT2" s="17" t="s">
        <v>91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82</v>
      </c>
    </row>
    <row r="4" spans="1:46" s="1" customFormat="1" ht="24.95" customHeight="1">
      <c r="B4" s="20"/>
      <c r="D4" s="103" t="s">
        <v>92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6.5" customHeight="1">
      <c r="B7" s="20"/>
      <c r="E7" s="340" t="str">
        <f>'Rekapitulace zakázky'!K6</f>
        <v>Zminka, Hostovice, odstranění nánosů a nežádoucích dřevin, ř. km 5,300-7,600</v>
      </c>
      <c r="F7" s="341"/>
      <c r="G7" s="341"/>
      <c r="H7" s="341"/>
      <c r="L7" s="20"/>
    </row>
    <row r="8" spans="1:46" s="2" customFormat="1" ht="12" customHeight="1">
      <c r="A8" s="34"/>
      <c r="B8" s="39"/>
      <c r="C8" s="34"/>
      <c r="D8" s="105" t="s">
        <v>93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9"/>
      <c r="C9" s="34"/>
      <c r="D9" s="34"/>
      <c r="E9" s="342" t="s">
        <v>322</v>
      </c>
      <c r="F9" s="343"/>
      <c r="G9" s="343"/>
      <c r="H9" s="343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zakázky'!AN8</f>
        <v>21. 9. 2023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25</v>
      </c>
      <c r="E14" s="34"/>
      <c r="F14" s="34"/>
      <c r="G14" s="34"/>
      <c r="H14" s="34"/>
      <c r="I14" s="105" t="s">
        <v>26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27</v>
      </c>
      <c r="F15" s="34"/>
      <c r="G15" s="34"/>
      <c r="H15" s="34"/>
      <c r="I15" s="105" t="s">
        <v>28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29</v>
      </c>
      <c r="E17" s="34"/>
      <c r="F17" s="34"/>
      <c r="G17" s="34"/>
      <c r="H17" s="34"/>
      <c r="I17" s="105" t="s">
        <v>26</v>
      </c>
      <c r="J17" s="30" t="str">
        <f>'Rekapitulace zakázky'!AN13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4" t="str">
        <f>'Rekapitulace zakázky'!E14</f>
        <v>Vyplň údaj</v>
      </c>
      <c r="F18" s="345"/>
      <c r="G18" s="345"/>
      <c r="H18" s="345"/>
      <c r="I18" s="105" t="s">
        <v>28</v>
      </c>
      <c r="J18" s="30" t="str">
        <f>'Rekapitulace zakázky'!AN14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31</v>
      </c>
      <c r="E20" s="34"/>
      <c r="F20" s="34"/>
      <c r="G20" s="34"/>
      <c r="H20" s="34"/>
      <c r="I20" s="105" t="s">
        <v>26</v>
      </c>
      <c r="J20" s="107" t="s">
        <v>19</v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">
        <v>32</v>
      </c>
      <c r="F21" s="34"/>
      <c r="G21" s="34"/>
      <c r="H21" s="34"/>
      <c r="I21" s="105" t="s">
        <v>28</v>
      </c>
      <c r="J21" s="107" t="s">
        <v>19</v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34</v>
      </c>
      <c r="E23" s="34"/>
      <c r="F23" s="34"/>
      <c r="G23" s="34"/>
      <c r="H23" s="34"/>
      <c r="I23" s="105" t="s">
        <v>26</v>
      </c>
      <c r="J23" s="107" t="str">
        <f>IF('Rekapitulace zakázky'!AN19="","",'Rekapitulace zakázky'!AN19)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zakázky'!E20="","",'Rekapitulace zakázky'!E20)</f>
        <v xml:space="preserve"> </v>
      </c>
      <c r="F24" s="34"/>
      <c r="G24" s="34"/>
      <c r="H24" s="34"/>
      <c r="I24" s="105" t="s">
        <v>28</v>
      </c>
      <c r="J24" s="107" t="str">
        <f>IF('Rekapitulace zakázky'!AN20="","",'Rekapitulace zakázky'!AN20)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35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109"/>
      <c r="B27" s="110"/>
      <c r="C27" s="109"/>
      <c r="D27" s="109"/>
      <c r="E27" s="346" t="s">
        <v>19</v>
      </c>
      <c r="F27" s="346"/>
      <c r="G27" s="346"/>
      <c r="H27" s="346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37</v>
      </c>
      <c r="E30" s="34"/>
      <c r="F30" s="34"/>
      <c r="G30" s="34"/>
      <c r="H30" s="34"/>
      <c r="I30" s="34"/>
      <c r="J30" s="114">
        <f>ROUND(J82,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39</v>
      </c>
      <c r="G32" s="34"/>
      <c r="H32" s="34"/>
      <c r="I32" s="115" t="s">
        <v>38</v>
      </c>
      <c r="J32" s="115" t="s">
        <v>40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41</v>
      </c>
      <c r="E33" s="105" t="s">
        <v>42</v>
      </c>
      <c r="F33" s="117">
        <f>ROUND((SUM(BE82:BE118)),  2)</f>
        <v>0</v>
      </c>
      <c r="G33" s="34"/>
      <c r="H33" s="34"/>
      <c r="I33" s="118">
        <v>0.21</v>
      </c>
      <c r="J33" s="117">
        <f>ROUND(((SUM(BE82:BE118))*I33),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43</v>
      </c>
      <c r="F34" s="117">
        <f>ROUND((SUM(BF82:BF118)),  2)</f>
        <v>0</v>
      </c>
      <c r="G34" s="34"/>
      <c r="H34" s="34"/>
      <c r="I34" s="118">
        <v>0.15</v>
      </c>
      <c r="J34" s="117">
        <f>ROUND(((SUM(BF82:BF118))*I34),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44</v>
      </c>
      <c r="F35" s="117">
        <f>ROUND((SUM(BG82:BG118)),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45</v>
      </c>
      <c r="F36" s="117">
        <f>ROUND((SUM(BH82:BH118)),  2)</f>
        <v>0</v>
      </c>
      <c r="G36" s="34"/>
      <c r="H36" s="34"/>
      <c r="I36" s="118">
        <v>0.15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46</v>
      </c>
      <c r="F37" s="117">
        <f>ROUND((SUM(BI82:BI118)),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47</v>
      </c>
      <c r="E39" s="121"/>
      <c r="F39" s="121"/>
      <c r="G39" s="122" t="s">
        <v>48</v>
      </c>
      <c r="H39" s="123" t="s">
        <v>49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95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6"/>
      <c r="D48" s="36"/>
      <c r="E48" s="347" t="str">
        <f>E7</f>
        <v>Zminka, Hostovice, odstranění nánosů a nežádoucích dřevin, ř. km 5,300-7,600</v>
      </c>
      <c r="F48" s="348"/>
      <c r="G48" s="348"/>
      <c r="H48" s="348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93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6"/>
      <c r="D50" s="36"/>
      <c r="E50" s="300" t="str">
        <f>E9</f>
        <v>VON - Vedlejší a ostatní náklady</v>
      </c>
      <c r="F50" s="349"/>
      <c r="G50" s="349"/>
      <c r="H50" s="349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21. 9. 2023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25.7" customHeight="1">
      <c r="A54" s="34"/>
      <c r="B54" s="35"/>
      <c r="C54" s="29" t="s">
        <v>25</v>
      </c>
      <c r="D54" s="36"/>
      <c r="E54" s="36"/>
      <c r="F54" s="27" t="str">
        <f>E15</f>
        <v>Povodí Labe, státní podnik, Hradec Králové</v>
      </c>
      <c r="G54" s="36"/>
      <c r="H54" s="36"/>
      <c r="I54" s="29" t="s">
        <v>31</v>
      </c>
      <c r="J54" s="32" t="str">
        <f>E21</f>
        <v>Agroprojekce Litomyšl, s.r.o.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6"/>
      <c r="E55" s="36"/>
      <c r="F55" s="27" t="str">
        <f>IF(E18="","",E18)</f>
        <v>Vyplň údaj</v>
      </c>
      <c r="G55" s="36"/>
      <c r="H55" s="36"/>
      <c r="I55" s="29" t="s">
        <v>34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96</v>
      </c>
      <c r="D57" s="131"/>
      <c r="E57" s="131"/>
      <c r="F57" s="131"/>
      <c r="G57" s="131"/>
      <c r="H57" s="131"/>
      <c r="I57" s="131"/>
      <c r="J57" s="132" t="s">
        <v>97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69</v>
      </c>
      <c r="D59" s="36"/>
      <c r="E59" s="36"/>
      <c r="F59" s="36"/>
      <c r="G59" s="36"/>
      <c r="H59" s="36"/>
      <c r="I59" s="36"/>
      <c r="J59" s="77">
        <f>J82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98</v>
      </c>
    </row>
    <row r="60" spans="1:47" s="9" customFormat="1" ht="24.95" customHeight="1">
      <c r="B60" s="134"/>
      <c r="C60" s="135"/>
      <c r="D60" s="136" t="s">
        <v>323</v>
      </c>
      <c r="E60" s="137"/>
      <c r="F60" s="137"/>
      <c r="G60" s="137"/>
      <c r="H60" s="137"/>
      <c r="I60" s="137"/>
      <c r="J60" s="138">
        <f>J83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324</v>
      </c>
      <c r="E61" s="143"/>
      <c r="F61" s="143"/>
      <c r="G61" s="143"/>
      <c r="H61" s="143"/>
      <c r="I61" s="143"/>
      <c r="J61" s="144">
        <f>J84</f>
        <v>0</v>
      </c>
      <c r="K61" s="141"/>
      <c r="L61" s="145"/>
    </row>
    <row r="62" spans="1:47" s="10" customFormat="1" ht="19.899999999999999" customHeight="1">
      <c r="B62" s="140"/>
      <c r="C62" s="141"/>
      <c r="D62" s="142" t="s">
        <v>325</v>
      </c>
      <c r="E62" s="143"/>
      <c r="F62" s="143"/>
      <c r="G62" s="143"/>
      <c r="H62" s="143"/>
      <c r="I62" s="143"/>
      <c r="J62" s="144">
        <f>J94</f>
        <v>0</v>
      </c>
      <c r="K62" s="141"/>
      <c r="L62" s="145"/>
    </row>
    <row r="63" spans="1:47" s="2" customFormat="1" ht="21.75" customHeight="1">
      <c r="A63" s="34"/>
      <c r="B63" s="35"/>
      <c r="C63" s="36"/>
      <c r="D63" s="36"/>
      <c r="E63" s="36"/>
      <c r="F63" s="36"/>
      <c r="G63" s="36"/>
      <c r="H63" s="36"/>
      <c r="I63" s="36"/>
      <c r="J63" s="36"/>
      <c r="K63" s="36"/>
      <c r="L63" s="106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</row>
    <row r="64" spans="1:47" s="2" customFormat="1" ht="6.95" customHeight="1">
      <c r="A64" s="34"/>
      <c r="B64" s="47"/>
      <c r="C64" s="48"/>
      <c r="D64" s="48"/>
      <c r="E64" s="48"/>
      <c r="F64" s="48"/>
      <c r="G64" s="48"/>
      <c r="H64" s="48"/>
      <c r="I64" s="48"/>
      <c r="J64" s="48"/>
      <c r="K64" s="48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8" spans="1:31" s="2" customFormat="1" ht="6.95" customHeight="1">
      <c r="A68" s="34"/>
      <c r="B68" s="49"/>
      <c r="C68" s="50"/>
      <c r="D68" s="50"/>
      <c r="E68" s="50"/>
      <c r="F68" s="50"/>
      <c r="G68" s="50"/>
      <c r="H68" s="50"/>
      <c r="I68" s="50"/>
      <c r="J68" s="50"/>
      <c r="K68" s="50"/>
      <c r="L68" s="106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24.95" customHeight="1">
      <c r="A69" s="34"/>
      <c r="B69" s="35"/>
      <c r="C69" s="23" t="s">
        <v>102</v>
      </c>
      <c r="D69" s="36"/>
      <c r="E69" s="36"/>
      <c r="F69" s="36"/>
      <c r="G69" s="36"/>
      <c r="H69" s="36"/>
      <c r="I69" s="36"/>
      <c r="J69" s="36"/>
      <c r="K69" s="36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5" customHeight="1">
      <c r="A70" s="34"/>
      <c r="B70" s="35"/>
      <c r="C70" s="36"/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12" customHeight="1">
      <c r="A71" s="34"/>
      <c r="B71" s="35"/>
      <c r="C71" s="29" t="s">
        <v>16</v>
      </c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6.5" customHeight="1">
      <c r="A72" s="34"/>
      <c r="B72" s="35"/>
      <c r="C72" s="36"/>
      <c r="D72" s="36"/>
      <c r="E72" s="347" t="str">
        <f>E7</f>
        <v>Zminka, Hostovice, odstranění nánosů a nežádoucích dřevin, ř. km 5,300-7,600</v>
      </c>
      <c r="F72" s="348"/>
      <c r="G72" s="348"/>
      <c r="H72" s="348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2" customHeight="1">
      <c r="A73" s="34"/>
      <c r="B73" s="35"/>
      <c r="C73" s="29" t="s">
        <v>93</v>
      </c>
      <c r="D73" s="36"/>
      <c r="E73" s="36"/>
      <c r="F73" s="36"/>
      <c r="G73" s="36"/>
      <c r="H73" s="36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6.5" customHeight="1">
      <c r="A74" s="34"/>
      <c r="B74" s="35"/>
      <c r="C74" s="36"/>
      <c r="D74" s="36"/>
      <c r="E74" s="300" t="str">
        <f>E9</f>
        <v>VON - Vedlejší a ostatní náklady</v>
      </c>
      <c r="F74" s="349"/>
      <c r="G74" s="349"/>
      <c r="H74" s="349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5" customHeight="1">
      <c r="A75" s="34"/>
      <c r="B75" s="35"/>
      <c r="C75" s="36"/>
      <c r="D75" s="36"/>
      <c r="E75" s="36"/>
      <c r="F75" s="36"/>
      <c r="G75" s="36"/>
      <c r="H75" s="36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21</v>
      </c>
      <c r="D76" s="36"/>
      <c r="E76" s="36"/>
      <c r="F76" s="27" t="str">
        <f>F12</f>
        <v xml:space="preserve"> </v>
      </c>
      <c r="G76" s="36"/>
      <c r="H76" s="36"/>
      <c r="I76" s="29" t="s">
        <v>23</v>
      </c>
      <c r="J76" s="59" t="str">
        <f>IF(J12="","",J12)</f>
        <v>21. 9. 2023</v>
      </c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6.95" customHeight="1">
      <c r="A77" s="34"/>
      <c r="B77" s="35"/>
      <c r="C77" s="36"/>
      <c r="D77" s="36"/>
      <c r="E77" s="36"/>
      <c r="F77" s="36"/>
      <c r="G77" s="36"/>
      <c r="H77" s="36"/>
      <c r="I77" s="36"/>
      <c r="J77" s="36"/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25.7" customHeight="1">
      <c r="A78" s="34"/>
      <c r="B78" s="35"/>
      <c r="C78" s="29" t="s">
        <v>25</v>
      </c>
      <c r="D78" s="36"/>
      <c r="E78" s="36"/>
      <c r="F78" s="27" t="str">
        <f>E15</f>
        <v>Povodí Labe, státní podnik, Hradec Králové</v>
      </c>
      <c r="G78" s="36"/>
      <c r="H78" s="36"/>
      <c r="I78" s="29" t="s">
        <v>31</v>
      </c>
      <c r="J78" s="32" t="str">
        <f>E21</f>
        <v>Agroprojekce Litomyšl, s.r.o.</v>
      </c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2" customHeight="1">
      <c r="A79" s="34"/>
      <c r="B79" s="35"/>
      <c r="C79" s="29" t="s">
        <v>29</v>
      </c>
      <c r="D79" s="36"/>
      <c r="E79" s="36"/>
      <c r="F79" s="27" t="str">
        <f>IF(E18="","",E18)</f>
        <v>Vyplň údaj</v>
      </c>
      <c r="G79" s="36"/>
      <c r="H79" s="36"/>
      <c r="I79" s="29" t="s">
        <v>34</v>
      </c>
      <c r="J79" s="32" t="str">
        <f>E24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0.35" customHeight="1">
      <c r="A80" s="34"/>
      <c r="B80" s="35"/>
      <c r="C80" s="36"/>
      <c r="D80" s="36"/>
      <c r="E80" s="36"/>
      <c r="F80" s="36"/>
      <c r="G80" s="36"/>
      <c r="H80" s="36"/>
      <c r="I80" s="36"/>
      <c r="J80" s="36"/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11" customFormat="1" ht="29.25" customHeight="1">
      <c r="A81" s="146"/>
      <c r="B81" s="147"/>
      <c r="C81" s="148" t="s">
        <v>103</v>
      </c>
      <c r="D81" s="149" t="s">
        <v>56</v>
      </c>
      <c r="E81" s="149" t="s">
        <v>52</v>
      </c>
      <c r="F81" s="149" t="s">
        <v>53</v>
      </c>
      <c r="G81" s="149" t="s">
        <v>104</v>
      </c>
      <c r="H81" s="149" t="s">
        <v>105</v>
      </c>
      <c r="I81" s="149" t="s">
        <v>106</v>
      </c>
      <c r="J81" s="149" t="s">
        <v>97</v>
      </c>
      <c r="K81" s="150" t="s">
        <v>107</v>
      </c>
      <c r="L81" s="151"/>
      <c r="M81" s="68" t="s">
        <v>19</v>
      </c>
      <c r="N81" s="69" t="s">
        <v>41</v>
      </c>
      <c r="O81" s="69" t="s">
        <v>108</v>
      </c>
      <c r="P81" s="69" t="s">
        <v>109</v>
      </c>
      <c r="Q81" s="69" t="s">
        <v>110</v>
      </c>
      <c r="R81" s="69" t="s">
        <v>111</v>
      </c>
      <c r="S81" s="69" t="s">
        <v>112</v>
      </c>
      <c r="T81" s="70" t="s">
        <v>113</v>
      </c>
      <c r="U81" s="146"/>
      <c r="V81" s="146"/>
      <c r="W81" s="146"/>
      <c r="X81" s="146"/>
      <c r="Y81" s="146"/>
      <c r="Z81" s="146"/>
      <c r="AA81" s="146"/>
      <c r="AB81" s="146"/>
      <c r="AC81" s="146"/>
      <c r="AD81" s="146"/>
      <c r="AE81" s="146"/>
    </row>
    <row r="82" spans="1:65" s="2" customFormat="1" ht="22.9" customHeight="1">
      <c r="A82" s="34"/>
      <c r="B82" s="35"/>
      <c r="C82" s="75" t="s">
        <v>114</v>
      </c>
      <c r="D82" s="36"/>
      <c r="E82" s="36"/>
      <c r="F82" s="36"/>
      <c r="G82" s="36"/>
      <c r="H82" s="36"/>
      <c r="I82" s="36"/>
      <c r="J82" s="152">
        <f>BK82</f>
        <v>0</v>
      </c>
      <c r="K82" s="36"/>
      <c r="L82" s="39"/>
      <c r="M82" s="71"/>
      <c r="N82" s="153"/>
      <c r="O82" s="72"/>
      <c r="P82" s="154">
        <f>P83</f>
        <v>0</v>
      </c>
      <c r="Q82" s="72"/>
      <c r="R82" s="154">
        <f>R83</f>
        <v>0</v>
      </c>
      <c r="S82" s="72"/>
      <c r="T82" s="155">
        <f>T83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T82" s="17" t="s">
        <v>70</v>
      </c>
      <c r="AU82" s="17" t="s">
        <v>98</v>
      </c>
      <c r="BK82" s="156">
        <f>BK83</f>
        <v>0</v>
      </c>
    </row>
    <row r="83" spans="1:65" s="12" customFormat="1" ht="25.9" customHeight="1">
      <c r="B83" s="157"/>
      <c r="C83" s="158"/>
      <c r="D83" s="159" t="s">
        <v>70</v>
      </c>
      <c r="E83" s="160" t="s">
        <v>326</v>
      </c>
      <c r="F83" s="160" t="s">
        <v>327</v>
      </c>
      <c r="G83" s="158"/>
      <c r="H83" s="158"/>
      <c r="I83" s="161"/>
      <c r="J83" s="162">
        <f>BK83</f>
        <v>0</v>
      </c>
      <c r="K83" s="158"/>
      <c r="L83" s="163"/>
      <c r="M83" s="164"/>
      <c r="N83" s="165"/>
      <c r="O83" s="165"/>
      <c r="P83" s="166">
        <f>P84+P94</f>
        <v>0</v>
      </c>
      <c r="Q83" s="165"/>
      <c r="R83" s="166">
        <f>R84+R94</f>
        <v>0</v>
      </c>
      <c r="S83" s="165"/>
      <c r="T83" s="167">
        <f>T84+T94</f>
        <v>0</v>
      </c>
      <c r="AR83" s="168" t="s">
        <v>152</v>
      </c>
      <c r="AT83" s="169" t="s">
        <v>70</v>
      </c>
      <c r="AU83" s="169" t="s">
        <v>71</v>
      </c>
      <c r="AY83" s="168" t="s">
        <v>117</v>
      </c>
      <c r="BK83" s="170">
        <f>BK84+BK94</f>
        <v>0</v>
      </c>
    </row>
    <row r="84" spans="1:65" s="12" customFormat="1" ht="22.9" customHeight="1">
      <c r="B84" s="157"/>
      <c r="C84" s="158"/>
      <c r="D84" s="159" t="s">
        <v>70</v>
      </c>
      <c r="E84" s="171" t="s">
        <v>328</v>
      </c>
      <c r="F84" s="171" t="s">
        <v>329</v>
      </c>
      <c r="G84" s="158"/>
      <c r="H84" s="158"/>
      <c r="I84" s="161"/>
      <c r="J84" s="172">
        <f>BK84</f>
        <v>0</v>
      </c>
      <c r="K84" s="158"/>
      <c r="L84" s="163"/>
      <c r="M84" s="164"/>
      <c r="N84" s="165"/>
      <c r="O84" s="165"/>
      <c r="P84" s="166">
        <f>SUM(P85:P93)</f>
        <v>0</v>
      </c>
      <c r="Q84" s="165"/>
      <c r="R84" s="166">
        <f>SUM(R85:R93)</f>
        <v>0</v>
      </c>
      <c r="S84" s="165"/>
      <c r="T84" s="167">
        <f>SUM(T85:T93)</f>
        <v>0</v>
      </c>
      <c r="AR84" s="168" t="s">
        <v>152</v>
      </c>
      <c r="AT84" s="169" t="s">
        <v>70</v>
      </c>
      <c r="AU84" s="169" t="s">
        <v>79</v>
      </c>
      <c r="AY84" s="168" t="s">
        <v>117</v>
      </c>
      <c r="BK84" s="170">
        <f>SUM(BK85:BK93)</f>
        <v>0</v>
      </c>
    </row>
    <row r="85" spans="1:65" s="2" customFormat="1" ht="16.5" customHeight="1">
      <c r="A85" s="34"/>
      <c r="B85" s="35"/>
      <c r="C85" s="173" t="s">
        <v>79</v>
      </c>
      <c r="D85" s="173" t="s">
        <v>119</v>
      </c>
      <c r="E85" s="174" t="s">
        <v>330</v>
      </c>
      <c r="F85" s="175" t="s">
        <v>331</v>
      </c>
      <c r="G85" s="176" t="s">
        <v>233</v>
      </c>
      <c r="H85" s="177">
        <v>1</v>
      </c>
      <c r="I85" s="178"/>
      <c r="J85" s="179">
        <f>ROUND(I85*H85,2)</f>
        <v>0</v>
      </c>
      <c r="K85" s="175" t="s">
        <v>19</v>
      </c>
      <c r="L85" s="39"/>
      <c r="M85" s="180" t="s">
        <v>19</v>
      </c>
      <c r="N85" s="181" t="s">
        <v>42</v>
      </c>
      <c r="O85" s="64"/>
      <c r="P85" s="182">
        <f>O85*H85</f>
        <v>0</v>
      </c>
      <c r="Q85" s="182">
        <v>0</v>
      </c>
      <c r="R85" s="182">
        <f>Q85*H85</f>
        <v>0</v>
      </c>
      <c r="S85" s="182">
        <v>0</v>
      </c>
      <c r="T85" s="183">
        <f>S85*H85</f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84" t="s">
        <v>332</v>
      </c>
      <c r="AT85" s="184" t="s">
        <v>119</v>
      </c>
      <c r="AU85" s="184" t="s">
        <v>82</v>
      </c>
      <c r="AY85" s="17" t="s">
        <v>117</v>
      </c>
      <c r="BE85" s="185">
        <f>IF(N85="základní",J85,0)</f>
        <v>0</v>
      </c>
      <c r="BF85" s="185">
        <f>IF(N85="snížená",J85,0)</f>
        <v>0</v>
      </c>
      <c r="BG85" s="185">
        <f>IF(N85="zákl. přenesená",J85,0)</f>
        <v>0</v>
      </c>
      <c r="BH85" s="185">
        <f>IF(N85="sníž. přenesená",J85,0)</f>
        <v>0</v>
      </c>
      <c r="BI85" s="185">
        <f>IF(N85="nulová",J85,0)</f>
        <v>0</v>
      </c>
      <c r="BJ85" s="17" t="s">
        <v>79</v>
      </c>
      <c r="BK85" s="185">
        <f>ROUND(I85*H85,2)</f>
        <v>0</v>
      </c>
      <c r="BL85" s="17" t="s">
        <v>332</v>
      </c>
      <c r="BM85" s="184" t="s">
        <v>333</v>
      </c>
    </row>
    <row r="86" spans="1:65" s="2" customFormat="1" ht="11.25">
      <c r="A86" s="34"/>
      <c r="B86" s="35"/>
      <c r="C86" s="36"/>
      <c r="D86" s="186" t="s">
        <v>126</v>
      </c>
      <c r="E86" s="36"/>
      <c r="F86" s="187" t="s">
        <v>331</v>
      </c>
      <c r="G86" s="36"/>
      <c r="H86" s="36"/>
      <c r="I86" s="188"/>
      <c r="J86" s="36"/>
      <c r="K86" s="36"/>
      <c r="L86" s="39"/>
      <c r="M86" s="189"/>
      <c r="N86" s="190"/>
      <c r="O86" s="64"/>
      <c r="P86" s="64"/>
      <c r="Q86" s="64"/>
      <c r="R86" s="64"/>
      <c r="S86" s="64"/>
      <c r="T86" s="65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7" t="s">
        <v>126</v>
      </c>
      <c r="AU86" s="17" t="s">
        <v>82</v>
      </c>
    </row>
    <row r="87" spans="1:65" s="2" customFormat="1" ht="165.75">
      <c r="A87" s="34"/>
      <c r="B87" s="35"/>
      <c r="C87" s="36"/>
      <c r="D87" s="186" t="s">
        <v>227</v>
      </c>
      <c r="E87" s="36"/>
      <c r="F87" s="204" t="s">
        <v>334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227</v>
      </c>
      <c r="AU87" s="17" t="s">
        <v>82</v>
      </c>
    </row>
    <row r="88" spans="1:65" s="2" customFormat="1" ht="16.5" customHeight="1">
      <c r="A88" s="34"/>
      <c r="B88" s="35"/>
      <c r="C88" s="173" t="s">
        <v>82</v>
      </c>
      <c r="D88" s="173" t="s">
        <v>119</v>
      </c>
      <c r="E88" s="174" t="s">
        <v>335</v>
      </c>
      <c r="F88" s="175" t="s">
        <v>336</v>
      </c>
      <c r="G88" s="176" t="s">
        <v>233</v>
      </c>
      <c r="H88" s="177">
        <v>1</v>
      </c>
      <c r="I88" s="178"/>
      <c r="J88" s="179">
        <f>ROUND(I88*H88,2)</f>
        <v>0</v>
      </c>
      <c r="K88" s="175" t="s">
        <v>19</v>
      </c>
      <c r="L88" s="39"/>
      <c r="M88" s="180" t="s">
        <v>19</v>
      </c>
      <c r="N88" s="181" t="s">
        <v>42</v>
      </c>
      <c r="O88" s="64"/>
      <c r="P88" s="182">
        <f>O88*H88</f>
        <v>0</v>
      </c>
      <c r="Q88" s="182">
        <v>0</v>
      </c>
      <c r="R88" s="182">
        <f>Q88*H88</f>
        <v>0</v>
      </c>
      <c r="S88" s="182">
        <v>0</v>
      </c>
      <c r="T88" s="183">
        <f>S88*H88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84" t="s">
        <v>332</v>
      </c>
      <c r="AT88" s="184" t="s">
        <v>119</v>
      </c>
      <c r="AU88" s="184" t="s">
        <v>82</v>
      </c>
      <c r="AY88" s="17" t="s">
        <v>117</v>
      </c>
      <c r="BE88" s="185">
        <f>IF(N88="základní",J88,0)</f>
        <v>0</v>
      </c>
      <c r="BF88" s="185">
        <f>IF(N88="snížená",J88,0)</f>
        <v>0</v>
      </c>
      <c r="BG88" s="185">
        <f>IF(N88="zákl. přenesená",J88,0)</f>
        <v>0</v>
      </c>
      <c r="BH88" s="185">
        <f>IF(N88="sníž. přenesená",J88,0)</f>
        <v>0</v>
      </c>
      <c r="BI88" s="185">
        <f>IF(N88="nulová",J88,0)</f>
        <v>0</v>
      </c>
      <c r="BJ88" s="17" t="s">
        <v>79</v>
      </c>
      <c r="BK88" s="185">
        <f>ROUND(I88*H88,2)</f>
        <v>0</v>
      </c>
      <c r="BL88" s="17" t="s">
        <v>332</v>
      </c>
      <c r="BM88" s="184" t="s">
        <v>337</v>
      </c>
    </row>
    <row r="89" spans="1:65" s="2" customFormat="1" ht="11.25">
      <c r="A89" s="34"/>
      <c r="B89" s="35"/>
      <c r="C89" s="36"/>
      <c r="D89" s="186" t="s">
        <v>126</v>
      </c>
      <c r="E89" s="36"/>
      <c r="F89" s="187" t="s">
        <v>336</v>
      </c>
      <c r="G89" s="36"/>
      <c r="H89" s="36"/>
      <c r="I89" s="188"/>
      <c r="J89" s="36"/>
      <c r="K89" s="36"/>
      <c r="L89" s="39"/>
      <c r="M89" s="189"/>
      <c r="N89" s="190"/>
      <c r="O89" s="64"/>
      <c r="P89" s="64"/>
      <c r="Q89" s="64"/>
      <c r="R89" s="64"/>
      <c r="S89" s="64"/>
      <c r="T89" s="65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T89" s="17" t="s">
        <v>126</v>
      </c>
      <c r="AU89" s="17" t="s">
        <v>82</v>
      </c>
    </row>
    <row r="90" spans="1:65" s="2" customFormat="1" ht="39">
      <c r="A90" s="34"/>
      <c r="B90" s="35"/>
      <c r="C90" s="36"/>
      <c r="D90" s="186" t="s">
        <v>227</v>
      </c>
      <c r="E90" s="36"/>
      <c r="F90" s="204" t="s">
        <v>338</v>
      </c>
      <c r="G90" s="36"/>
      <c r="H90" s="36"/>
      <c r="I90" s="188"/>
      <c r="J90" s="36"/>
      <c r="K90" s="36"/>
      <c r="L90" s="39"/>
      <c r="M90" s="189"/>
      <c r="N90" s="190"/>
      <c r="O90" s="64"/>
      <c r="P90" s="64"/>
      <c r="Q90" s="64"/>
      <c r="R90" s="64"/>
      <c r="S90" s="64"/>
      <c r="T90" s="65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7" t="s">
        <v>227</v>
      </c>
      <c r="AU90" s="17" t="s">
        <v>82</v>
      </c>
    </row>
    <row r="91" spans="1:65" s="2" customFormat="1" ht="16.5" customHeight="1">
      <c r="A91" s="34"/>
      <c r="B91" s="35"/>
      <c r="C91" s="173" t="s">
        <v>139</v>
      </c>
      <c r="D91" s="173" t="s">
        <v>119</v>
      </c>
      <c r="E91" s="174" t="s">
        <v>339</v>
      </c>
      <c r="F91" s="175" t="s">
        <v>340</v>
      </c>
      <c r="G91" s="176" t="s">
        <v>233</v>
      </c>
      <c r="H91" s="177">
        <v>1</v>
      </c>
      <c r="I91" s="178"/>
      <c r="J91" s="179">
        <f>ROUND(I91*H91,2)</f>
        <v>0</v>
      </c>
      <c r="K91" s="175" t="s">
        <v>19</v>
      </c>
      <c r="L91" s="39"/>
      <c r="M91" s="180" t="s">
        <v>19</v>
      </c>
      <c r="N91" s="181" t="s">
        <v>42</v>
      </c>
      <c r="O91" s="64"/>
      <c r="P91" s="182">
        <f>O91*H91</f>
        <v>0</v>
      </c>
      <c r="Q91" s="182">
        <v>0</v>
      </c>
      <c r="R91" s="182">
        <f>Q91*H91</f>
        <v>0</v>
      </c>
      <c r="S91" s="182">
        <v>0</v>
      </c>
      <c r="T91" s="183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84" t="s">
        <v>332</v>
      </c>
      <c r="AT91" s="184" t="s">
        <v>119</v>
      </c>
      <c r="AU91" s="184" t="s">
        <v>82</v>
      </c>
      <c r="AY91" s="17" t="s">
        <v>117</v>
      </c>
      <c r="BE91" s="185">
        <f>IF(N91="základní",J91,0)</f>
        <v>0</v>
      </c>
      <c r="BF91" s="185">
        <f>IF(N91="snížená",J91,0)</f>
        <v>0</v>
      </c>
      <c r="BG91" s="185">
        <f>IF(N91="zákl. přenesená",J91,0)</f>
        <v>0</v>
      </c>
      <c r="BH91" s="185">
        <f>IF(N91="sníž. přenesená",J91,0)</f>
        <v>0</v>
      </c>
      <c r="BI91" s="185">
        <f>IF(N91="nulová",J91,0)</f>
        <v>0</v>
      </c>
      <c r="BJ91" s="17" t="s">
        <v>79</v>
      </c>
      <c r="BK91" s="185">
        <f>ROUND(I91*H91,2)</f>
        <v>0</v>
      </c>
      <c r="BL91" s="17" t="s">
        <v>332</v>
      </c>
      <c r="BM91" s="184" t="s">
        <v>341</v>
      </c>
    </row>
    <row r="92" spans="1:65" s="2" customFormat="1" ht="11.25">
      <c r="A92" s="34"/>
      <c r="B92" s="35"/>
      <c r="C92" s="36"/>
      <c r="D92" s="186" t="s">
        <v>126</v>
      </c>
      <c r="E92" s="36"/>
      <c r="F92" s="187" t="s">
        <v>342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126</v>
      </c>
      <c r="AU92" s="17" t="s">
        <v>82</v>
      </c>
    </row>
    <row r="93" spans="1:65" s="2" customFormat="1" ht="19.5">
      <c r="A93" s="34"/>
      <c r="B93" s="35"/>
      <c r="C93" s="36"/>
      <c r="D93" s="186" t="s">
        <v>227</v>
      </c>
      <c r="E93" s="36"/>
      <c r="F93" s="204" t="s">
        <v>343</v>
      </c>
      <c r="G93" s="36"/>
      <c r="H93" s="36"/>
      <c r="I93" s="188"/>
      <c r="J93" s="36"/>
      <c r="K93" s="36"/>
      <c r="L93" s="39"/>
      <c r="M93" s="189"/>
      <c r="N93" s="190"/>
      <c r="O93" s="64"/>
      <c r="P93" s="64"/>
      <c r="Q93" s="64"/>
      <c r="R93" s="64"/>
      <c r="S93" s="64"/>
      <c r="T93" s="65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T93" s="17" t="s">
        <v>227</v>
      </c>
      <c r="AU93" s="17" t="s">
        <v>82</v>
      </c>
    </row>
    <row r="94" spans="1:65" s="12" customFormat="1" ht="22.9" customHeight="1">
      <c r="B94" s="157"/>
      <c r="C94" s="158"/>
      <c r="D94" s="159" t="s">
        <v>70</v>
      </c>
      <c r="E94" s="171" t="s">
        <v>344</v>
      </c>
      <c r="F94" s="171" t="s">
        <v>345</v>
      </c>
      <c r="G94" s="158"/>
      <c r="H94" s="158"/>
      <c r="I94" s="161"/>
      <c r="J94" s="172">
        <f>BK94</f>
        <v>0</v>
      </c>
      <c r="K94" s="158"/>
      <c r="L94" s="163"/>
      <c r="M94" s="164"/>
      <c r="N94" s="165"/>
      <c r="O94" s="165"/>
      <c r="P94" s="166">
        <f>SUM(P95:P118)</f>
        <v>0</v>
      </c>
      <c r="Q94" s="165"/>
      <c r="R94" s="166">
        <f>SUM(R95:R118)</f>
        <v>0</v>
      </c>
      <c r="S94" s="165"/>
      <c r="T94" s="167">
        <f>SUM(T95:T118)</f>
        <v>0</v>
      </c>
      <c r="AR94" s="168" t="s">
        <v>124</v>
      </c>
      <c r="AT94" s="169" t="s">
        <v>70</v>
      </c>
      <c r="AU94" s="169" t="s">
        <v>79</v>
      </c>
      <c r="AY94" s="168" t="s">
        <v>117</v>
      </c>
      <c r="BK94" s="170">
        <f>SUM(BK95:BK118)</f>
        <v>0</v>
      </c>
    </row>
    <row r="95" spans="1:65" s="2" customFormat="1" ht="21.75" customHeight="1">
      <c r="A95" s="34"/>
      <c r="B95" s="35"/>
      <c r="C95" s="173" t="s">
        <v>124</v>
      </c>
      <c r="D95" s="173" t="s">
        <v>119</v>
      </c>
      <c r="E95" s="174" t="s">
        <v>346</v>
      </c>
      <c r="F95" s="175" t="s">
        <v>347</v>
      </c>
      <c r="G95" s="176" t="s">
        <v>233</v>
      </c>
      <c r="H95" s="177">
        <v>1</v>
      </c>
      <c r="I95" s="178"/>
      <c r="J95" s="179">
        <f>ROUND(I95*H95,2)</f>
        <v>0</v>
      </c>
      <c r="K95" s="175" t="s">
        <v>19</v>
      </c>
      <c r="L95" s="39"/>
      <c r="M95" s="180" t="s">
        <v>19</v>
      </c>
      <c r="N95" s="181" t="s">
        <v>42</v>
      </c>
      <c r="O95" s="64"/>
      <c r="P95" s="182">
        <f>O95*H95</f>
        <v>0</v>
      </c>
      <c r="Q95" s="182">
        <v>0</v>
      </c>
      <c r="R95" s="182">
        <f>Q95*H95</f>
        <v>0</v>
      </c>
      <c r="S95" s="182">
        <v>0</v>
      </c>
      <c r="T95" s="183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84" t="s">
        <v>332</v>
      </c>
      <c r="AT95" s="184" t="s">
        <v>119</v>
      </c>
      <c r="AU95" s="184" t="s">
        <v>82</v>
      </c>
      <c r="AY95" s="17" t="s">
        <v>117</v>
      </c>
      <c r="BE95" s="185">
        <f>IF(N95="základní",J95,0)</f>
        <v>0</v>
      </c>
      <c r="BF95" s="185">
        <f>IF(N95="snížená",J95,0)</f>
        <v>0</v>
      </c>
      <c r="BG95" s="185">
        <f>IF(N95="zákl. přenesená",J95,0)</f>
        <v>0</v>
      </c>
      <c r="BH95" s="185">
        <f>IF(N95="sníž. přenesená",J95,0)</f>
        <v>0</v>
      </c>
      <c r="BI95" s="185">
        <f>IF(N95="nulová",J95,0)</f>
        <v>0</v>
      </c>
      <c r="BJ95" s="17" t="s">
        <v>79</v>
      </c>
      <c r="BK95" s="185">
        <f>ROUND(I95*H95,2)</f>
        <v>0</v>
      </c>
      <c r="BL95" s="17" t="s">
        <v>332</v>
      </c>
      <c r="BM95" s="184" t="s">
        <v>348</v>
      </c>
    </row>
    <row r="96" spans="1:65" s="2" customFormat="1" ht="11.25">
      <c r="A96" s="34"/>
      <c r="B96" s="35"/>
      <c r="C96" s="36"/>
      <c r="D96" s="186" t="s">
        <v>126</v>
      </c>
      <c r="E96" s="36"/>
      <c r="F96" s="187" t="s">
        <v>349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126</v>
      </c>
      <c r="AU96" s="17" t="s">
        <v>82</v>
      </c>
    </row>
    <row r="97" spans="1:65" s="2" customFormat="1" ht="19.5">
      <c r="A97" s="34"/>
      <c r="B97" s="35"/>
      <c r="C97" s="36"/>
      <c r="D97" s="186" t="s">
        <v>227</v>
      </c>
      <c r="E97" s="36"/>
      <c r="F97" s="204" t="s">
        <v>350</v>
      </c>
      <c r="G97" s="36"/>
      <c r="H97" s="36"/>
      <c r="I97" s="188"/>
      <c r="J97" s="36"/>
      <c r="K97" s="36"/>
      <c r="L97" s="39"/>
      <c r="M97" s="189"/>
      <c r="N97" s="190"/>
      <c r="O97" s="64"/>
      <c r="P97" s="64"/>
      <c r="Q97" s="64"/>
      <c r="R97" s="64"/>
      <c r="S97" s="64"/>
      <c r="T97" s="65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7" t="s">
        <v>227</v>
      </c>
      <c r="AU97" s="17" t="s">
        <v>82</v>
      </c>
    </row>
    <row r="98" spans="1:65" s="2" customFormat="1" ht="16.5" customHeight="1">
      <c r="A98" s="34"/>
      <c r="B98" s="35"/>
      <c r="C98" s="173" t="s">
        <v>152</v>
      </c>
      <c r="D98" s="173" t="s">
        <v>119</v>
      </c>
      <c r="E98" s="174" t="s">
        <v>351</v>
      </c>
      <c r="F98" s="175" t="s">
        <v>352</v>
      </c>
      <c r="G98" s="176" t="s">
        <v>353</v>
      </c>
      <c r="H98" s="177">
        <v>1</v>
      </c>
      <c r="I98" s="178"/>
      <c r="J98" s="179">
        <f>ROUND(I98*H98,2)</f>
        <v>0</v>
      </c>
      <c r="K98" s="175" t="s">
        <v>19</v>
      </c>
      <c r="L98" s="39"/>
      <c r="M98" s="180" t="s">
        <v>19</v>
      </c>
      <c r="N98" s="181" t="s">
        <v>42</v>
      </c>
      <c r="O98" s="64"/>
      <c r="P98" s="182">
        <f>O98*H98</f>
        <v>0</v>
      </c>
      <c r="Q98" s="182">
        <v>0</v>
      </c>
      <c r="R98" s="182">
        <f>Q98*H98</f>
        <v>0</v>
      </c>
      <c r="S98" s="182">
        <v>0</v>
      </c>
      <c r="T98" s="183">
        <f>S98*H98</f>
        <v>0</v>
      </c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R98" s="184" t="s">
        <v>332</v>
      </c>
      <c r="AT98" s="184" t="s">
        <v>119</v>
      </c>
      <c r="AU98" s="184" t="s">
        <v>82</v>
      </c>
      <c r="AY98" s="17" t="s">
        <v>117</v>
      </c>
      <c r="BE98" s="185">
        <f>IF(N98="základní",J98,0)</f>
        <v>0</v>
      </c>
      <c r="BF98" s="185">
        <f>IF(N98="snížená",J98,0)</f>
        <v>0</v>
      </c>
      <c r="BG98" s="185">
        <f>IF(N98="zákl. přenesená",J98,0)</f>
        <v>0</v>
      </c>
      <c r="BH98" s="185">
        <f>IF(N98="sníž. přenesená",J98,0)</f>
        <v>0</v>
      </c>
      <c r="BI98" s="185">
        <f>IF(N98="nulová",J98,0)</f>
        <v>0</v>
      </c>
      <c r="BJ98" s="17" t="s">
        <v>79</v>
      </c>
      <c r="BK98" s="185">
        <f>ROUND(I98*H98,2)</f>
        <v>0</v>
      </c>
      <c r="BL98" s="17" t="s">
        <v>332</v>
      </c>
      <c r="BM98" s="184" t="s">
        <v>354</v>
      </c>
    </row>
    <row r="99" spans="1:65" s="2" customFormat="1" ht="11.25">
      <c r="A99" s="34"/>
      <c r="B99" s="35"/>
      <c r="C99" s="36"/>
      <c r="D99" s="186" t="s">
        <v>126</v>
      </c>
      <c r="E99" s="36"/>
      <c r="F99" s="187" t="s">
        <v>352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126</v>
      </c>
      <c r="AU99" s="17" t="s">
        <v>82</v>
      </c>
    </row>
    <row r="100" spans="1:65" s="2" customFormat="1" ht="19.5">
      <c r="A100" s="34"/>
      <c r="B100" s="35"/>
      <c r="C100" s="36"/>
      <c r="D100" s="186" t="s">
        <v>227</v>
      </c>
      <c r="E100" s="36"/>
      <c r="F100" s="204" t="s">
        <v>355</v>
      </c>
      <c r="G100" s="36"/>
      <c r="H100" s="36"/>
      <c r="I100" s="188"/>
      <c r="J100" s="36"/>
      <c r="K100" s="36"/>
      <c r="L100" s="39"/>
      <c r="M100" s="189"/>
      <c r="N100" s="190"/>
      <c r="O100" s="64"/>
      <c r="P100" s="64"/>
      <c r="Q100" s="64"/>
      <c r="R100" s="64"/>
      <c r="S100" s="64"/>
      <c r="T100" s="65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7" t="s">
        <v>227</v>
      </c>
      <c r="AU100" s="17" t="s">
        <v>82</v>
      </c>
    </row>
    <row r="101" spans="1:65" s="2" customFormat="1" ht="16.5" customHeight="1">
      <c r="A101" s="34"/>
      <c r="B101" s="35"/>
      <c r="C101" s="173" t="s">
        <v>159</v>
      </c>
      <c r="D101" s="173" t="s">
        <v>119</v>
      </c>
      <c r="E101" s="174" t="s">
        <v>356</v>
      </c>
      <c r="F101" s="175" t="s">
        <v>357</v>
      </c>
      <c r="G101" s="176" t="s">
        <v>353</v>
      </c>
      <c r="H101" s="177">
        <v>1</v>
      </c>
      <c r="I101" s="178"/>
      <c r="J101" s="179">
        <f>ROUND(I101*H101,2)</f>
        <v>0</v>
      </c>
      <c r="K101" s="175" t="s">
        <v>19</v>
      </c>
      <c r="L101" s="39"/>
      <c r="M101" s="180" t="s">
        <v>19</v>
      </c>
      <c r="N101" s="181" t="s">
        <v>42</v>
      </c>
      <c r="O101" s="64"/>
      <c r="P101" s="182">
        <f>O101*H101</f>
        <v>0</v>
      </c>
      <c r="Q101" s="182">
        <v>0</v>
      </c>
      <c r="R101" s="182">
        <f>Q101*H101</f>
        <v>0</v>
      </c>
      <c r="S101" s="182">
        <v>0</v>
      </c>
      <c r="T101" s="183">
        <f>S101*H101</f>
        <v>0</v>
      </c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R101" s="184" t="s">
        <v>358</v>
      </c>
      <c r="AT101" s="184" t="s">
        <v>119</v>
      </c>
      <c r="AU101" s="184" t="s">
        <v>82</v>
      </c>
      <c r="AY101" s="17" t="s">
        <v>117</v>
      </c>
      <c r="BE101" s="185">
        <f>IF(N101="základní",J101,0)</f>
        <v>0</v>
      </c>
      <c r="BF101" s="185">
        <f>IF(N101="snížená",J101,0)</f>
        <v>0</v>
      </c>
      <c r="BG101" s="185">
        <f>IF(N101="zákl. přenesená",J101,0)</f>
        <v>0</v>
      </c>
      <c r="BH101" s="185">
        <f>IF(N101="sníž. přenesená",J101,0)</f>
        <v>0</v>
      </c>
      <c r="BI101" s="185">
        <f>IF(N101="nulová",J101,0)</f>
        <v>0</v>
      </c>
      <c r="BJ101" s="17" t="s">
        <v>79</v>
      </c>
      <c r="BK101" s="185">
        <f>ROUND(I101*H101,2)</f>
        <v>0</v>
      </c>
      <c r="BL101" s="17" t="s">
        <v>358</v>
      </c>
      <c r="BM101" s="184" t="s">
        <v>359</v>
      </c>
    </row>
    <row r="102" spans="1:65" s="2" customFormat="1" ht="11.25">
      <c r="A102" s="34"/>
      <c r="B102" s="35"/>
      <c r="C102" s="36"/>
      <c r="D102" s="186" t="s">
        <v>126</v>
      </c>
      <c r="E102" s="36"/>
      <c r="F102" s="187" t="s">
        <v>357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126</v>
      </c>
      <c r="AU102" s="17" t="s">
        <v>82</v>
      </c>
    </row>
    <row r="103" spans="1:65" s="2" customFormat="1" ht="29.25">
      <c r="A103" s="34"/>
      <c r="B103" s="35"/>
      <c r="C103" s="36"/>
      <c r="D103" s="186" t="s">
        <v>227</v>
      </c>
      <c r="E103" s="36"/>
      <c r="F103" s="204" t="s">
        <v>360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227</v>
      </c>
      <c r="AU103" s="17" t="s">
        <v>82</v>
      </c>
    </row>
    <row r="104" spans="1:65" s="2" customFormat="1" ht="24.2" customHeight="1">
      <c r="A104" s="34"/>
      <c r="B104" s="35"/>
      <c r="C104" s="173" t="s">
        <v>166</v>
      </c>
      <c r="D104" s="173" t="s">
        <v>119</v>
      </c>
      <c r="E104" s="174" t="s">
        <v>361</v>
      </c>
      <c r="F104" s="175" t="s">
        <v>362</v>
      </c>
      <c r="G104" s="176" t="s">
        <v>353</v>
      </c>
      <c r="H104" s="177">
        <v>1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42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358</v>
      </c>
      <c r="AT104" s="184" t="s">
        <v>119</v>
      </c>
      <c r="AU104" s="184" t="s">
        <v>82</v>
      </c>
      <c r="AY104" s="17" t="s">
        <v>117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79</v>
      </c>
      <c r="BK104" s="185">
        <f>ROUND(I104*H104,2)</f>
        <v>0</v>
      </c>
      <c r="BL104" s="17" t="s">
        <v>358</v>
      </c>
      <c r="BM104" s="184" t="s">
        <v>363</v>
      </c>
    </row>
    <row r="105" spans="1:65" s="2" customFormat="1" ht="19.5">
      <c r="A105" s="34"/>
      <c r="B105" s="35"/>
      <c r="C105" s="36"/>
      <c r="D105" s="186" t="s">
        <v>126</v>
      </c>
      <c r="E105" s="36"/>
      <c r="F105" s="187" t="s">
        <v>362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126</v>
      </c>
      <c r="AU105" s="17" t="s">
        <v>82</v>
      </c>
    </row>
    <row r="106" spans="1:65" s="2" customFormat="1" ht="24.2" customHeight="1">
      <c r="A106" s="34"/>
      <c r="B106" s="35"/>
      <c r="C106" s="173" t="s">
        <v>171</v>
      </c>
      <c r="D106" s="173" t="s">
        <v>119</v>
      </c>
      <c r="E106" s="174" t="s">
        <v>364</v>
      </c>
      <c r="F106" s="175" t="s">
        <v>365</v>
      </c>
      <c r="G106" s="176" t="s">
        <v>233</v>
      </c>
      <c r="H106" s="177">
        <v>1</v>
      </c>
      <c r="I106" s="178"/>
      <c r="J106" s="179">
        <f>ROUND(I106*H106,2)</f>
        <v>0</v>
      </c>
      <c r="K106" s="175" t="s">
        <v>19</v>
      </c>
      <c r="L106" s="39"/>
      <c r="M106" s="180" t="s">
        <v>19</v>
      </c>
      <c r="N106" s="181" t="s">
        <v>42</v>
      </c>
      <c r="O106" s="64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4" t="s">
        <v>358</v>
      </c>
      <c r="AT106" s="184" t="s">
        <v>119</v>
      </c>
      <c r="AU106" s="184" t="s">
        <v>82</v>
      </c>
      <c r="AY106" s="17" t="s">
        <v>117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7" t="s">
        <v>79</v>
      </c>
      <c r="BK106" s="185">
        <f>ROUND(I106*H106,2)</f>
        <v>0</v>
      </c>
      <c r="BL106" s="17" t="s">
        <v>358</v>
      </c>
      <c r="BM106" s="184" t="s">
        <v>366</v>
      </c>
    </row>
    <row r="107" spans="1:65" s="2" customFormat="1" ht="19.5">
      <c r="A107" s="34"/>
      <c r="B107" s="35"/>
      <c r="C107" s="36"/>
      <c r="D107" s="186" t="s">
        <v>126</v>
      </c>
      <c r="E107" s="36"/>
      <c r="F107" s="187" t="s">
        <v>365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126</v>
      </c>
      <c r="AU107" s="17" t="s">
        <v>82</v>
      </c>
    </row>
    <row r="108" spans="1:65" s="2" customFormat="1" ht="39">
      <c r="A108" s="34"/>
      <c r="B108" s="35"/>
      <c r="C108" s="36"/>
      <c r="D108" s="186" t="s">
        <v>227</v>
      </c>
      <c r="E108" s="36"/>
      <c r="F108" s="204" t="s">
        <v>367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227</v>
      </c>
      <c r="AU108" s="17" t="s">
        <v>82</v>
      </c>
    </row>
    <row r="109" spans="1:65" s="2" customFormat="1" ht="33" customHeight="1">
      <c r="A109" s="34"/>
      <c r="B109" s="35"/>
      <c r="C109" s="173" t="s">
        <v>178</v>
      </c>
      <c r="D109" s="173" t="s">
        <v>119</v>
      </c>
      <c r="E109" s="174" t="s">
        <v>368</v>
      </c>
      <c r="F109" s="175" t="s">
        <v>369</v>
      </c>
      <c r="G109" s="176" t="s">
        <v>233</v>
      </c>
      <c r="H109" s="177">
        <v>1</v>
      </c>
      <c r="I109" s="178"/>
      <c r="J109" s="179">
        <f>ROUND(I109*H109,2)</f>
        <v>0</v>
      </c>
      <c r="K109" s="175" t="s">
        <v>19</v>
      </c>
      <c r="L109" s="39"/>
      <c r="M109" s="180" t="s">
        <v>19</v>
      </c>
      <c r="N109" s="181" t="s">
        <v>42</v>
      </c>
      <c r="O109" s="64"/>
      <c r="P109" s="182">
        <f>O109*H109</f>
        <v>0</v>
      </c>
      <c r="Q109" s="182">
        <v>0</v>
      </c>
      <c r="R109" s="182">
        <f>Q109*H109</f>
        <v>0</v>
      </c>
      <c r="S109" s="182">
        <v>0</v>
      </c>
      <c r="T109" s="183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4" t="s">
        <v>358</v>
      </c>
      <c r="AT109" s="184" t="s">
        <v>119</v>
      </c>
      <c r="AU109" s="184" t="s">
        <v>82</v>
      </c>
      <c r="AY109" s="17" t="s">
        <v>117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17" t="s">
        <v>79</v>
      </c>
      <c r="BK109" s="185">
        <f>ROUND(I109*H109,2)</f>
        <v>0</v>
      </c>
      <c r="BL109" s="17" t="s">
        <v>358</v>
      </c>
      <c r="BM109" s="184" t="s">
        <v>370</v>
      </c>
    </row>
    <row r="110" spans="1:65" s="2" customFormat="1" ht="19.5">
      <c r="A110" s="34"/>
      <c r="B110" s="35"/>
      <c r="C110" s="36"/>
      <c r="D110" s="186" t="s">
        <v>126</v>
      </c>
      <c r="E110" s="36"/>
      <c r="F110" s="187" t="s">
        <v>369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126</v>
      </c>
      <c r="AU110" s="17" t="s">
        <v>82</v>
      </c>
    </row>
    <row r="111" spans="1:65" s="2" customFormat="1" ht="19.5">
      <c r="A111" s="34"/>
      <c r="B111" s="35"/>
      <c r="C111" s="36"/>
      <c r="D111" s="186" t="s">
        <v>227</v>
      </c>
      <c r="E111" s="36"/>
      <c r="F111" s="204" t="s">
        <v>371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227</v>
      </c>
      <c r="AU111" s="17" t="s">
        <v>82</v>
      </c>
    </row>
    <row r="112" spans="1:65" s="2" customFormat="1" ht="16.5" customHeight="1">
      <c r="A112" s="34"/>
      <c r="B112" s="35"/>
      <c r="C112" s="173" t="s">
        <v>185</v>
      </c>
      <c r="D112" s="173" t="s">
        <v>119</v>
      </c>
      <c r="E112" s="174" t="s">
        <v>372</v>
      </c>
      <c r="F112" s="175" t="s">
        <v>373</v>
      </c>
      <c r="G112" s="176" t="s">
        <v>233</v>
      </c>
      <c r="H112" s="177">
        <v>1</v>
      </c>
      <c r="I112" s="178"/>
      <c r="J112" s="179">
        <f>ROUND(I112*H112,2)</f>
        <v>0</v>
      </c>
      <c r="K112" s="175" t="s">
        <v>19</v>
      </c>
      <c r="L112" s="39"/>
      <c r="M112" s="180" t="s">
        <v>19</v>
      </c>
      <c r="N112" s="181" t="s">
        <v>42</v>
      </c>
      <c r="O112" s="64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4" t="s">
        <v>358</v>
      </c>
      <c r="AT112" s="184" t="s">
        <v>119</v>
      </c>
      <c r="AU112" s="184" t="s">
        <v>82</v>
      </c>
      <c r="AY112" s="17" t="s">
        <v>117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7" t="s">
        <v>79</v>
      </c>
      <c r="BK112" s="185">
        <f>ROUND(I112*H112,2)</f>
        <v>0</v>
      </c>
      <c r="BL112" s="17" t="s">
        <v>358</v>
      </c>
      <c r="BM112" s="184" t="s">
        <v>374</v>
      </c>
    </row>
    <row r="113" spans="1:65" s="2" customFormat="1" ht="11.25">
      <c r="A113" s="34"/>
      <c r="B113" s="35"/>
      <c r="C113" s="36"/>
      <c r="D113" s="186" t="s">
        <v>126</v>
      </c>
      <c r="E113" s="36"/>
      <c r="F113" s="187" t="s">
        <v>373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126</v>
      </c>
      <c r="AU113" s="17" t="s">
        <v>82</v>
      </c>
    </row>
    <row r="114" spans="1:65" s="2" customFormat="1" ht="19.5">
      <c r="A114" s="34"/>
      <c r="B114" s="35"/>
      <c r="C114" s="36"/>
      <c r="D114" s="186" t="s">
        <v>227</v>
      </c>
      <c r="E114" s="36"/>
      <c r="F114" s="204" t="s">
        <v>375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227</v>
      </c>
      <c r="AU114" s="17" t="s">
        <v>82</v>
      </c>
    </row>
    <row r="115" spans="1:65" s="2" customFormat="1" ht="24.2" customHeight="1">
      <c r="A115" s="34"/>
      <c r="B115" s="35"/>
      <c r="C115" s="173" t="s">
        <v>192</v>
      </c>
      <c r="D115" s="173" t="s">
        <v>119</v>
      </c>
      <c r="E115" s="174" t="s">
        <v>376</v>
      </c>
      <c r="F115" s="175" t="s">
        <v>377</v>
      </c>
      <c r="G115" s="176" t="s">
        <v>233</v>
      </c>
      <c r="H115" s="177">
        <v>1</v>
      </c>
      <c r="I115" s="178"/>
      <c r="J115" s="179">
        <f>ROUND(I115*H115,2)</f>
        <v>0</v>
      </c>
      <c r="K115" s="175" t="s">
        <v>19</v>
      </c>
      <c r="L115" s="39"/>
      <c r="M115" s="180" t="s">
        <v>19</v>
      </c>
      <c r="N115" s="181" t="s">
        <v>42</v>
      </c>
      <c r="O115" s="64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4" t="s">
        <v>358</v>
      </c>
      <c r="AT115" s="184" t="s">
        <v>119</v>
      </c>
      <c r="AU115" s="184" t="s">
        <v>82</v>
      </c>
      <c r="AY115" s="17" t="s">
        <v>117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7" t="s">
        <v>79</v>
      </c>
      <c r="BK115" s="185">
        <f>ROUND(I115*H115,2)</f>
        <v>0</v>
      </c>
      <c r="BL115" s="17" t="s">
        <v>358</v>
      </c>
      <c r="BM115" s="184" t="s">
        <v>378</v>
      </c>
    </row>
    <row r="116" spans="1:65" s="2" customFormat="1" ht="11.25">
      <c r="A116" s="34"/>
      <c r="B116" s="35"/>
      <c r="C116" s="36"/>
      <c r="D116" s="186" t="s">
        <v>126</v>
      </c>
      <c r="E116" s="36"/>
      <c r="F116" s="187" t="s">
        <v>377</v>
      </c>
      <c r="G116" s="36"/>
      <c r="H116" s="36"/>
      <c r="I116" s="188"/>
      <c r="J116" s="36"/>
      <c r="K116" s="36"/>
      <c r="L116" s="39"/>
      <c r="M116" s="189"/>
      <c r="N116" s="190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126</v>
      </c>
      <c r="AU116" s="17" t="s">
        <v>82</v>
      </c>
    </row>
    <row r="117" spans="1:65" s="2" customFormat="1" ht="16.5" customHeight="1">
      <c r="A117" s="34"/>
      <c r="B117" s="35"/>
      <c r="C117" s="173" t="s">
        <v>200</v>
      </c>
      <c r="D117" s="173" t="s">
        <v>119</v>
      </c>
      <c r="E117" s="174" t="s">
        <v>379</v>
      </c>
      <c r="F117" s="175" t="s">
        <v>380</v>
      </c>
      <c r="G117" s="176" t="s">
        <v>233</v>
      </c>
      <c r="H117" s="177">
        <v>1</v>
      </c>
      <c r="I117" s="178"/>
      <c r="J117" s="179">
        <f>ROUND(I117*H117,2)</f>
        <v>0</v>
      </c>
      <c r="K117" s="175" t="s">
        <v>19</v>
      </c>
      <c r="L117" s="39"/>
      <c r="M117" s="180" t="s">
        <v>19</v>
      </c>
      <c r="N117" s="181" t="s">
        <v>42</v>
      </c>
      <c r="O117" s="64"/>
      <c r="P117" s="182">
        <f>O117*H117</f>
        <v>0</v>
      </c>
      <c r="Q117" s="182">
        <v>0</v>
      </c>
      <c r="R117" s="182">
        <f>Q117*H117</f>
        <v>0</v>
      </c>
      <c r="S117" s="182">
        <v>0</v>
      </c>
      <c r="T117" s="183">
        <f>S117*H117</f>
        <v>0</v>
      </c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R117" s="184" t="s">
        <v>358</v>
      </c>
      <c r="AT117" s="184" t="s">
        <v>119</v>
      </c>
      <c r="AU117" s="184" t="s">
        <v>82</v>
      </c>
      <c r="AY117" s="17" t="s">
        <v>117</v>
      </c>
      <c r="BE117" s="185">
        <f>IF(N117="základní",J117,0)</f>
        <v>0</v>
      </c>
      <c r="BF117" s="185">
        <f>IF(N117="snížená",J117,0)</f>
        <v>0</v>
      </c>
      <c r="BG117" s="185">
        <f>IF(N117="zákl. přenesená",J117,0)</f>
        <v>0</v>
      </c>
      <c r="BH117" s="185">
        <f>IF(N117="sníž. přenesená",J117,0)</f>
        <v>0</v>
      </c>
      <c r="BI117" s="185">
        <f>IF(N117="nulová",J117,0)</f>
        <v>0</v>
      </c>
      <c r="BJ117" s="17" t="s">
        <v>79</v>
      </c>
      <c r="BK117" s="185">
        <f>ROUND(I117*H117,2)</f>
        <v>0</v>
      </c>
      <c r="BL117" s="17" t="s">
        <v>358</v>
      </c>
      <c r="BM117" s="184" t="s">
        <v>381</v>
      </c>
    </row>
    <row r="118" spans="1:65" s="2" customFormat="1" ht="11.25">
      <c r="A118" s="34"/>
      <c r="B118" s="35"/>
      <c r="C118" s="36"/>
      <c r="D118" s="186" t="s">
        <v>126</v>
      </c>
      <c r="E118" s="36"/>
      <c r="F118" s="187" t="s">
        <v>380</v>
      </c>
      <c r="G118" s="36"/>
      <c r="H118" s="36"/>
      <c r="I118" s="188"/>
      <c r="J118" s="36"/>
      <c r="K118" s="36"/>
      <c r="L118" s="39"/>
      <c r="M118" s="205"/>
      <c r="N118" s="206"/>
      <c r="O118" s="207"/>
      <c r="P118" s="207"/>
      <c r="Q118" s="207"/>
      <c r="R118" s="207"/>
      <c r="S118" s="207"/>
      <c r="T118" s="208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T118" s="17" t="s">
        <v>126</v>
      </c>
      <c r="AU118" s="17" t="s">
        <v>82</v>
      </c>
    </row>
    <row r="119" spans="1:65" s="2" customFormat="1" ht="6.95" customHeight="1">
      <c r="A119" s="34"/>
      <c r="B119" s="47"/>
      <c r="C119" s="48"/>
      <c r="D119" s="48"/>
      <c r="E119" s="48"/>
      <c r="F119" s="48"/>
      <c r="G119" s="48"/>
      <c r="H119" s="48"/>
      <c r="I119" s="48"/>
      <c r="J119" s="48"/>
      <c r="K119" s="48"/>
      <c r="L119" s="39"/>
      <c r="M119" s="34"/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</sheetData>
  <sheetProtection algorithmName="SHA-512" hashValue="PW2o1FAK+uEVNlEcb/3As6HAd0Y/MvKZCPNK+K+2QoLMqFbx8eXVIaTUc4wiWKuP98uES+XjTbLAiJXjnOwH6g==" saltValue="bTo/qpxr0gt85dJfTo/Hvw+b84d9TO5VT3i2Fm2nTbYk+Gv8nIWeWE5Lqc2DP9s4J0n6FpF6PPEs7v8rt2TPCA==" spinCount="100000" sheet="1" objects="1" scenarios="1" formatColumns="0" formatRows="0" autoFilter="0"/>
  <autoFilter ref="C81:K118"/>
  <mergeCells count="9">
    <mergeCell ref="E50:H50"/>
    <mergeCell ref="E72:H72"/>
    <mergeCell ref="E74:H74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24"/>
  <sheetViews>
    <sheetView showGridLines="0" topLeftCell="A202" workbookViewId="0"/>
  </sheetViews>
  <sheetFormatPr defaultRowHeight="15"/>
  <cols>
    <col min="1" max="1" width="8.33203125" style="212" customWidth="1"/>
    <col min="2" max="2" width="1.6640625" style="212" customWidth="1"/>
    <col min="3" max="4" width="5" style="212" customWidth="1"/>
    <col min="5" max="5" width="11.6640625" style="212" customWidth="1"/>
    <col min="6" max="6" width="9.1640625" style="212" customWidth="1"/>
    <col min="7" max="7" width="5" style="212" customWidth="1"/>
    <col min="8" max="8" width="77.83203125" style="212" customWidth="1"/>
    <col min="9" max="10" width="20" style="212" customWidth="1"/>
    <col min="11" max="11" width="1.6640625" style="212" customWidth="1"/>
  </cols>
  <sheetData>
    <row r="1" spans="2:11" s="1" customFormat="1" ht="37.5" customHeight="1"/>
    <row r="2" spans="2:11" s="1" customFormat="1" ht="7.5" customHeight="1">
      <c r="B2" s="213"/>
      <c r="C2" s="214"/>
      <c r="D2" s="214"/>
      <c r="E2" s="214"/>
      <c r="F2" s="214"/>
      <c r="G2" s="214"/>
      <c r="H2" s="214"/>
      <c r="I2" s="214"/>
      <c r="J2" s="214"/>
      <c r="K2" s="215"/>
    </row>
    <row r="3" spans="2:11" s="14" customFormat="1" ht="45" customHeight="1">
      <c r="B3" s="216"/>
      <c r="C3" s="352" t="s">
        <v>382</v>
      </c>
      <c r="D3" s="352"/>
      <c r="E3" s="352"/>
      <c r="F3" s="352"/>
      <c r="G3" s="352"/>
      <c r="H3" s="352"/>
      <c r="I3" s="352"/>
      <c r="J3" s="352"/>
      <c r="K3" s="217"/>
    </row>
    <row r="4" spans="2:11" s="1" customFormat="1" ht="25.5" customHeight="1">
      <c r="B4" s="218"/>
      <c r="C4" s="351" t="s">
        <v>383</v>
      </c>
      <c r="D4" s="351"/>
      <c r="E4" s="351"/>
      <c r="F4" s="351"/>
      <c r="G4" s="351"/>
      <c r="H4" s="351"/>
      <c r="I4" s="351"/>
      <c r="J4" s="351"/>
      <c r="K4" s="219"/>
    </row>
    <row r="5" spans="2:11" s="1" customFormat="1" ht="5.25" customHeight="1">
      <c r="B5" s="218"/>
      <c r="C5" s="220"/>
      <c r="D5" s="220"/>
      <c r="E5" s="220"/>
      <c r="F5" s="220"/>
      <c r="G5" s="220"/>
      <c r="H5" s="220"/>
      <c r="I5" s="220"/>
      <c r="J5" s="220"/>
      <c r="K5" s="219"/>
    </row>
    <row r="6" spans="2:11" s="1" customFormat="1" ht="15" customHeight="1">
      <c r="B6" s="218"/>
      <c r="C6" s="350" t="s">
        <v>384</v>
      </c>
      <c r="D6" s="350"/>
      <c r="E6" s="350"/>
      <c r="F6" s="350"/>
      <c r="G6" s="350"/>
      <c r="H6" s="350"/>
      <c r="I6" s="350"/>
      <c r="J6" s="350"/>
      <c r="K6" s="219"/>
    </row>
    <row r="7" spans="2:11" s="1" customFormat="1" ht="15" customHeight="1">
      <c r="B7" s="222"/>
      <c r="C7" s="350" t="s">
        <v>385</v>
      </c>
      <c r="D7" s="350"/>
      <c r="E7" s="350"/>
      <c r="F7" s="350"/>
      <c r="G7" s="350"/>
      <c r="H7" s="350"/>
      <c r="I7" s="350"/>
      <c r="J7" s="350"/>
      <c r="K7" s="219"/>
    </row>
    <row r="8" spans="2:11" s="1" customFormat="1" ht="12.75" customHeight="1">
      <c r="B8" s="222"/>
      <c r="C8" s="221"/>
      <c r="D8" s="221"/>
      <c r="E8" s="221"/>
      <c r="F8" s="221"/>
      <c r="G8" s="221"/>
      <c r="H8" s="221"/>
      <c r="I8" s="221"/>
      <c r="J8" s="221"/>
      <c r="K8" s="219"/>
    </row>
    <row r="9" spans="2:11" s="1" customFormat="1" ht="15" customHeight="1">
      <c r="B9" s="222"/>
      <c r="C9" s="350" t="s">
        <v>386</v>
      </c>
      <c r="D9" s="350"/>
      <c r="E9" s="350"/>
      <c r="F9" s="350"/>
      <c r="G9" s="350"/>
      <c r="H9" s="350"/>
      <c r="I9" s="350"/>
      <c r="J9" s="350"/>
      <c r="K9" s="219"/>
    </row>
    <row r="10" spans="2:11" s="1" customFormat="1" ht="15" customHeight="1">
      <c r="B10" s="222"/>
      <c r="C10" s="221"/>
      <c r="D10" s="350" t="s">
        <v>387</v>
      </c>
      <c r="E10" s="350"/>
      <c r="F10" s="350"/>
      <c r="G10" s="350"/>
      <c r="H10" s="350"/>
      <c r="I10" s="350"/>
      <c r="J10" s="350"/>
      <c r="K10" s="219"/>
    </row>
    <row r="11" spans="2:11" s="1" customFormat="1" ht="15" customHeight="1">
      <c r="B11" s="222"/>
      <c r="C11" s="223"/>
      <c r="D11" s="350" t="s">
        <v>388</v>
      </c>
      <c r="E11" s="350"/>
      <c r="F11" s="350"/>
      <c r="G11" s="350"/>
      <c r="H11" s="350"/>
      <c r="I11" s="350"/>
      <c r="J11" s="350"/>
      <c r="K11" s="219"/>
    </row>
    <row r="12" spans="2:11" s="1" customFormat="1" ht="15" customHeight="1">
      <c r="B12" s="222"/>
      <c r="C12" s="223"/>
      <c r="D12" s="221"/>
      <c r="E12" s="221"/>
      <c r="F12" s="221"/>
      <c r="G12" s="221"/>
      <c r="H12" s="221"/>
      <c r="I12" s="221"/>
      <c r="J12" s="221"/>
      <c r="K12" s="219"/>
    </row>
    <row r="13" spans="2:11" s="1" customFormat="1" ht="15" customHeight="1">
      <c r="B13" s="222"/>
      <c r="C13" s="223"/>
      <c r="D13" s="224" t="s">
        <v>389</v>
      </c>
      <c r="E13" s="221"/>
      <c r="F13" s="221"/>
      <c r="G13" s="221"/>
      <c r="H13" s="221"/>
      <c r="I13" s="221"/>
      <c r="J13" s="221"/>
      <c r="K13" s="219"/>
    </row>
    <row r="14" spans="2:11" s="1" customFormat="1" ht="12.75" customHeight="1">
      <c r="B14" s="222"/>
      <c r="C14" s="223"/>
      <c r="D14" s="223"/>
      <c r="E14" s="223"/>
      <c r="F14" s="223"/>
      <c r="G14" s="223"/>
      <c r="H14" s="223"/>
      <c r="I14" s="223"/>
      <c r="J14" s="223"/>
      <c r="K14" s="219"/>
    </row>
    <row r="15" spans="2:11" s="1" customFormat="1" ht="15" customHeight="1">
      <c r="B15" s="222"/>
      <c r="C15" s="223"/>
      <c r="D15" s="350" t="s">
        <v>390</v>
      </c>
      <c r="E15" s="350"/>
      <c r="F15" s="350"/>
      <c r="G15" s="350"/>
      <c r="H15" s="350"/>
      <c r="I15" s="350"/>
      <c r="J15" s="350"/>
      <c r="K15" s="219"/>
    </row>
    <row r="16" spans="2:11" s="1" customFormat="1" ht="15" customHeight="1">
      <c r="B16" s="222"/>
      <c r="C16" s="223"/>
      <c r="D16" s="350" t="s">
        <v>391</v>
      </c>
      <c r="E16" s="350"/>
      <c r="F16" s="350"/>
      <c r="G16" s="350"/>
      <c r="H16" s="350"/>
      <c r="I16" s="350"/>
      <c r="J16" s="350"/>
      <c r="K16" s="219"/>
    </row>
    <row r="17" spans="2:11" s="1" customFormat="1" ht="15" customHeight="1">
      <c r="B17" s="222"/>
      <c r="C17" s="223"/>
      <c r="D17" s="350" t="s">
        <v>392</v>
      </c>
      <c r="E17" s="350"/>
      <c r="F17" s="350"/>
      <c r="G17" s="350"/>
      <c r="H17" s="350"/>
      <c r="I17" s="350"/>
      <c r="J17" s="350"/>
      <c r="K17" s="219"/>
    </row>
    <row r="18" spans="2:11" s="1" customFormat="1" ht="15" customHeight="1">
      <c r="B18" s="222"/>
      <c r="C18" s="223"/>
      <c r="D18" s="223"/>
      <c r="E18" s="225" t="s">
        <v>78</v>
      </c>
      <c r="F18" s="350" t="s">
        <v>393</v>
      </c>
      <c r="G18" s="350"/>
      <c r="H18" s="350"/>
      <c r="I18" s="350"/>
      <c r="J18" s="350"/>
      <c r="K18" s="219"/>
    </row>
    <row r="19" spans="2:11" s="1" customFormat="1" ht="15" customHeight="1">
      <c r="B19" s="222"/>
      <c r="C19" s="223"/>
      <c r="D19" s="223"/>
      <c r="E19" s="225" t="s">
        <v>394</v>
      </c>
      <c r="F19" s="350" t="s">
        <v>395</v>
      </c>
      <c r="G19" s="350"/>
      <c r="H19" s="350"/>
      <c r="I19" s="350"/>
      <c r="J19" s="350"/>
      <c r="K19" s="219"/>
    </row>
    <row r="20" spans="2:11" s="1" customFormat="1" ht="15" customHeight="1">
      <c r="B20" s="222"/>
      <c r="C20" s="223"/>
      <c r="D20" s="223"/>
      <c r="E20" s="225" t="s">
        <v>396</v>
      </c>
      <c r="F20" s="350" t="s">
        <v>397</v>
      </c>
      <c r="G20" s="350"/>
      <c r="H20" s="350"/>
      <c r="I20" s="350"/>
      <c r="J20" s="350"/>
      <c r="K20" s="219"/>
    </row>
    <row r="21" spans="2:11" s="1" customFormat="1" ht="15" customHeight="1">
      <c r="B21" s="222"/>
      <c r="C21" s="223"/>
      <c r="D21" s="223"/>
      <c r="E21" s="225" t="s">
        <v>89</v>
      </c>
      <c r="F21" s="350" t="s">
        <v>90</v>
      </c>
      <c r="G21" s="350"/>
      <c r="H21" s="350"/>
      <c r="I21" s="350"/>
      <c r="J21" s="350"/>
      <c r="K21" s="219"/>
    </row>
    <row r="22" spans="2:11" s="1" customFormat="1" ht="15" customHeight="1">
      <c r="B22" s="222"/>
      <c r="C22" s="223"/>
      <c r="D22" s="223"/>
      <c r="E22" s="225" t="s">
        <v>398</v>
      </c>
      <c r="F22" s="350" t="s">
        <v>399</v>
      </c>
      <c r="G22" s="350"/>
      <c r="H22" s="350"/>
      <c r="I22" s="350"/>
      <c r="J22" s="350"/>
      <c r="K22" s="219"/>
    </row>
    <row r="23" spans="2:11" s="1" customFormat="1" ht="15" customHeight="1">
      <c r="B23" s="222"/>
      <c r="C23" s="223"/>
      <c r="D23" s="223"/>
      <c r="E23" s="225" t="s">
        <v>400</v>
      </c>
      <c r="F23" s="350" t="s">
        <v>401</v>
      </c>
      <c r="G23" s="350"/>
      <c r="H23" s="350"/>
      <c r="I23" s="350"/>
      <c r="J23" s="350"/>
      <c r="K23" s="219"/>
    </row>
    <row r="24" spans="2:11" s="1" customFormat="1" ht="12.75" customHeight="1">
      <c r="B24" s="222"/>
      <c r="C24" s="223"/>
      <c r="D24" s="223"/>
      <c r="E24" s="223"/>
      <c r="F24" s="223"/>
      <c r="G24" s="223"/>
      <c r="H24" s="223"/>
      <c r="I24" s="223"/>
      <c r="J24" s="223"/>
      <c r="K24" s="219"/>
    </row>
    <row r="25" spans="2:11" s="1" customFormat="1" ht="15" customHeight="1">
      <c r="B25" s="222"/>
      <c r="C25" s="350" t="s">
        <v>402</v>
      </c>
      <c r="D25" s="350"/>
      <c r="E25" s="350"/>
      <c r="F25" s="350"/>
      <c r="G25" s="350"/>
      <c r="H25" s="350"/>
      <c r="I25" s="350"/>
      <c r="J25" s="350"/>
      <c r="K25" s="219"/>
    </row>
    <row r="26" spans="2:11" s="1" customFormat="1" ht="15" customHeight="1">
      <c r="B26" s="222"/>
      <c r="C26" s="350" t="s">
        <v>403</v>
      </c>
      <c r="D26" s="350"/>
      <c r="E26" s="350"/>
      <c r="F26" s="350"/>
      <c r="G26" s="350"/>
      <c r="H26" s="350"/>
      <c r="I26" s="350"/>
      <c r="J26" s="350"/>
      <c r="K26" s="219"/>
    </row>
    <row r="27" spans="2:11" s="1" customFormat="1" ht="15" customHeight="1">
      <c r="B27" s="222"/>
      <c r="C27" s="221"/>
      <c r="D27" s="350" t="s">
        <v>404</v>
      </c>
      <c r="E27" s="350"/>
      <c r="F27" s="350"/>
      <c r="G27" s="350"/>
      <c r="H27" s="350"/>
      <c r="I27" s="350"/>
      <c r="J27" s="350"/>
      <c r="K27" s="219"/>
    </row>
    <row r="28" spans="2:11" s="1" customFormat="1" ht="15" customHeight="1">
      <c r="B28" s="222"/>
      <c r="C28" s="223"/>
      <c r="D28" s="350" t="s">
        <v>405</v>
      </c>
      <c r="E28" s="350"/>
      <c r="F28" s="350"/>
      <c r="G28" s="350"/>
      <c r="H28" s="350"/>
      <c r="I28" s="350"/>
      <c r="J28" s="350"/>
      <c r="K28" s="219"/>
    </row>
    <row r="29" spans="2:11" s="1" customFormat="1" ht="12.75" customHeight="1">
      <c r="B29" s="222"/>
      <c r="C29" s="223"/>
      <c r="D29" s="223"/>
      <c r="E29" s="223"/>
      <c r="F29" s="223"/>
      <c r="G29" s="223"/>
      <c r="H29" s="223"/>
      <c r="I29" s="223"/>
      <c r="J29" s="223"/>
      <c r="K29" s="219"/>
    </row>
    <row r="30" spans="2:11" s="1" customFormat="1" ht="15" customHeight="1">
      <c r="B30" s="222"/>
      <c r="C30" s="223"/>
      <c r="D30" s="350" t="s">
        <v>406</v>
      </c>
      <c r="E30" s="350"/>
      <c r="F30" s="350"/>
      <c r="G30" s="350"/>
      <c r="H30" s="350"/>
      <c r="I30" s="350"/>
      <c r="J30" s="350"/>
      <c r="K30" s="219"/>
    </row>
    <row r="31" spans="2:11" s="1" customFormat="1" ht="15" customHeight="1">
      <c r="B31" s="222"/>
      <c r="C31" s="223"/>
      <c r="D31" s="350" t="s">
        <v>407</v>
      </c>
      <c r="E31" s="350"/>
      <c r="F31" s="350"/>
      <c r="G31" s="350"/>
      <c r="H31" s="350"/>
      <c r="I31" s="350"/>
      <c r="J31" s="350"/>
      <c r="K31" s="219"/>
    </row>
    <row r="32" spans="2:11" s="1" customFormat="1" ht="12.75" customHeight="1">
      <c r="B32" s="222"/>
      <c r="C32" s="223"/>
      <c r="D32" s="223"/>
      <c r="E32" s="223"/>
      <c r="F32" s="223"/>
      <c r="G32" s="223"/>
      <c r="H32" s="223"/>
      <c r="I32" s="223"/>
      <c r="J32" s="223"/>
      <c r="K32" s="219"/>
    </row>
    <row r="33" spans="2:11" s="1" customFormat="1" ht="15" customHeight="1">
      <c r="B33" s="222"/>
      <c r="C33" s="223"/>
      <c r="D33" s="350" t="s">
        <v>408</v>
      </c>
      <c r="E33" s="350"/>
      <c r="F33" s="350"/>
      <c r="G33" s="350"/>
      <c r="H33" s="350"/>
      <c r="I33" s="350"/>
      <c r="J33" s="350"/>
      <c r="K33" s="219"/>
    </row>
    <row r="34" spans="2:11" s="1" customFormat="1" ht="15" customHeight="1">
      <c r="B34" s="222"/>
      <c r="C34" s="223"/>
      <c r="D34" s="350" t="s">
        <v>409</v>
      </c>
      <c r="E34" s="350"/>
      <c r="F34" s="350"/>
      <c r="G34" s="350"/>
      <c r="H34" s="350"/>
      <c r="I34" s="350"/>
      <c r="J34" s="350"/>
      <c r="K34" s="219"/>
    </row>
    <row r="35" spans="2:11" s="1" customFormat="1" ht="15" customHeight="1">
      <c r="B35" s="222"/>
      <c r="C35" s="223"/>
      <c r="D35" s="350" t="s">
        <v>410</v>
      </c>
      <c r="E35" s="350"/>
      <c r="F35" s="350"/>
      <c r="G35" s="350"/>
      <c r="H35" s="350"/>
      <c r="I35" s="350"/>
      <c r="J35" s="350"/>
      <c r="K35" s="219"/>
    </row>
    <row r="36" spans="2:11" s="1" customFormat="1" ht="15" customHeight="1">
      <c r="B36" s="222"/>
      <c r="C36" s="223"/>
      <c r="D36" s="221"/>
      <c r="E36" s="224" t="s">
        <v>103</v>
      </c>
      <c r="F36" s="221"/>
      <c r="G36" s="350" t="s">
        <v>411</v>
      </c>
      <c r="H36" s="350"/>
      <c r="I36" s="350"/>
      <c r="J36" s="350"/>
      <c r="K36" s="219"/>
    </row>
    <row r="37" spans="2:11" s="1" customFormat="1" ht="30.75" customHeight="1">
      <c r="B37" s="222"/>
      <c r="C37" s="223"/>
      <c r="D37" s="221"/>
      <c r="E37" s="224" t="s">
        <v>412</v>
      </c>
      <c r="F37" s="221"/>
      <c r="G37" s="350" t="s">
        <v>413</v>
      </c>
      <c r="H37" s="350"/>
      <c r="I37" s="350"/>
      <c r="J37" s="350"/>
      <c r="K37" s="219"/>
    </row>
    <row r="38" spans="2:11" s="1" customFormat="1" ht="15" customHeight="1">
      <c r="B38" s="222"/>
      <c r="C38" s="223"/>
      <c r="D38" s="221"/>
      <c r="E38" s="224" t="s">
        <v>52</v>
      </c>
      <c r="F38" s="221"/>
      <c r="G38" s="350" t="s">
        <v>414</v>
      </c>
      <c r="H38" s="350"/>
      <c r="I38" s="350"/>
      <c r="J38" s="350"/>
      <c r="K38" s="219"/>
    </row>
    <row r="39" spans="2:11" s="1" customFormat="1" ht="15" customHeight="1">
      <c r="B39" s="222"/>
      <c r="C39" s="223"/>
      <c r="D39" s="221"/>
      <c r="E39" s="224" t="s">
        <v>53</v>
      </c>
      <c r="F39" s="221"/>
      <c r="G39" s="350" t="s">
        <v>415</v>
      </c>
      <c r="H39" s="350"/>
      <c r="I39" s="350"/>
      <c r="J39" s="350"/>
      <c r="K39" s="219"/>
    </row>
    <row r="40" spans="2:11" s="1" customFormat="1" ht="15" customHeight="1">
      <c r="B40" s="222"/>
      <c r="C40" s="223"/>
      <c r="D40" s="221"/>
      <c r="E40" s="224" t="s">
        <v>104</v>
      </c>
      <c r="F40" s="221"/>
      <c r="G40" s="350" t="s">
        <v>416</v>
      </c>
      <c r="H40" s="350"/>
      <c r="I40" s="350"/>
      <c r="J40" s="350"/>
      <c r="K40" s="219"/>
    </row>
    <row r="41" spans="2:11" s="1" customFormat="1" ht="15" customHeight="1">
      <c r="B41" s="222"/>
      <c r="C41" s="223"/>
      <c r="D41" s="221"/>
      <c r="E41" s="224" t="s">
        <v>105</v>
      </c>
      <c r="F41" s="221"/>
      <c r="G41" s="350" t="s">
        <v>417</v>
      </c>
      <c r="H41" s="350"/>
      <c r="I41" s="350"/>
      <c r="J41" s="350"/>
      <c r="K41" s="219"/>
    </row>
    <row r="42" spans="2:11" s="1" customFormat="1" ht="15" customHeight="1">
      <c r="B42" s="222"/>
      <c r="C42" s="223"/>
      <c r="D42" s="221"/>
      <c r="E42" s="224" t="s">
        <v>418</v>
      </c>
      <c r="F42" s="221"/>
      <c r="G42" s="350" t="s">
        <v>419</v>
      </c>
      <c r="H42" s="350"/>
      <c r="I42" s="350"/>
      <c r="J42" s="350"/>
      <c r="K42" s="219"/>
    </row>
    <row r="43" spans="2:11" s="1" customFormat="1" ht="15" customHeight="1">
      <c r="B43" s="222"/>
      <c r="C43" s="223"/>
      <c r="D43" s="221"/>
      <c r="E43" s="224"/>
      <c r="F43" s="221"/>
      <c r="G43" s="350" t="s">
        <v>420</v>
      </c>
      <c r="H43" s="350"/>
      <c r="I43" s="350"/>
      <c r="J43" s="350"/>
      <c r="K43" s="219"/>
    </row>
    <row r="44" spans="2:11" s="1" customFormat="1" ht="15" customHeight="1">
      <c r="B44" s="222"/>
      <c r="C44" s="223"/>
      <c r="D44" s="221"/>
      <c r="E44" s="224" t="s">
        <v>421</v>
      </c>
      <c r="F44" s="221"/>
      <c r="G44" s="350" t="s">
        <v>422</v>
      </c>
      <c r="H44" s="350"/>
      <c r="I44" s="350"/>
      <c r="J44" s="350"/>
      <c r="K44" s="219"/>
    </row>
    <row r="45" spans="2:11" s="1" customFormat="1" ht="15" customHeight="1">
      <c r="B45" s="222"/>
      <c r="C45" s="223"/>
      <c r="D45" s="221"/>
      <c r="E45" s="224" t="s">
        <v>107</v>
      </c>
      <c r="F45" s="221"/>
      <c r="G45" s="350" t="s">
        <v>423</v>
      </c>
      <c r="H45" s="350"/>
      <c r="I45" s="350"/>
      <c r="J45" s="350"/>
      <c r="K45" s="219"/>
    </row>
    <row r="46" spans="2:11" s="1" customFormat="1" ht="12.75" customHeight="1">
      <c r="B46" s="222"/>
      <c r="C46" s="223"/>
      <c r="D46" s="221"/>
      <c r="E46" s="221"/>
      <c r="F46" s="221"/>
      <c r="G46" s="221"/>
      <c r="H46" s="221"/>
      <c r="I46" s="221"/>
      <c r="J46" s="221"/>
      <c r="K46" s="219"/>
    </row>
    <row r="47" spans="2:11" s="1" customFormat="1" ht="15" customHeight="1">
      <c r="B47" s="222"/>
      <c r="C47" s="223"/>
      <c r="D47" s="350" t="s">
        <v>424</v>
      </c>
      <c r="E47" s="350"/>
      <c r="F47" s="350"/>
      <c r="G47" s="350"/>
      <c r="H47" s="350"/>
      <c r="I47" s="350"/>
      <c r="J47" s="350"/>
      <c r="K47" s="219"/>
    </row>
    <row r="48" spans="2:11" s="1" customFormat="1" ht="15" customHeight="1">
      <c r="B48" s="222"/>
      <c r="C48" s="223"/>
      <c r="D48" s="223"/>
      <c r="E48" s="350" t="s">
        <v>425</v>
      </c>
      <c r="F48" s="350"/>
      <c r="G48" s="350"/>
      <c r="H48" s="350"/>
      <c r="I48" s="350"/>
      <c r="J48" s="350"/>
      <c r="K48" s="219"/>
    </row>
    <row r="49" spans="2:11" s="1" customFormat="1" ht="15" customHeight="1">
      <c r="B49" s="222"/>
      <c r="C49" s="223"/>
      <c r="D49" s="223"/>
      <c r="E49" s="350" t="s">
        <v>426</v>
      </c>
      <c r="F49" s="350"/>
      <c r="G49" s="350"/>
      <c r="H49" s="350"/>
      <c r="I49" s="350"/>
      <c r="J49" s="350"/>
      <c r="K49" s="219"/>
    </row>
    <row r="50" spans="2:11" s="1" customFormat="1" ht="15" customHeight="1">
      <c r="B50" s="222"/>
      <c r="C50" s="223"/>
      <c r="D50" s="223"/>
      <c r="E50" s="350" t="s">
        <v>427</v>
      </c>
      <c r="F50" s="350"/>
      <c r="G50" s="350"/>
      <c r="H50" s="350"/>
      <c r="I50" s="350"/>
      <c r="J50" s="350"/>
      <c r="K50" s="219"/>
    </row>
    <row r="51" spans="2:11" s="1" customFormat="1" ht="15" customHeight="1">
      <c r="B51" s="222"/>
      <c r="C51" s="223"/>
      <c r="D51" s="350" t="s">
        <v>428</v>
      </c>
      <c r="E51" s="350"/>
      <c r="F51" s="350"/>
      <c r="G51" s="350"/>
      <c r="H51" s="350"/>
      <c r="I51" s="350"/>
      <c r="J51" s="350"/>
      <c r="K51" s="219"/>
    </row>
    <row r="52" spans="2:11" s="1" customFormat="1" ht="25.5" customHeight="1">
      <c r="B52" s="218"/>
      <c r="C52" s="351" t="s">
        <v>429</v>
      </c>
      <c r="D52" s="351"/>
      <c r="E52" s="351"/>
      <c r="F52" s="351"/>
      <c r="G52" s="351"/>
      <c r="H52" s="351"/>
      <c r="I52" s="351"/>
      <c r="J52" s="351"/>
      <c r="K52" s="219"/>
    </row>
    <row r="53" spans="2:11" s="1" customFormat="1" ht="5.25" customHeight="1">
      <c r="B53" s="218"/>
      <c r="C53" s="220"/>
      <c r="D53" s="220"/>
      <c r="E53" s="220"/>
      <c r="F53" s="220"/>
      <c r="G53" s="220"/>
      <c r="H53" s="220"/>
      <c r="I53" s="220"/>
      <c r="J53" s="220"/>
      <c r="K53" s="219"/>
    </row>
    <row r="54" spans="2:11" s="1" customFormat="1" ht="15" customHeight="1">
      <c r="B54" s="218"/>
      <c r="C54" s="350" t="s">
        <v>430</v>
      </c>
      <c r="D54" s="350"/>
      <c r="E54" s="350"/>
      <c r="F54" s="350"/>
      <c r="G54" s="350"/>
      <c r="H54" s="350"/>
      <c r="I54" s="350"/>
      <c r="J54" s="350"/>
      <c r="K54" s="219"/>
    </row>
    <row r="55" spans="2:11" s="1" customFormat="1" ht="15" customHeight="1">
      <c r="B55" s="218"/>
      <c r="C55" s="350" t="s">
        <v>431</v>
      </c>
      <c r="D55" s="350"/>
      <c r="E55" s="350"/>
      <c r="F55" s="350"/>
      <c r="G55" s="350"/>
      <c r="H55" s="350"/>
      <c r="I55" s="350"/>
      <c r="J55" s="350"/>
      <c r="K55" s="219"/>
    </row>
    <row r="56" spans="2:11" s="1" customFormat="1" ht="12.75" customHeight="1">
      <c r="B56" s="218"/>
      <c r="C56" s="221"/>
      <c r="D56" s="221"/>
      <c r="E56" s="221"/>
      <c r="F56" s="221"/>
      <c r="G56" s="221"/>
      <c r="H56" s="221"/>
      <c r="I56" s="221"/>
      <c r="J56" s="221"/>
      <c r="K56" s="219"/>
    </row>
    <row r="57" spans="2:11" s="1" customFormat="1" ht="15" customHeight="1">
      <c r="B57" s="218"/>
      <c r="C57" s="350" t="s">
        <v>432</v>
      </c>
      <c r="D57" s="350"/>
      <c r="E57" s="350"/>
      <c r="F57" s="350"/>
      <c r="G57" s="350"/>
      <c r="H57" s="350"/>
      <c r="I57" s="350"/>
      <c r="J57" s="350"/>
      <c r="K57" s="219"/>
    </row>
    <row r="58" spans="2:11" s="1" customFormat="1" ht="15" customHeight="1">
      <c r="B58" s="218"/>
      <c r="C58" s="223"/>
      <c r="D58" s="350" t="s">
        <v>433</v>
      </c>
      <c r="E58" s="350"/>
      <c r="F58" s="350"/>
      <c r="G58" s="350"/>
      <c r="H58" s="350"/>
      <c r="I58" s="350"/>
      <c r="J58" s="350"/>
      <c r="K58" s="219"/>
    </row>
    <row r="59" spans="2:11" s="1" customFormat="1" ht="15" customHeight="1">
      <c r="B59" s="218"/>
      <c r="C59" s="223"/>
      <c r="D59" s="350" t="s">
        <v>434</v>
      </c>
      <c r="E59" s="350"/>
      <c r="F59" s="350"/>
      <c r="G59" s="350"/>
      <c r="H59" s="350"/>
      <c r="I59" s="350"/>
      <c r="J59" s="350"/>
      <c r="K59" s="219"/>
    </row>
    <row r="60" spans="2:11" s="1" customFormat="1" ht="15" customHeight="1">
      <c r="B60" s="218"/>
      <c r="C60" s="223"/>
      <c r="D60" s="350" t="s">
        <v>435</v>
      </c>
      <c r="E60" s="350"/>
      <c r="F60" s="350"/>
      <c r="G60" s="350"/>
      <c r="H60" s="350"/>
      <c r="I60" s="350"/>
      <c r="J60" s="350"/>
      <c r="K60" s="219"/>
    </row>
    <row r="61" spans="2:11" s="1" customFormat="1" ht="15" customHeight="1">
      <c r="B61" s="218"/>
      <c r="C61" s="223"/>
      <c r="D61" s="350" t="s">
        <v>436</v>
      </c>
      <c r="E61" s="350"/>
      <c r="F61" s="350"/>
      <c r="G61" s="350"/>
      <c r="H61" s="350"/>
      <c r="I61" s="350"/>
      <c r="J61" s="350"/>
      <c r="K61" s="219"/>
    </row>
    <row r="62" spans="2:11" s="1" customFormat="1" ht="15" customHeight="1">
      <c r="B62" s="218"/>
      <c r="C62" s="223"/>
      <c r="D62" s="353" t="s">
        <v>437</v>
      </c>
      <c r="E62" s="353"/>
      <c r="F62" s="353"/>
      <c r="G62" s="353"/>
      <c r="H62" s="353"/>
      <c r="I62" s="353"/>
      <c r="J62" s="353"/>
      <c r="K62" s="219"/>
    </row>
    <row r="63" spans="2:11" s="1" customFormat="1" ht="15" customHeight="1">
      <c r="B63" s="218"/>
      <c r="C63" s="223"/>
      <c r="D63" s="350" t="s">
        <v>438</v>
      </c>
      <c r="E63" s="350"/>
      <c r="F63" s="350"/>
      <c r="G63" s="350"/>
      <c r="H63" s="350"/>
      <c r="I63" s="350"/>
      <c r="J63" s="350"/>
      <c r="K63" s="219"/>
    </row>
    <row r="64" spans="2:11" s="1" customFormat="1" ht="12.75" customHeight="1">
      <c r="B64" s="218"/>
      <c r="C64" s="223"/>
      <c r="D64" s="223"/>
      <c r="E64" s="226"/>
      <c r="F64" s="223"/>
      <c r="G64" s="223"/>
      <c r="H64" s="223"/>
      <c r="I64" s="223"/>
      <c r="J64" s="223"/>
      <c r="K64" s="219"/>
    </row>
    <row r="65" spans="2:11" s="1" customFormat="1" ht="15" customHeight="1">
      <c r="B65" s="218"/>
      <c r="C65" s="223"/>
      <c r="D65" s="350" t="s">
        <v>439</v>
      </c>
      <c r="E65" s="350"/>
      <c r="F65" s="350"/>
      <c r="G65" s="350"/>
      <c r="H65" s="350"/>
      <c r="I65" s="350"/>
      <c r="J65" s="350"/>
      <c r="K65" s="219"/>
    </row>
    <row r="66" spans="2:11" s="1" customFormat="1" ht="15" customHeight="1">
      <c r="B66" s="218"/>
      <c r="C66" s="223"/>
      <c r="D66" s="353" t="s">
        <v>440</v>
      </c>
      <c r="E66" s="353"/>
      <c r="F66" s="353"/>
      <c r="G66" s="353"/>
      <c r="H66" s="353"/>
      <c r="I66" s="353"/>
      <c r="J66" s="353"/>
      <c r="K66" s="219"/>
    </row>
    <row r="67" spans="2:11" s="1" customFormat="1" ht="15" customHeight="1">
      <c r="B67" s="218"/>
      <c r="C67" s="223"/>
      <c r="D67" s="350" t="s">
        <v>441</v>
      </c>
      <c r="E67" s="350"/>
      <c r="F67" s="350"/>
      <c r="G67" s="350"/>
      <c r="H67" s="350"/>
      <c r="I67" s="350"/>
      <c r="J67" s="350"/>
      <c r="K67" s="219"/>
    </row>
    <row r="68" spans="2:11" s="1" customFormat="1" ht="15" customHeight="1">
      <c r="B68" s="218"/>
      <c r="C68" s="223"/>
      <c r="D68" s="350" t="s">
        <v>442</v>
      </c>
      <c r="E68" s="350"/>
      <c r="F68" s="350"/>
      <c r="G68" s="350"/>
      <c r="H68" s="350"/>
      <c r="I68" s="350"/>
      <c r="J68" s="350"/>
      <c r="K68" s="219"/>
    </row>
    <row r="69" spans="2:11" s="1" customFormat="1" ht="15" customHeight="1">
      <c r="B69" s="218"/>
      <c r="C69" s="223"/>
      <c r="D69" s="350" t="s">
        <v>443</v>
      </c>
      <c r="E69" s="350"/>
      <c r="F69" s="350"/>
      <c r="G69" s="350"/>
      <c r="H69" s="350"/>
      <c r="I69" s="350"/>
      <c r="J69" s="350"/>
      <c r="K69" s="219"/>
    </row>
    <row r="70" spans="2:11" s="1" customFormat="1" ht="15" customHeight="1">
      <c r="B70" s="218"/>
      <c r="C70" s="223"/>
      <c r="D70" s="350" t="s">
        <v>444</v>
      </c>
      <c r="E70" s="350"/>
      <c r="F70" s="350"/>
      <c r="G70" s="350"/>
      <c r="H70" s="350"/>
      <c r="I70" s="350"/>
      <c r="J70" s="350"/>
      <c r="K70" s="219"/>
    </row>
    <row r="71" spans="2:11" s="1" customFormat="1" ht="12.75" customHeight="1">
      <c r="B71" s="227"/>
      <c r="C71" s="228"/>
      <c r="D71" s="228"/>
      <c r="E71" s="228"/>
      <c r="F71" s="228"/>
      <c r="G71" s="228"/>
      <c r="H71" s="228"/>
      <c r="I71" s="228"/>
      <c r="J71" s="228"/>
      <c r="K71" s="229"/>
    </row>
    <row r="72" spans="2:11" s="1" customFormat="1" ht="18.75" customHeight="1">
      <c r="B72" s="230"/>
      <c r="C72" s="230"/>
      <c r="D72" s="230"/>
      <c r="E72" s="230"/>
      <c r="F72" s="230"/>
      <c r="G72" s="230"/>
      <c r="H72" s="230"/>
      <c r="I72" s="230"/>
      <c r="J72" s="230"/>
      <c r="K72" s="231"/>
    </row>
    <row r="73" spans="2:11" s="1" customFormat="1" ht="18.75" customHeight="1">
      <c r="B73" s="231"/>
      <c r="C73" s="231"/>
      <c r="D73" s="231"/>
      <c r="E73" s="231"/>
      <c r="F73" s="231"/>
      <c r="G73" s="231"/>
      <c r="H73" s="231"/>
      <c r="I73" s="231"/>
      <c r="J73" s="231"/>
      <c r="K73" s="231"/>
    </row>
    <row r="74" spans="2:11" s="1" customFormat="1" ht="7.5" customHeight="1">
      <c r="B74" s="232"/>
      <c r="C74" s="233"/>
      <c r="D74" s="233"/>
      <c r="E74" s="233"/>
      <c r="F74" s="233"/>
      <c r="G74" s="233"/>
      <c r="H74" s="233"/>
      <c r="I74" s="233"/>
      <c r="J74" s="233"/>
      <c r="K74" s="234"/>
    </row>
    <row r="75" spans="2:11" s="1" customFormat="1" ht="45" customHeight="1">
      <c r="B75" s="235"/>
      <c r="C75" s="354" t="s">
        <v>445</v>
      </c>
      <c r="D75" s="354"/>
      <c r="E75" s="354"/>
      <c r="F75" s="354"/>
      <c r="G75" s="354"/>
      <c r="H75" s="354"/>
      <c r="I75" s="354"/>
      <c r="J75" s="354"/>
      <c r="K75" s="236"/>
    </row>
    <row r="76" spans="2:11" s="1" customFormat="1" ht="17.25" customHeight="1">
      <c r="B76" s="235"/>
      <c r="C76" s="237" t="s">
        <v>446</v>
      </c>
      <c r="D76" s="237"/>
      <c r="E76" s="237"/>
      <c r="F76" s="237" t="s">
        <v>447</v>
      </c>
      <c r="G76" s="238"/>
      <c r="H76" s="237" t="s">
        <v>53</v>
      </c>
      <c r="I76" s="237" t="s">
        <v>56</v>
      </c>
      <c r="J76" s="237" t="s">
        <v>448</v>
      </c>
      <c r="K76" s="236"/>
    </row>
    <row r="77" spans="2:11" s="1" customFormat="1" ht="17.25" customHeight="1">
      <c r="B77" s="235"/>
      <c r="C77" s="239" t="s">
        <v>449</v>
      </c>
      <c r="D77" s="239"/>
      <c r="E77" s="239"/>
      <c r="F77" s="240" t="s">
        <v>450</v>
      </c>
      <c r="G77" s="241"/>
      <c r="H77" s="239"/>
      <c r="I77" s="239"/>
      <c r="J77" s="239" t="s">
        <v>451</v>
      </c>
      <c r="K77" s="236"/>
    </row>
    <row r="78" spans="2:11" s="1" customFormat="1" ht="5.25" customHeight="1">
      <c r="B78" s="235"/>
      <c r="C78" s="242"/>
      <c r="D78" s="242"/>
      <c r="E78" s="242"/>
      <c r="F78" s="242"/>
      <c r="G78" s="243"/>
      <c r="H78" s="242"/>
      <c r="I78" s="242"/>
      <c r="J78" s="242"/>
      <c r="K78" s="236"/>
    </row>
    <row r="79" spans="2:11" s="1" customFormat="1" ht="15" customHeight="1">
      <c r="B79" s="235"/>
      <c r="C79" s="224" t="s">
        <v>52</v>
      </c>
      <c r="D79" s="244"/>
      <c r="E79" s="244"/>
      <c r="F79" s="245" t="s">
        <v>452</v>
      </c>
      <c r="G79" s="246"/>
      <c r="H79" s="224" t="s">
        <v>453</v>
      </c>
      <c r="I79" s="224" t="s">
        <v>454</v>
      </c>
      <c r="J79" s="224">
        <v>20</v>
      </c>
      <c r="K79" s="236"/>
    </row>
    <row r="80" spans="2:11" s="1" customFormat="1" ht="15" customHeight="1">
      <c r="B80" s="235"/>
      <c r="C80" s="224" t="s">
        <v>455</v>
      </c>
      <c r="D80" s="224"/>
      <c r="E80" s="224"/>
      <c r="F80" s="245" t="s">
        <v>452</v>
      </c>
      <c r="G80" s="246"/>
      <c r="H80" s="224" t="s">
        <v>456</v>
      </c>
      <c r="I80" s="224" t="s">
        <v>454</v>
      </c>
      <c r="J80" s="224">
        <v>120</v>
      </c>
      <c r="K80" s="236"/>
    </row>
    <row r="81" spans="2:11" s="1" customFormat="1" ht="15" customHeight="1">
      <c r="B81" s="247"/>
      <c r="C81" s="224" t="s">
        <v>457</v>
      </c>
      <c r="D81" s="224"/>
      <c r="E81" s="224"/>
      <c r="F81" s="245" t="s">
        <v>458</v>
      </c>
      <c r="G81" s="246"/>
      <c r="H81" s="224" t="s">
        <v>459</v>
      </c>
      <c r="I81" s="224" t="s">
        <v>454</v>
      </c>
      <c r="J81" s="224">
        <v>50</v>
      </c>
      <c r="K81" s="236"/>
    </row>
    <row r="82" spans="2:11" s="1" customFormat="1" ht="15" customHeight="1">
      <c r="B82" s="247"/>
      <c r="C82" s="224" t="s">
        <v>460</v>
      </c>
      <c r="D82" s="224"/>
      <c r="E82" s="224"/>
      <c r="F82" s="245" t="s">
        <v>452</v>
      </c>
      <c r="G82" s="246"/>
      <c r="H82" s="224" t="s">
        <v>461</v>
      </c>
      <c r="I82" s="224" t="s">
        <v>462</v>
      </c>
      <c r="J82" s="224"/>
      <c r="K82" s="236"/>
    </row>
    <row r="83" spans="2:11" s="1" customFormat="1" ht="15" customHeight="1">
      <c r="B83" s="247"/>
      <c r="C83" s="248" t="s">
        <v>463</v>
      </c>
      <c r="D83" s="248"/>
      <c r="E83" s="248"/>
      <c r="F83" s="249" t="s">
        <v>458</v>
      </c>
      <c r="G83" s="248"/>
      <c r="H83" s="248" t="s">
        <v>464</v>
      </c>
      <c r="I83" s="248" t="s">
        <v>454</v>
      </c>
      <c r="J83" s="248">
        <v>15</v>
      </c>
      <c r="K83" s="236"/>
    </row>
    <row r="84" spans="2:11" s="1" customFormat="1" ht="15" customHeight="1">
      <c r="B84" s="247"/>
      <c r="C84" s="248" t="s">
        <v>465</v>
      </c>
      <c r="D84" s="248"/>
      <c r="E84" s="248"/>
      <c r="F84" s="249" t="s">
        <v>458</v>
      </c>
      <c r="G84" s="248"/>
      <c r="H84" s="248" t="s">
        <v>466</v>
      </c>
      <c r="I84" s="248" t="s">
        <v>454</v>
      </c>
      <c r="J84" s="248">
        <v>15</v>
      </c>
      <c r="K84" s="236"/>
    </row>
    <row r="85" spans="2:11" s="1" customFormat="1" ht="15" customHeight="1">
      <c r="B85" s="247"/>
      <c r="C85" s="248" t="s">
        <v>467</v>
      </c>
      <c r="D85" s="248"/>
      <c r="E85" s="248"/>
      <c r="F85" s="249" t="s">
        <v>458</v>
      </c>
      <c r="G85" s="248"/>
      <c r="H85" s="248" t="s">
        <v>468</v>
      </c>
      <c r="I85" s="248" t="s">
        <v>454</v>
      </c>
      <c r="J85" s="248">
        <v>20</v>
      </c>
      <c r="K85" s="236"/>
    </row>
    <row r="86" spans="2:11" s="1" customFormat="1" ht="15" customHeight="1">
      <c r="B86" s="247"/>
      <c r="C86" s="248" t="s">
        <v>469</v>
      </c>
      <c r="D86" s="248"/>
      <c r="E86" s="248"/>
      <c r="F86" s="249" t="s">
        <v>458</v>
      </c>
      <c r="G86" s="248"/>
      <c r="H86" s="248" t="s">
        <v>470</v>
      </c>
      <c r="I86" s="248" t="s">
        <v>454</v>
      </c>
      <c r="J86" s="248">
        <v>20</v>
      </c>
      <c r="K86" s="236"/>
    </row>
    <row r="87" spans="2:11" s="1" customFormat="1" ht="15" customHeight="1">
      <c r="B87" s="247"/>
      <c r="C87" s="224" t="s">
        <v>471</v>
      </c>
      <c r="D87" s="224"/>
      <c r="E87" s="224"/>
      <c r="F87" s="245" t="s">
        <v>458</v>
      </c>
      <c r="G87" s="246"/>
      <c r="H87" s="224" t="s">
        <v>472</v>
      </c>
      <c r="I87" s="224" t="s">
        <v>454</v>
      </c>
      <c r="J87" s="224">
        <v>50</v>
      </c>
      <c r="K87" s="236"/>
    </row>
    <row r="88" spans="2:11" s="1" customFormat="1" ht="15" customHeight="1">
      <c r="B88" s="247"/>
      <c r="C88" s="224" t="s">
        <v>473</v>
      </c>
      <c r="D88" s="224"/>
      <c r="E88" s="224"/>
      <c r="F88" s="245" t="s">
        <v>458</v>
      </c>
      <c r="G88" s="246"/>
      <c r="H88" s="224" t="s">
        <v>474</v>
      </c>
      <c r="I88" s="224" t="s">
        <v>454</v>
      </c>
      <c r="J88" s="224">
        <v>20</v>
      </c>
      <c r="K88" s="236"/>
    </row>
    <row r="89" spans="2:11" s="1" customFormat="1" ht="15" customHeight="1">
      <c r="B89" s="247"/>
      <c r="C89" s="224" t="s">
        <v>475</v>
      </c>
      <c r="D89" s="224"/>
      <c r="E89" s="224"/>
      <c r="F89" s="245" t="s">
        <v>458</v>
      </c>
      <c r="G89" s="246"/>
      <c r="H89" s="224" t="s">
        <v>476</v>
      </c>
      <c r="I89" s="224" t="s">
        <v>454</v>
      </c>
      <c r="J89" s="224">
        <v>20</v>
      </c>
      <c r="K89" s="236"/>
    </row>
    <row r="90" spans="2:11" s="1" customFormat="1" ht="15" customHeight="1">
      <c r="B90" s="247"/>
      <c r="C90" s="224" t="s">
        <v>477</v>
      </c>
      <c r="D90" s="224"/>
      <c r="E90" s="224"/>
      <c r="F90" s="245" t="s">
        <v>458</v>
      </c>
      <c r="G90" s="246"/>
      <c r="H90" s="224" t="s">
        <v>478</v>
      </c>
      <c r="I90" s="224" t="s">
        <v>454</v>
      </c>
      <c r="J90" s="224">
        <v>50</v>
      </c>
      <c r="K90" s="236"/>
    </row>
    <row r="91" spans="2:11" s="1" customFormat="1" ht="15" customHeight="1">
      <c r="B91" s="247"/>
      <c r="C91" s="224" t="s">
        <v>479</v>
      </c>
      <c r="D91" s="224"/>
      <c r="E91" s="224"/>
      <c r="F91" s="245" t="s">
        <v>458</v>
      </c>
      <c r="G91" s="246"/>
      <c r="H91" s="224" t="s">
        <v>479</v>
      </c>
      <c r="I91" s="224" t="s">
        <v>454</v>
      </c>
      <c r="J91" s="224">
        <v>50</v>
      </c>
      <c r="K91" s="236"/>
    </row>
    <row r="92" spans="2:11" s="1" customFormat="1" ht="15" customHeight="1">
      <c r="B92" s="247"/>
      <c r="C92" s="224" t="s">
        <v>480</v>
      </c>
      <c r="D92" s="224"/>
      <c r="E92" s="224"/>
      <c r="F92" s="245" t="s">
        <v>458</v>
      </c>
      <c r="G92" s="246"/>
      <c r="H92" s="224" t="s">
        <v>481</v>
      </c>
      <c r="I92" s="224" t="s">
        <v>454</v>
      </c>
      <c r="J92" s="224">
        <v>255</v>
      </c>
      <c r="K92" s="236"/>
    </row>
    <row r="93" spans="2:11" s="1" customFormat="1" ht="15" customHeight="1">
      <c r="B93" s="247"/>
      <c r="C93" s="224" t="s">
        <v>482</v>
      </c>
      <c r="D93" s="224"/>
      <c r="E93" s="224"/>
      <c r="F93" s="245" t="s">
        <v>452</v>
      </c>
      <c r="G93" s="246"/>
      <c r="H93" s="224" t="s">
        <v>483</v>
      </c>
      <c r="I93" s="224" t="s">
        <v>484</v>
      </c>
      <c r="J93" s="224"/>
      <c r="K93" s="236"/>
    </row>
    <row r="94" spans="2:11" s="1" customFormat="1" ht="15" customHeight="1">
      <c r="B94" s="247"/>
      <c r="C94" s="224" t="s">
        <v>485</v>
      </c>
      <c r="D94" s="224"/>
      <c r="E94" s="224"/>
      <c r="F94" s="245" t="s">
        <v>452</v>
      </c>
      <c r="G94" s="246"/>
      <c r="H94" s="224" t="s">
        <v>486</v>
      </c>
      <c r="I94" s="224" t="s">
        <v>487</v>
      </c>
      <c r="J94" s="224"/>
      <c r="K94" s="236"/>
    </row>
    <row r="95" spans="2:11" s="1" customFormat="1" ht="15" customHeight="1">
      <c r="B95" s="247"/>
      <c r="C95" s="224" t="s">
        <v>488</v>
      </c>
      <c r="D95" s="224"/>
      <c r="E95" s="224"/>
      <c r="F95" s="245" t="s">
        <v>452</v>
      </c>
      <c r="G95" s="246"/>
      <c r="H95" s="224" t="s">
        <v>488</v>
      </c>
      <c r="I95" s="224" t="s">
        <v>487</v>
      </c>
      <c r="J95" s="224"/>
      <c r="K95" s="236"/>
    </row>
    <row r="96" spans="2:11" s="1" customFormat="1" ht="15" customHeight="1">
      <c r="B96" s="247"/>
      <c r="C96" s="224" t="s">
        <v>37</v>
      </c>
      <c r="D96" s="224"/>
      <c r="E96" s="224"/>
      <c r="F96" s="245" t="s">
        <v>452</v>
      </c>
      <c r="G96" s="246"/>
      <c r="H96" s="224" t="s">
        <v>489</v>
      </c>
      <c r="I96" s="224" t="s">
        <v>487</v>
      </c>
      <c r="J96" s="224"/>
      <c r="K96" s="236"/>
    </row>
    <row r="97" spans="2:11" s="1" customFormat="1" ht="15" customHeight="1">
      <c r="B97" s="247"/>
      <c r="C97" s="224" t="s">
        <v>47</v>
      </c>
      <c r="D97" s="224"/>
      <c r="E97" s="224"/>
      <c r="F97" s="245" t="s">
        <v>452</v>
      </c>
      <c r="G97" s="246"/>
      <c r="H97" s="224" t="s">
        <v>490</v>
      </c>
      <c r="I97" s="224" t="s">
        <v>487</v>
      </c>
      <c r="J97" s="224"/>
      <c r="K97" s="236"/>
    </row>
    <row r="98" spans="2:11" s="1" customFormat="1" ht="15" customHeight="1">
      <c r="B98" s="250"/>
      <c r="C98" s="251"/>
      <c r="D98" s="251"/>
      <c r="E98" s="251"/>
      <c r="F98" s="251"/>
      <c r="G98" s="251"/>
      <c r="H98" s="251"/>
      <c r="I98" s="251"/>
      <c r="J98" s="251"/>
      <c r="K98" s="252"/>
    </row>
    <row r="99" spans="2:11" s="1" customFormat="1" ht="18.75" customHeight="1">
      <c r="B99" s="253"/>
      <c r="C99" s="254"/>
      <c r="D99" s="254"/>
      <c r="E99" s="254"/>
      <c r="F99" s="254"/>
      <c r="G99" s="254"/>
      <c r="H99" s="254"/>
      <c r="I99" s="254"/>
      <c r="J99" s="254"/>
      <c r="K99" s="253"/>
    </row>
    <row r="100" spans="2:11" s="1" customFormat="1" ht="18.75" customHeight="1">
      <c r="B100" s="231"/>
      <c r="C100" s="231"/>
      <c r="D100" s="231"/>
      <c r="E100" s="231"/>
      <c r="F100" s="231"/>
      <c r="G100" s="231"/>
      <c r="H100" s="231"/>
      <c r="I100" s="231"/>
      <c r="J100" s="231"/>
      <c r="K100" s="231"/>
    </row>
    <row r="101" spans="2:11" s="1" customFormat="1" ht="7.5" customHeight="1">
      <c r="B101" s="232"/>
      <c r="C101" s="233"/>
      <c r="D101" s="233"/>
      <c r="E101" s="233"/>
      <c r="F101" s="233"/>
      <c r="G101" s="233"/>
      <c r="H101" s="233"/>
      <c r="I101" s="233"/>
      <c r="J101" s="233"/>
      <c r="K101" s="234"/>
    </row>
    <row r="102" spans="2:11" s="1" customFormat="1" ht="45" customHeight="1">
      <c r="B102" s="235"/>
      <c r="C102" s="354" t="s">
        <v>491</v>
      </c>
      <c r="D102" s="354"/>
      <c r="E102" s="354"/>
      <c r="F102" s="354"/>
      <c r="G102" s="354"/>
      <c r="H102" s="354"/>
      <c r="I102" s="354"/>
      <c r="J102" s="354"/>
      <c r="K102" s="236"/>
    </row>
    <row r="103" spans="2:11" s="1" customFormat="1" ht="17.25" customHeight="1">
      <c r="B103" s="235"/>
      <c r="C103" s="237" t="s">
        <v>446</v>
      </c>
      <c r="D103" s="237"/>
      <c r="E103" s="237"/>
      <c r="F103" s="237" t="s">
        <v>447</v>
      </c>
      <c r="G103" s="238"/>
      <c r="H103" s="237" t="s">
        <v>53</v>
      </c>
      <c r="I103" s="237" t="s">
        <v>56</v>
      </c>
      <c r="J103" s="237" t="s">
        <v>448</v>
      </c>
      <c r="K103" s="236"/>
    </row>
    <row r="104" spans="2:11" s="1" customFormat="1" ht="17.25" customHeight="1">
      <c r="B104" s="235"/>
      <c r="C104" s="239" t="s">
        <v>449</v>
      </c>
      <c r="D104" s="239"/>
      <c r="E104" s="239"/>
      <c r="F104" s="240" t="s">
        <v>450</v>
      </c>
      <c r="G104" s="241"/>
      <c r="H104" s="239"/>
      <c r="I104" s="239"/>
      <c r="J104" s="239" t="s">
        <v>451</v>
      </c>
      <c r="K104" s="236"/>
    </row>
    <row r="105" spans="2:11" s="1" customFormat="1" ht="5.25" customHeight="1">
      <c r="B105" s="235"/>
      <c r="C105" s="237"/>
      <c r="D105" s="237"/>
      <c r="E105" s="237"/>
      <c r="F105" s="237"/>
      <c r="G105" s="255"/>
      <c r="H105" s="237"/>
      <c r="I105" s="237"/>
      <c r="J105" s="237"/>
      <c r="K105" s="236"/>
    </row>
    <row r="106" spans="2:11" s="1" customFormat="1" ht="15" customHeight="1">
      <c r="B106" s="235"/>
      <c r="C106" s="224" t="s">
        <v>52</v>
      </c>
      <c r="D106" s="244"/>
      <c r="E106" s="244"/>
      <c r="F106" s="245" t="s">
        <v>452</v>
      </c>
      <c r="G106" s="224"/>
      <c r="H106" s="224" t="s">
        <v>492</v>
      </c>
      <c r="I106" s="224" t="s">
        <v>454</v>
      </c>
      <c r="J106" s="224">
        <v>20</v>
      </c>
      <c r="K106" s="236"/>
    </row>
    <row r="107" spans="2:11" s="1" customFormat="1" ht="15" customHeight="1">
      <c r="B107" s="235"/>
      <c r="C107" s="224" t="s">
        <v>455</v>
      </c>
      <c r="D107" s="224"/>
      <c r="E107" s="224"/>
      <c r="F107" s="245" t="s">
        <v>452</v>
      </c>
      <c r="G107" s="224"/>
      <c r="H107" s="224" t="s">
        <v>492</v>
      </c>
      <c r="I107" s="224" t="s">
        <v>454</v>
      </c>
      <c r="J107" s="224">
        <v>120</v>
      </c>
      <c r="K107" s="236"/>
    </row>
    <row r="108" spans="2:11" s="1" customFormat="1" ht="15" customHeight="1">
      <c r="B108" s="247"/>
      <c r="C108" s="224" t="s">
        <v>457</v>
      </c>
      <c r="D108" s="224"/>
      <c r="E108" s="224"/>
      <c r="F108" s="245" t="s">
        <v>458</v>
      </c>
      <c r="G108" s="224"/>
      <c r="H108" s="224" t="s">
        <v>492</v>
      </c>
      <c r="I108" s="224" t="s">
        <v>454</v>
      </c>
      <c r="J108" s="224">
        <v>50</v>
      </c>
      <c r="K108" s="236"/>
    </row>
    <row r="109" spans="2:11" s="1" customFormat="1" ht="15" customHeight="1">
      <c r="B109" s="247"/>
      <c r="C109" s="224" t="s">
        <v>460</v>
      </c>
      <c r="D109" s="224"/>
      <c r="E109" s="224"/>
      <c r="F109" s="245" t="s">
        <v>452</v>
      </c>
      <c r="G109" s="224"/>
      <c r="H109" s="224" t="s">
        <v>492</v>
      </c>
      <c r="I109" s="224" t="s">
        <v>462</v>
      </c>
      <c r="J109" s="224"/>
      <c r="K109" s="236"/>
    </row>
    <row r="110" spans="2:11" s="1" customFormat="1" ht="15" customHeight="1">
      <c r="B110" s="247"/>
      <c r="C110" s="224" t="s">
        <v>471</v>
      </c>
      <c r="D110" s="224"/>
      <c r="E110" s="224"/>
      <c r="F110" s="245" t="s">
        <v>458</v>
      </c>
      <c r="G110" s="224"/>
      <c r="H110" s="224" t="s">
        <v>492</v>
      </c>
      <c r="I110" s="224" t="s">
        <v>454</v>
      </c>
      <c r="J110" s="224">
        <v>50</v>
      </c>
      <c r="K110" s="236"/>
    </row>
    <row r="111" spans="2:11" s="1" customFormat="1" ht="15" customHeight="1">
      <c r="B111" s="247"/>
      <c r="C111" s="224" t="s">
        <v>479</v>
      </c>
      <c r="D111" s="224"/>
      <c r="E111" s="224"/>
      <c r="F111" s="245" t="s">
        <v>458</v>
      </c>
      <c r="G111" s="224"/>
      <c r="H111" s="224" t="s">
        <v>492</v>
      </c>
      <c r="I111" s="224" t="s">
        <v>454</v>
      </c>
      <c r="J111" s="224">
        <v>50</v>
      </c>
      <c r="K111" s="236"/>
    </row>
    <row r="112" spans="2:11" s="1" customFormat="1" ht="15" customHeight="1">
      <c r="B112" s="247"/>
      <c r="C112" s="224" t="s">
        <v>477</v>
      </c>
      <c r="D112" s="224"/>
      <c r="E112" s="224"/>
      <c r="F112" s="245" t="s">
        <v>458</v>
      </c>
      <c r="G112" s="224"/>
      <c r="H112" s="224" t="s">
        <v>492</v>
      </c>
      <c r="I112" s="224" t="s">
        <v>454</v>
      </c>
      <c r="J112" s="224">
        <v>50</v>
      </c>
      <c r="K112" s="236"/>
    </row>
    <row r="113" spans="2:11" s="1" customFormat="1" ht="15" customHeight="1">
      <c r="B113" s="247"/>
      <c r="C113" s="224" t="s">
        <v>52</v>
      </c>
      <c r="D113" s="224"/>
      <c r="E113" s="224"/>
      <c r="F113" s="245" t="s">
        <v>452</v>
      </c>
      <c r="G113" s="224"/>
      <c r="H113" s="224" t="s">
        <v>493</v>
      </c>
      <c r="I113" s="224" t="s">
        <v>454</v>
      </c>
      <c r="J113" s="224">
        <v>20</v>
      </c>
      <c r="K113" s="236"/>
    </row>
    <row r="114" spans="2:11" s="1" customFormat="1" ht="15" customHeight="1">
      <c r="B114" s="247"/>
      <c r="C114" s="224" t="s">
        <v>494</v>
      </c>
      <c r="D114" s="224"/>
      <c r="E114" s="224"/>
      <c r="F114" s="245" t="s">
        <v>452</v>
      </c>
      <c r="G114" s="224"/>
      <c r="H114" s="224" t="s">
        <v>495</v>
      </c>
      <c r="I114" s="224" t="s">
        <v>454</v>
      </c>
      <c r="J114" s="224">
        <v>120</v>
      </c>
      <c r="K114" s="236"/>
    </row>
    <row r="115" spans="2:11" s="1" customFormat="1" ht="15" customHeight="1">
      <c r="B115" s="247"/>
      <c r="C115" s="224" t="s">
        <v>37</v>
      </c>
      <c r="D115" s="224"/>
      <c r="E115" s="224"/>
      <c r="F115" s="245" t="s">
        <v>452</v>
      </c>
      <c r="G115" s="224"/>
      <c r="H115" s="224" t="s">
        <v>496</v>
      </c>
      <c r="I115" s="224" t="s">
        <v>487</v>
      </c>
      <c r="J115" s="224"/>
      <c r="K115" s="236"/>
    </row>
    <row r="116" spans="2:11" s="1" customFormat="1" ht="15" customHeight="1">
      <c r="B116" s="247"/>
      <c r="C116" s="224" t="s">
        <v>47</v>
      </c>
      <c r="D116" s="224"/>
      <c r="E116" s="224"/>
      <c r="F116" s="245" t="s">
        <v>452</v>
      </c>
      <c r="G116" s="224"/>
      <c r="H116" s="224" t="s">
        <v>497</v>
      </c>
      <c r="I116" s="224" t="s">
        <v>487</v>
      </c>
      <c r="J116" s="224"/>
      <c r="K116" s="236"/>
    </row>
    <row r="117" spans="2:11" s="1" customFormat="1" ht="15" customHeight="1">
      <c r="B117" s="247"/>
      <c r="C117" s="224" t="s">
        <v>56</v>
      </c>
      <c r="D117" s="224"/>
      <c r="E117" s="224"/>
      <c r="F117" s="245" t="s">
        <v>452</v>
      </c>
      <c r="G117" s="224"/>
      <c r="H117" s="224" t="s">
        <v>498</v>
      </c>
      <c r="I117" s="224" t="s">
        <v>499</v>
      </c>
      <c r="J117" s="224"/>
      <c r="K117" s="236"/>
    </row>
    <row r="118" spans="2:11" s="1" customFormat="1" ht="15" customHeight="1">
      <c r="B118" s="250"/>
      <c r="C118" s="256"/>
      <c r="D118" s="256"/>
      <c r="E118" s="256"/>
      <c r="F118" s="256"/>
      <c r="G118" s="256"/>
      <c r="H118" s="256"/>
      <c r="I118" s="256"/>
      <c r="J118" s="256"/>
      <c r="K118" s="252"/>
    </row>
    <row r="119" spans="2:11" s="1" customFormat="1" ht="18.75" customHeight="1">
      <c r="B119" s="257"/>
      <c r="C119" s="258"/>
      <c r="D119" s="258"/>
      <c r="E119" s="258"/>
      <c r="F119" s="259"/>
      <c r="G119" s="258"/>
      <c r="H119" s="258"/>
      <c r="I119" s="258"/>
      <c r="J119" s="258"/>
      <c r="K119" s="257"/>
    </row>
    <row r="120" spans="2:11" s="1" customFormat="1" ht="18.75" customHeight="1">
      <c r="B120" s="231"/>
      <c r="C120" s="231"/>
      <c r="D120" s="231"/>
      <c r="E120" s="231"/>
      <c r="F120" s="231"/>
      <c r="G120" s="231"/>
      <c r="H120" s="231"/>
      <c r="I120" s="231"/>
      <c r="J120" s="231"/>
      <c r="K120" s="231"/>
    </row>
    <row r="121" spans="2:11" s="1" customFormat="1" ht="7.5" customHeight="1">
      <c r="B121" s="260"/>
      <c r="C121" s="261"/>
      <c r="D121" s="261"/>
      <c r="E121" s="261"/>
      <c r="F121" s="261"/>
      <c r="G121" s="261"/>
      <c r="H121" s="261"/>
      <c r="I121" s="261"/>
      <c r="J121" s="261"/>
      <c r="K121" s="262"/>
    </row>
    <row r="122" spans="2:11" s="1" customFormat="1" ht="45" customHeight="1">
      <c r="B122" s="263"/>
      <c r="C122" s="352" t="s">
        <v>500</v>
      </c>
      <c r="D122" s="352"/>
      <c r="E122" s="352"/>
      <c r="F122" s="352"/>
      <c r="G122" s="352"/>
      <c r="H122" s="352"/>
      <c r="I122" s="352"/>
      <c r="J122" s="352"/>
      <c r="K122" s="264"/>
    </row>
    <row r="123" spans="2:11" s="1" customFormat="1" ht="17.25" customHeight="1">
      <c r="B123" s="265"/>
      <c r="C123" s="237" t="s">
        <v>446</v>
      </c>
      <c r="D123" s="237"/>
      <c r="E123" s="237"/>
      <c r="F123" s="237" t="s">
        <v>447</v>
      </c>
      <c r="G123" s="238"/>
      <c r="H123" s="237" t="s">
        <v>53</v>
      </c>
      <c r="I123" s="237" t="s">
        <v>56</v>
      </c>
      <c r="J123" s="237" t="s">
        <v>448</v>
      </c>
      <c r="K123" s="266"/>
    </row>
    <row r="124" spans="2:11" s="1" customFormat="1" ht="17.25" customHeight="1">
      <c r="B124" s="265"/>
      <c r="C124" s="239" t="s">
        <v>449</v>
      </c>
      <c r="D124" s="239"/>
      <c r="E124" s="239"/>
      <c r="F124" s="240" t="s">
        <v>450</v>
      </c>
      <c r="G124" s="241"/>
      <c r="H124" s="239"/>
      <c r="I124" s="239"/>
      <c r="J124" s="239" t="s">
        <v>451</v>
      </c>
      <c r="K124" s="266"/>
    </row>
    <row r="125" spans="2:11" s="1" customFormat="1" ht="5.25" customHeight="1">
      <c r="B125" s="267"/>
      <c r="C125" s="242"/>
      <c r="D125" s="242"/>
      <c r="E125" s="242"/>
      <c r="F125" s="242"/>
      <c r="G125" s="268"/>
      <c r="H125" s="242"/>
      <c r="I125" s="242"/>
      <c r="J125" s="242"/>
      <c r="K125" s="269"/>
    </row>
    <row r="126" spans="2:11" s="1" customFormat="1" ht="15" customHeight="1">
      <c r="B126" s="267"/>
      <c r="C126" s="224" t="s">
        <v>455</v>
      </c>
      <c r="D126" s="244"/>
      <c r="E126" s="244"/>
      <c r="F126" s="245" t="s">
        <v>452</v>
      </c>
      <c r="G126" s="224"/>
      <c r="H126" s="224" t="s">
        <v>492</v>
      </c>
      <c r="I126" s="224" t="s">
        <v>454</v>
      </c>
      <c r="J126" s="224">
        <v>120</v>
      </c>
      <c r="K126" s="270"/>
    </row>
    <row r="127" spans="2:11" s="1" customFormat="1" ht="15" customHeight="1">
      <c r="B127" s="267"/>
      <c r="C127" s="224" t="s">
        <v>501</v>
      </c>
      <c r="D127" s="224"/>
      <c r="E127" s="224"/>
      <c r="F127" s="245" t="s">
        <v>452</v>
      </c>
      <c r="G127" s="224"/>
      <c r="H127" s="224" t="s">
        <v>502</v>
      </c>
      <c r="I127" s="224" t="s">
        <v>454</v>
      </c>
      <c r="J127" s="224" t="s">
        <v>503</v>
      </c>
      <c r="K127" s="270"/>
    </row>
    <row r="128" spans="2:11" s="1" customFormat="1" ht="15" customHeight="1">
      <c r="B128" s="267"/>
      <c r="C128" s="224" t="s">
        <v>400</v>
      </c>
      <c r="D128" s="224"/>
      <c r="E128" s="224"/>
      <c r="F128" s="245" t="s">
        <v>452</v>
      </c>
      <c r="G128" s="224"/>
      <c r="H128" s="224" t="s">
        <v>504</v>
      </c>
      <c r="I128" s="224" t="s">
        <v>454</v>
      </c>
      <c r="J128" s="224" t="s">
        <v>503</v>
      </c>
      <c r="K128" s="270"/>
    </row>
    <row r="129" spans="2:11" s="1" customFormat="1" ht="15" customHeight="1">
      <c r="B129" s="267"/>
      <c r="C129" s="224" t="s">
        <v>463</v>
      </c>
      <c r="D129" s="224"/>
      <c r="E129" s="224"/>
      <c r="F129" s="245" t="s">
        <v>458</v>
      </c>
      <c r="G129" s="224"/>
      <c r="H129" s="224" t="s">
        <v>464</v>
      </c>
      <c r="I129" s="224" t="s">
        <v>454</v>
      </c>
      <c r="J129" s="224">
        <v>15</v>
      </c>
      <c r="K129" s="270"/>
    </row>
    <row r="130" spans="2:11" s="1" customFormat="1" ht="15" customHeight="1">
      <c r="B130" s="267"/>
      <c r="C130" s="248" t="s">
        <v>465</v>
      </c>
      <c r="D130" s="248"/>
      <c r="E130" s="248"/>
      <c r="F130" s="249" t="s">
        <v>458</v>
      </c>
      <c r="G130" s="248"/>
      <c r="H130" s="248" t="s">
        <v>466</v>
      </c>
      <c r="I130" s="248" t="s">
        <v>454</v>
      </c>
      <c r="J130" s="248">
        <v>15</v>
      </c>
      <c r="K130" s="270"/>
    </row>
    <row r="131" spans="2:11" s="1" customFormat="1" ht="15" customHeight="1">
      <c r="B131" s="267"/>
      <c r="C131" s="248" t="s">
        <v>467</v>
      </c>
      <c r="D131" s="248"/>
      <c r="E131" s="248"/>
      <c r="F131" s="249" t="s">
        <v>458</v>
      </c>
      <c r="G131" s="248"/>
      <c r="H131" s="248" t="s">
        <v>468</v>
      </c>
      <c r="I131" s="248" t="s">
        <v>454</v>
      </c>
      <c r="J131" s="248">
        <v>20</v>
      </c>
      <c r="K131" s="270"/>
    </row>
    <row r="132" spans="2:11" s="1" customFormat="1" ht="15" customHeight="1">
      <c r="B132" s="267"/>
      <c r="C132" s="248" t="s">
        <v>469</v>
      </c>
      <c r="D132" s="248"/>
      <c r="E132" s="248"/>
      <c r="F132" s="249" t="s">
        <v>458</v>
      </c>
      <c r="G132" s="248"/>
      <c r="H132" s="248" t="s">
        <v>470</v>
      </c>
      <c r="I132" s="248" t="s">
        <v>454</v>
      </c>
      <c r="J132" s="248">
        <v>20</v>
      </c>
      <c r="K132" s="270"/>
    </row>
    <row r="133" spans="2:11" s="1" customFormat="1" ht="15" customHeight="1">
      <c r="B133" s="267"/>
      <c r="C133" s="224" t="s">
        <v>457</v>
      </c>
      <c r="D133" s="224"/>
      <c r="E133" s="224"/>
      <c r="F133" s="245" t="s">
        <v>458</v>
      </c>
      <c r="G133" s="224"/>
      <c r="H133" s="224" t="s">
        <v>492</v>
      </c>
      <c r="I133" s="224" t="s">
        <v>454</v>
      </c>
      <c r="J133" s="224">
        <v>50</v>
      </c>
      <c r="K133" s="270"/>
    </row>
    <row r="134" spans="2:11" s="1" customFormat="1" ht="15" customHeight="1">
      <c r="B134" s="267"/>
      <c r="C134" s="224" t="s">
        <v>471</v>
      </c>
      <c r="D134" s="224"/>
      <c r="E134" s="224"/>
      <c r="F134" s="245" t="s">
        <v>458</v>
      </c>
      <c r="G134" s="224"/>
      <c r="H134" s="224" t="s">
        <v>492</v>
      </c>
      <c r="I134" s="224" t="s">
        <v>454</v>
      </c>
      <c r="J134" s="224">
        <v>50</v>
      </c>
      <c r="K134" s="270"/>
    </row>
    <row r="135" spans="2:11" s="1" customFormat="1" ht="15" customHeight="1">
      <c r="B135" s="267"/>
      <c r="C135" s="224" t="s">
        <v>477</v>
      </c>
      <c r="D135" s="224"/>
      <c r="E135" s="224"/>
      <c r="F135" s="245" t="s">
        <v>458</v>
      </c>
      <c r="G135" s="224"/>
      <c r="H135" s="224" t="s">
        <v>492</v>
      </c>
      <c r="I135" s="224" t="s">
        <v>454</v>
      </c>
      <c r="J135" s="224">
        <v>50</v>
      </c>
      <c r="K135" s="270"/>
    </row>
    <row r="136" spans="2:11" s="1" customFormat="1" ht="15" customHeight="1">
      <c r="B136" s="267"/>
      <c r="C136" s="224" t="s">
        <v>479</v>
      </c>
      <c r="D136" s="224"/>
      <c r="E136" s="224"/>
      <c r="F136" s="245" t="s">
        <v>458</v>
      </c>
      <c r="G136" s="224"/>
      <c r="H136" s="224" t="s">
        <v>492</v>
      </c>
      <c r="I136" s="224" t="s">
        <v>454</v>
      </c>
      <c r="J136" s="224">
        <v>50</v>
      </c>
      <c r="K136" s="270"/>
    </row>
    <row r="137" spans="2:11" s="1" customFormat="1" ht="15" customHeight="1">
      <c r="B137" s="267"/>
      <c r="C137" s="224" t="s">
        <v>480</v>
      </c>
      <c r="D137" s="224"/>
      <c r="E137" s="224"/>
      <c r="F137" s="245" t="s">
        <v>458</v>
      </c>
      <c r="G137" s="224"/>
      <c r="H137" s="224" t="s">
        <v>505</v>
      </c>
      <c r="I137" s="224" t="s">
        <v>454</v>
      </c>
      <c r="J137" s="224">
        <v>255</v>
      </c>
      <c r="K137" s="270"/>
    </row>
    <row r="138" spans="2:11" s="1" customFormat="1" ht="15" customHeight="1">
      <c r="B138" s="267"/>
      <c r="C138" s="224" t="s">
        <v>482</v>
      </c>
      <c r="D138" s="224"/>
      <c r="E138" s="224"/>
      <c r="F138" s="245" t="s">
        <v>452</v>
      </c>
      <c r="G138" s="224"/>
      <c r="H138" s="224" t="s">
        <v>506</v>
      </c>
      <c r="I138" s="224" t="s">
        <v>484</v>
      </c>
      <c r="J138" s="224"/>
      <c r="K138" s="270"/>
    </row>
    <row r="139" spans="2:11" s="1" customFormat="1" ht="15" customHeight="1">
      <c r="B139" s="267"/>
      <c r="C139" s="224" t="s">
        <v>485</v>
      </c>
      <c r="D139" s="224"/>
      <c r="E139" s="224"/>
      <c r="F139" s="245" t="s">
        <v>452</v>
      </c>
      <c r="G139" s="224"/>
      <c r="H139" s="224" t="s">
        <v>507</v>
      </c>
      <c r="I139" s="224" t="s">
        <v>487</v>
      </c>
      <c r="J139" s="224"/>
      <c r="K139" s="270"/>
    </row>
    <row r="140" spans="2:11" s="1" customFormat="1" ht="15" customHeight="1">
      <c r="B140" s="267"/>
      <c r="C140" s="224" t="s">
        <v>488</v>
      </c>
      <c r="D140" s="224"/>
      <c r="E140" s="224"/>
      <c r="F140" s="245" t="s">
        <v>452</v>
      </c>
      <c r="G140" s="224"/>
      <c r="H140" s="224" t="s">
        <v>488</v>
      </c>
      <c r="I140" s="224" t="s">
        <v>487</v>
      </c>
      <c r="J140" s="224"/>
      <c r="K140" s="270"/>
    </row>
    <row r="141" spans="2:11" s="1" customFormat="1" ht="15" customHeight="1">
      <c r="B141" s="267"/>
      <c r="C141" s="224" t="s">
        <v>37</v>
      </c>
      <c r="D141" s="224"/>
      <c r="E141" s="224"/>
      <c r="F141" s="245" t="s">
        <v>452</v>
      </c>
      <c r="G141" s="224"/>
      <c r="H141" s="224" t="s">
        <v>508</v>
      </c>
      <c r="I141" s="224" t="s">
        <v>487</v>
      </c>
      <c r="J141" s="224"/>
      <c r="K141" s="270"/>
    </row>
    <row r="142" spans="2:11" s="1" customFormat="1" ht="15" customHeight="1">
      <c r="B142" s="267"/>
      <c r="C142" s="224" t="s">
        <v>509</v>
      </c>
      <c r="D142" s="224"/>
      <c r="E142" s="224"/>
      <c r="F142" s="245" t="s">
        <v>452</v>
      </c>
      <c r="G142" s="224"/>
      <c r="H142" s="224" t="s">
        <v>510</v>
      </c>
      <c r="I142" s="224" t="s">
        <v>487</v>
      </c>
      <c r="J142" s="224"/>
      <c r="K142" s="270"/>
    </row>
    <row r="143" spans="2:11" s="1" customFormat="1" ht="15" customHeight="1">
      <c r="B143" s="271"/>
      <c r="C143" s="272"/>
      <c r="D143" s="272"/>
      <c r="E143" s="272"/>
      <c r="F143" s="272"/>
      <c r="G143" s="272"/>
      <c r="H143" s="272"/>
      <c r="I143" s="272"/>
      <c r="J143" s="272"/>
      <c r="K143" s="273"/>
    </row>
    <row r="144" spans="2:11" s="1" customFormat="1" ht="18.75" customHeight="1">
      <c r="B144" s="258"/>
      <c r="C144" s="258"/>
      <c r="D144" s="258"/>
      <c r="E144" s="258"/>
      <c r="F144" s="259"/>
      <c r="G144" s="258"/>
      <c r="H144" s="258"/>
      <c r="I144" s="258"/>
      <c r="J144" s="258"/>
      <c r="K144" s="258"/>
    </row>
    <row r="145" spans="2:11" s="1" customFormat="1" ht="18.75" customHeight="1">
      <c r="B145" s="231"/>
      <c r="C145" s="231"/>
      <c r="D145" s="231"/>
      <c r="E145" s="231"/>
      <c r="F145" s="231"/>
      <c r="G145" s="231"/>
      <c r="H145" s="231"/>
      <c r="I145" s="231"/>
      <c r="J145" s="231"/>
      <c r="K145" s="231"/>
    </row>
    <row r="146" spans="2:11" s="1" customFormat="1" ht="7.5" customHeight="1">
      <c r="B146" s="232"/>
      <c r="C146" s="233"/>
      <c r="D146" s="233"/>
      <c r="E146" s="233"/>
      <c r="F146" s="233"/>
      <c r="G146" s="233"/>
      <c r="H146" s="233"/>
      <c r="I146" s="233"/>
      <c r="J146" s="233"/>
      <c r="K146" s="234"/>
    </row>
    <row r="147" spans="2:11" s="1" customFormat="1" ht="45" customHeight="1">
      <c r="B147" s="235"/>
      <c r="C147" s="354" t="s">
        <v>511</v>
      </c>
      <c r="D147" s="354"/>
      <c r="E147" s="354"/>
      <c r="F147" s="354"/>
      <c r="G147" s="354"/>
      <c r="H147" s="354"/>
      <c r="I147" s="354"/>
      <c r="J147" s="354"/>
      <c r="K147" s="236"/>
    </row>
    <row r="148" spans="2:11" s="1" customFormat="1" ht="17.25" customHeight="1">
      <c r="B148" s="235"/>
      <c r="C148" s="237" t="s">
        <v>446</v>
      </c>
      <c r="D148" s="237"/>
      <c r="E148" s="237"/>
      <c r="F148" s="237" t="s">
        <v>447</v>
      </c>
      <c r="G148" s="238"/>
      <c r="H148" s="237" t="s">
        <v>53</v>
      </c>
      <c r="I148" s="237" t="s">
        <v>56</v>
      </c>
      <c r="J148" s="237" t="s">
        <v>448</v>
      </c>
      <c r="K148" s="236"/>
    </row>
    <row r="149" spans="2:11" s="1" customFormat="1" ht="17.25" customHeight="1">
      <c r="B149" s="235"/>
      <c r="C149" s="239" t="s">
        <v>449</v>
      </c>
      <c r="D149" s="239"/>
      <c r="E149" s="239"/>
      <c r="F149" s="240" t="s">
        <v>450</v>
      </c>
      <c r="G149" s="241"/>
      <c r="H149" s="239"/>
      <c r="I149" s="239"/>
      <c r="J149" s="239" t="s">
        <v>451</v>
      </c>
      <c r="K149" s="236"/>
    </row>
    <row r="150" spans="2:11" s="1" customFormat="1" ht="5.25" customHeight="1">
      <c r="B150" s="247"/>
      <c r="C150" s="242"/>
      <c r="D150" s="242"/>
      <c r="E150" s="242"/>
      <c r="F150" s="242"/>
      <c r="G150" s="243"/>
      <c r="H150" s="242"/>
      <c r="I150" s="242"/>
      <c r="J150" s="242"/>
      <c r="K150" s="270"/>
    </row>
    <row r="151" spans="2:11" s="1" customFormat="1" ht="15" customHeight="1">
      <c r="B151" s="247"/>
      <c r="C151" s="274" t="s">
        <v>455</v>
      </c>
      <c r="D151" s="224"/>
      <c r="E151" s="224"/>
      <c r="F151" s="275" t="s">
        <v>452</v>
      </c>
      <c r="G151" s="224"/>
      <c r="H151" s="274" t="s">
        <v>492</v>
      </c>
      <c r="I151" s="274" t="s">
        <v>454</v>
      </c>
      <c r="J151" s="274">
        <v>120</v>
      </c>
      <c r="K151" s="270"/>
    </row>
    <row r="152" spans="2:11" s="1" customFormat="1" ht="15" customHeight="1">
      <c r="B152" s="247"/>
      <c r="C152" s="274" t="s">
        <v>501</v>
      </c>
      <c r="D152" s="224"/>
      <c r="E152" s="224"/>
      <c r="F152" s="275" t="s">
        <v>452</v>
      </c>
      <c r="G152" s="224"/>
      <c r="H152" s="274" t="s">
        <v>512</v>
      </c>
      <c r="I152" s="274" t="s">
        <v>454</v>
      </c>
      <c r="J152" s="274" t="s">
        <v>503</v>
      </c>
      <c r="K152" s="270"/>
    </row>
    <row r="153" spans="2:11" s="1" customFormat="1" ht="15" customHeight="1">
      <c r="B153" s="247"/>
      <c r="C153" s="274" t="s">
        <v>400</v>
      </c>
      <c r="D153" s="224"/>
      <c r="E153" s="224"/>
      <c r="F153" s="275" t="s">
        <v>452</v>
      </c>
      <c r="G153" s="224"/>
      <c r="H153" s="274" t="s">
        <v>513</v>
      </c>
      <c r="I153" s="274" t="s">
        <v>454</v>
      </c>
      <c r="J153" s="274" t="s">
        <v>503</v>
      </c>
      <c r="K153" s="270"/>
    </row>
    <row r="154" spans="2:11" s="1" customFormat="1" ht="15" customHeight="1">
      <c r="B154" s="247"/>
      <c r="C154" s="274" t="s">
        <v>457</v>
      </c>
      <c r="D154" s="224"/>
      <c r="E154" s="224"/>
      <c r="F154" s="275" t="s">
        <v>458</v>
      </c>
      <c r="G154" s="224"/>
      <c r="H154" s="274" t="s">
        <v>492</v>
      </c>
      <c r="I154" s="274" t="s">
        <v>454</v>
      </c>
      <c r="J154" s="274">
        <v>50</v>
      </c>
      <c r="K154" s="270"/>
    </row>
    <row r="155" spans="2:11" s="1" customFormat="1" ht="15" customHeight="1">
      <c r="B155" s="247"/>
      <c r="C155" s="274" t="s">
        <v>460</v>
      </c>
      <c r="D155" s="224"/>
      <c r="E155" s="224"/>
      <c r="F155" s="275" t="s">
        <v>452</v>
      </c>
      <c r="G155" s="224"/>
      <c r="H155" s="274" t="s">
        <v>492</v>
      </c>
      <c r="I155" s="274" t="s">
        <v>462</v>
      </c>
      <c r="J155" s="274"/>
      <c r="K155" s="270"/>
    </row>
    <row r="156" spans="2:11" s="1" customFormat="1" ht="15" customHeight="1">
      <c r="B156" s="247"/>
      <c r="C156" s="274" t="s">
        <v>471</v>
      </c>
      <c r="D156" s="224"/>
      <c r="E156" s="224"/>
      <c r="F156" s="275" t="s">
        <v>458</v>
      </c>
      <c r="G156" s="224"/>
      <c r="H156" s="274" t="s">
        <v>492</v>
      </c>
      <c r="I156" s="274" t="s">
        <v>454</v>
      </c>
      <c r="J156" s="274">
        <v>50</v>
      </c>
      <c r="K156" s="270"/>
    </row>
    <row r="157" spans="2:11" s="1" customFormat="1" ht="15" customHeight="1">
      <c r="B157" s="247"/>
      <c r="C157" s="274" t="s">
        <v>479</v>
      </c>
      <c r="D157" s="224"/>
      <c r="E157" s="224"/>
      <c r="F157" s="275" t="s">
        <v>458</v>
      </c>
      <c r="G157" s="224"/>
      <c r="H157" s="274" t="s">
        <v>492</v>
      </c>
      <c r="I157" s="274" t="s">
        <v>454</v>
      </c>
      <c r="J157" s="274">
        <v>50</v>
      </c>
      <c r="K157" s="270"/>
    </row>
    <row r="158" spans="2:11" s="1" customFormat="1" ht="15" customHeight="1">
      <c r="B158" s="247"/>
      <c r="C158" s="274" t="s">
        <v>477</v>
      </c>
      <c r="D158" s="224"/>
      <c r="E158" s="224"/>
      <c r="F158" s="275" t="s">
        <v>458</v>
      </c>
      <c r="G158" s="224"/>
      <c r="H158" s="274" t="s">
        <v>492</v>
      </c>
      <c r="I158" s="274" t="s">
        <v>454</v>
      </c>
      <c r="J158" s="274">
        <v>50</v>
      </c>
      <c r="K158" s="270"/>
    </row>
    <row r="159" spans="2:11" s="1" customFormat="1" ht="15" customHeight="1">
      <c r="B159" s="247"/>
      <c r="C159" s="274" t="s">
        <v>96</v>
      </c>
      <c r="D159" s="224"/>
      <c r="E159" s="224"/>
      <c r="F159" s="275" t="s">
        <v>452</v>
      </c>
      <c r="G159" s="224"/>
      <c r="H159" s="274" t="s">
        <v>514</v>
      </c>
      <c r="I159" s="274" t="s">
        <v>454</v>
      </c>
      <c r="J159" s="274" t="s">
        <v>515</v>
      </c>
      <c r="K159" s="270"/>
    </row>
    <row r="160" spans="2:11" s="1" customFormat="1" ht="15" customHeight="1">
      <c r="B160" s="247"/>
      <c r="C160" s="274" t="s">
        <v>516</v>
      </c>
      <c r="D160" s="224"/>
      <c r="E160" s="224"/>
      <c r="F160" s="275" t="s">
        <v>452</v>
      </c>
      <c r="G160" s="224"/>
      <c r="H160" s="274" t="s">
        <v>517</v>
      </c>
      <c r="I160" s="274" t="s">
        <v>487</v>
      </c>
      <c r="J160" s="274"/>
      <c r="K160" s="270"/>
    </row>
    <row r="161" spans="2:11" s="1" customFormat="1" ht="15" customHeight="1">
      <c r="B161" s="276"/>
      <c r="C161" s="277"/>
      <c r="D161" s="277"/>
      <c r="E161" s="277"/>
      <c r="F161" s="277"/>
      <c r="G161" s="277"/>
      <c r="H161" s="277"/>
      <c r="I161" s="277"/>
      <c r="J161" s="277"/>
      <c r="K161" s="278"/>
    </row>
    <row r="162" spans="2:11" s="1" customFormat="1" ht="18.75" customHeight="1">
      <c r="B162" s="258"/>
      <c r="C162" s="268"/>
      <c r="D162" s="268"/>
      <c r="E162" s="268"/>
      <c r="F162" s="279"/>
      <c r="G162" s="268"/>
      <c r="H162" s="268"/>
      <c r="I162" s="268"/>
      <c r="J162" s="268"/>
      <c r="K162" s="258"/>
    </row>
    <row r="163" spans="2:11" s="1" customFormat="1" ht="18.75" customHeight="1">
      <c r="B163" s="258"/>
      <c r="C163" s="268"/>
      <c r="D163" s="268"/>
      <c r="E163" s="268"/>
      <c r="F163" s="279"/>
      <c r="G163" s="268"/>
      <c r="H163" s="268"/>
      <c r="I163" s="268"/>
      <c r="J163" s="268"/>
      <c r="K163" s="258"/>
    </row>
    <row r="164" spans="2:11" s="1" customFormat="1" ht="18.75" customHeight="1">
      <c r="B164" s="258"/>
      <c r="C164" s="268"/>
      <c r="D164" s="268"/>
      <c r="E164" s="268"/>
      <c r="F164" s="279"/>
      <c r="G164" s="268"/>
      <c r="H164" s="268"/>
      <c r="I164" s="268"/>
      <c r="J164" s="268"/>
      <c r="K164" s="258"/>
    </row>
    <row r="165" spans="2:11" s="1" customFormat="1" ht="18.75" customHeight="1">
      <c r="B165" s="258"/>
      <c r="C165" s="268"/>
      <c r="D165" s="268"/>
      <c r="E165" s="268"/>
      <c r="F165" s="279"/>
      <c r="G165" s="268"/>
      <c r="H165" s="268"/>
      <c r="I165" s="268"/>
      <c r="J165" s="268"/>
      <c r="K165" s="258"/>
    </row>
    <row r="166" spans="2:11" s="1" customFormat="1" ht="18.75" customHeight="1">
      <c r="B166" s="258"/>
      <c r="C166" s="268"/>
      <c r="D166" s="268"/>
      <c r="E166" s="268"/>
      <c r="F166" s="279"/>
      <c r="G166" s="268"/>
      <c r="H166" s="268"/>
      <c r="I166" s="268"/>
      <c r="J166" s="268"/>
      <c r="K166" s="258"/>
    </row>
    <row r="167" spans="2:11" s="1" customFormat="1" ht="18.75" customHeight="1">
      <c r="B167" s="258"/>
      <c r="C167" s="268"/>
      <c r="D167" s="268"/>
      <c r="E167" s="268"/>
      <c r="F167" s="279"/>
      <c r="G167" s="268"/>
      <c r="H167" s="268"/>
      <c r="I167" s="268"/>
      <c r="J167" s="268"/>
      <c r="K167" s="258"/>
    </row>
    <row r="168" spans="2:11" s="1" customFormat="1" ht="18.75" customHeight="1">
      <c r="B168" s="258"/>
      <c r="C168" s="268"/>
      <c r="D168" s="268"/>
      <c r="E168" s="268"/>
      <c r="F168" s="279"/>
      <c r="G168" s="268"/>
      <c r="H168" s="268"/>
      <c r="I168" s="268"/>
      <c r="J168" s="268"/>
      <c r="K168" s="258"/>
    </row>
    <row r="169" spans="2:11" s="1" customFormat="1" ht="18.75" customHeight="1">
      <c r="B169" s="231"/>
      <c r="C169" s="231"/>
      <c r="D169" s="231"/>
      <c r="E169" s="231"/>
      <c r="F169" s="231"/>
      <c r="G169" s="231"/>
      <c r="H169" s="231"/>
      <c r="I169" s="231"/>
      <c r="J169" s="231"/>
      <c r="K169" s="231"/>
    </row>
    <row r="170" spans="2:11" s="1" customFormat="1" ht="7.5" customHeight="1">
      <c r="B170" s="213"/>
      <c r="C170" s="214"/>
      <c r="D170" s="214"/>
      <c r="E170" s="214"/>
      <c r="F170" s="214"/>
      <c r="G170" s="214"/>
      <c r="H170" s="214"/>
      <c r="I170" s="214"/>
      <c r="J170" s="214"/>
      <c r="K170" s="215"/>
    </row>
    <row r="171" spans="2:11" s="1" customFormat="1" ht="45" customHeight="1">
      <c r="B171" s="216"/>
      <c r="C171" s="352" t="s">
        <v>518</v>
      </c>
      <c r="D171" s="352"/>
      <c r="E171" s="352"/>
      <c r="F171" s="352"/>
      <c r="G171" s="352"/>
      <c r="H171" s="352"/>
      <c r="I171" s="352"/>
      <c r="J171" s="352"/>
      <c r="K171" s="217"/>
    </row>
    <row r="172" spans="2:11" s="1" customFormat="1" ht="17.25" customHeight="1">
      <c r="B172" s="216"/>
      <c r="C172" s="237" t="s">
        <v>446</v>
      </c>
      <c r="D172" s="237"/>
      <c r="E172" s="237"/>
      <c r="F172" s="237" t="s">
        <v>447</v>
      </c>
      <c r="G172" s="280"/>
      <c r="H172" s="281" t="s">
        <v>53</v>
      </c>
      <c r="I172" s="281" t="s">
        <v>56</v>
      </c>
      <c r="J172" s="237" t="s">
        <v>448</v>
      </c>
      <c r="K172" s="217"/>
    </row>
    <row r="173" spans="2:11" s="1" customFormat="1" ht="17.25" customHeight="1">
      <c r="B173" s="218"/>
      <c r="C173" s="239" t="s">
        <v>449</v>
      </c>
      <c r="D173" s="239"/>
      <c r="E173" s="239"/>
      <c r="F173" s="240" t="s">
        <v>450</v>
      </c>
      <c r="G173" s="282"/>
      <c r="H173" s="283"/>
      <c r="I173" s="283"/>
      <c r="J173" s="239" t="s">
        <v>451</v>
      </c>
      <c r="K173" s="219"/>
    </row>
    <row r="174" spans="2:11" s="1" customFormat="1" ht="5.25" customHeight="1">
      <c r="B174" s="247"/>
      <c r="C174" s="242"/>
      <c r="D174" s="242"/>
      <c r="E174" s="242"/>
      <c r="F174" s="242"/>
      <c r="G174" s="243"/>
      <c r="H174" s="242"/>
      <c r="I174" s="242"/>
      <c r="J174" s="242"/>
      <c r="K174" s="270"/>
    </row>
    <row r="175" spans="2:11" s="1" customFormat="1" ht="15" customHeight="1">
      <c r="B175" s="247"/>
      <c r="C175" s="224" t="s">
        <v>455</v>
      </c>
      <c r="D175" s="224"/>
      <c r="E175" s="224"/>
      <c r="F175" s="245" t="s">
        <v>452</v>
      </c>
      <c r="G175" s="224"/>
      <c r="H175" s="224" t="s">
        <v>492</v>
      </c>
      <c r="I175" s="224" t="s">
        <v>454</v>
      </c>
      <c r="J175" s="224">
        <v>120</v>
      </c>
      <c r="K175" s="270"/>
    </row>
    <row r="176" spans="2:11" s="1" customFormat="1" ht="15" customHeight="1">
      <c r="B176" s="247"/>
      <c r="C176" s="224" t="s">
        <v>501</v>
      </c>
      <c r="D176" s="224"/>
      <c r="E176" s="224"/>
      <c r="F176" s="245" t="s">
        <v>452</v>
      </c>
      <c r="G176" s="224"/>
      <c r="H176" s="224" t="s">
        <v>502</v>
      </c>
      <c r="I176" s="224" t="s">
        <v>454</v>
      </c>
      <c r="J176" s="224" t="s">
        <v>503</v>
      </c>
      <c r="K176" s="270"/>
    </row>
    <row r="177" spans="2:11" s="1" customFormat="1" ht="15" customHeight="1">
      <c r="B177" s="247"/>
      <c r="C177" s="224" t="s">
        <v>400</v>
      </c>
      <c r="D177" s="224"/>
      <c r="E177" s="224"/>
      <c r="F177" s="245" t="s">
        <v>452</v>
      </c>
      <c r="G177" s="224"/>
      <c r="H177" s="224" t="s">
        <v>519</v>
      </c>
      <c r="I177" s="224" t="s">
        <v>454</v>
      </c>
      <c r="J177" s="224" t="s">
        <v>503</v>
      </c>
      <c r="K177" s="270"/>
    </row>
    <row r="178" spans="2:11" s="1" customFormat="1" ht="15" customHeight="1">
      <c r="B178" s="247"/>
      <c r="C178" s="224" t="s">
        <v>457</v>
      </c>
      <c r="D178" s="224"/>
      <c r="E178" s="224"/>
      <c r="F178" s="245" t="s">
        <v>458</v>
      </c>
      <c r="G178" s="224"/>
      <c r="H178" s="224" t="s">
        <v>519</v>
      </c>
      <c r="I178" s="224" t="s">
        <v>454</v>
      </c>
      <c r="J178" s="224">
        <v>50</v>
      </c>
      <c r="K178" s="270"/>
    </row>
    <row r="179" spans="2:11" s="1" customFormat="1" ht="15" customHeight="1">
      <c r="B179" s="247"/>
      <c r="C179" s="224" t="s">
        <v>460</v>
      </c>
      <c r="D179" s="224"/>
      <c r="E179" s="224"/>
      <c r="F179" s="245" t="s">
        <v>452</v>
      </c>
      <c r="G179" s="224"/>
      <c r="H179" s="224" t="s">
        <v>519</v>
      </c>
      <c r="I179" s="224" t="s">
        <v>462</v>
      </c>
      <c r="J179" s="224"/>
      <c r="K179" s="270"/>
    </row>
    <row r="180" spans="2:11" s="1" customFormat="1" ht="15" customHeight="1">
      <c r="B180" s="247"/>
      <c r="C180" s="224" t="s">
        <v>471</v>
      </c>
      <c r="D180" s="224"/>
      <c r="E180" s="224"/>
      <c r="F180" s="245" t="s">
        <v>458</v>
      </c>
      <c r="G180" s="224"/>
      <c r="H180" s="224" t="s">
        <v>519</v>
      </c>
      <c r="I180" s="224" t="s">
        <v>454</v>
      </c>
      <c r="J180" s="224">
        <v>50</v>
      </c>
      <c r="K180" s="270"/>
    </row>
    <row r="181" spans="2:11" s="1" customFormat="1" ht="15" customHeight="1">
      <c r="B181" s="247"/>
      <c r="C181" s="224" t="s">
        <v>479</v>
      </c>
      <c r="D181" s="224"/>
      <c r="E181" s="224"/>
      <c r="F181" s="245" t="s">
        <v>458</v>
      </c>
      <c r="G181" s="224"/>
      <c r="H181" s="224" t="s">
        <v>519</v>
      </c>
      <c r="I181" s="224" t="s">
        <v>454</v>
      </c>
      <c r="J181" s="224">
        <v>50</v>
      </c>
      <c r="K181" s="270"/>
    </row>
    <row r="182" spans="2:11" s="1" customFormat="1" ht="15" customHeight="1">
      <c r="B182" s="247"/>
      <c r="C182" s="224" t="s">
        <v>477</v>
      </c>
      <c r="D182" s="224"/>
      <c r="E182" s="224"/>
      <c r="F182" s="245" t="s">
        <v>458</v>
      </c>
      <c r="G182" s="224"/>
      <c r="H182" s="224" t="s">
        <v>519</v>
      </c>
      <c r="I182" s="224" t="s">
        <v>454</v>
      </c>
      <c r="J182" s="224">
        <v>50</v>
      </c>
      <c r="K182" s="270"/>
    </row>
    <row r="183" spans="2:11" s="1" customFormat="1" ht="15" customHeight="1">
      <c r="B183" s="247"/>
      <c r="C183" s="224" t="s">
        <v>103</v>
      </c>
      <c r="D183" s="224"/>
      <c r="E183" s="224"/>
      <c r="F183" s="245" t="s">
        <v>452</v>
      </c>
      <c r="G183" s="224"/>
      <c r="H183" s="224" t="s">
        <v>520</v>
      </c>
      <c r="I183" s="224" t="s">
        <v>521</v>
      </c>
      <c r="J183" s="224"/>
      <c r="K183" s="270"/>
    </row>
    <row r="184" spans="2:11" s="1" customFormat="1" ht="15" customHeight="1">
      <c r="B184" s="247"/>
      <c r="C184" s="224" t="s">
        <v>56</v>
      </c>
      <c r="D184" s="224"/>
      <c r="E184" s="224"/>
      <c r="F184" s="245" t="s">
        <v>452</v>
      </c>
      <c r="G184" s="224"/>
      <c r="H184" s="224" t="s">
        <v>522</v>
      </c>
      <c r="I184" s="224" t="s">
        <v>523</v>
      </c>
      <c r="J184" s="224">
        <v>1</v>
      </c>
      <c r="K184" s="270"/>
    </row>
    <row r="185" spans="2:11" s="1" customFormat="1" ht="15" customHeight="1">
      <c r="B185" s="247"/>
      <c r="C185" s="224" t="s">
        <v>52</v>
      </c>
      <c r="D185" s="224"/>
      <c r="E185" s="224"/>
      <c r="F185" s="245" t="s">
        <v>452</v>
      </c>
      <c r="G185" s="224"/>
      <c r="H185" s="224" t="s">
        <v>524</v>
      </c>
      <c r="I185" s="224" t="s">
        <v>454</v>
      </c>
      <c r="J185" s="224">
        <v>20</v>
      </c>
      <c r="K185" s="270"/>
    </row>
    <row r="186" spans="2:11" s="1" customFormat="1" ht="15" customHeight="1">
      <c r="B186" s="247"/>
      <c r="C186" s="224" t="s">
        <v>53</v>
      </c>
      <c r="D186" s="224"/>
      <c r="E186" s="224"/>
      <c r="F186" s="245" t="s">
        <v>452</v>
      </c>
      <c r="G186" s="224"/>
      <c r="H186" s="224" t="s">
        <v>525</v>
      </c>
      <c r="I186" s="224" t="s">
        <v>454</v>
      </c>
      <c r="J186" s="224">
        <v>255</v>
      </c>
      <c r="K186" s="270"/>
    </row>
    <row r="187" spans="2:11" s="1" customFormat="1" ht="15" customHeight="1">
      <c r="B187" s="247"/>
      <c r="C187" s="224" t="s">
        <v>104</v>
      </c>
      <c r="D187" s="224"/>
      <c r="E187" s="224"/>
      <c r="F187" s="245" t="s">
        <v>452</v>
      </c>
      <c r="G187" s="224"/>
      <c r="H187" s="224" t="s">
        <v>416</v>
      </c>
      <c r="I187" s="224" t="s">
        <v>454</v>
      </c>
      <c r="J187" s="224">
        <v>10</v>
      </c>
      <c r="K187" s="270"/>
    </row>
    <row r="188" spans="2:11" s="1" customFormat="1" ht="15" customHeight="1">
      <c r="B188" s="247"/>
      <c r="C188" s="224" t="s">
        <v>105</v>
      </c>
      <c r="D188" s="224"/>
      <c r="E188" s="224"/>
      <c r="F188" s="245" t="s">
        <v>452</v>
      </c>
      <c r="G188" s="224"/>
      <c r="H188" s="224" t="s">
        <v>526</v>
      </c>
      <c r="I188" s="224" t="s">
        <v>487</v>
      </c>
      <c r="J188" s="224"/>
      <c r="K188" s="270"/>
    </row>
    <row r="189" spans="2:11" s="1" customFormat="1" ht="15" customHeight="1">
      <c r="B189" s="247"/>
      <c r="C189" s="224" t="s">
        <v>527</v>
      </c>
      <c r="D189" s="224"/>
      <c r="E189" s="224"/>
      <c r="F189" s="245" t="s">
        <v>452</v>
      </c>
      <c r="G189" s="224"/>
      <c r="H189" s="224" t="s">
        <v>528</v>
      </c>
      <c r="I189" s="224" t="s">
        <v>487</v>
      </c>
      <c r="J189" s="224"/>
      <c r="K189" s="270"/>
    </row>
    <row r="190" spans="2:11" s="1" customFormat="1" ht="15" customHeight="1">
      <c r="B190" s="247"/>
      <c r="C190" s="224" t="s">
        <v>516</v>
      </c>
      <c r="D190" s="224"/>
      <c r="E190" s="224"/>
      <c r="F190" s="245" t="s">
        <v>452</v>
      </c>
      <c r="G190" s="224"/>
      <c r="H190" s="224" t="s">
        <v>529</v>
      </c>
      <c r="I190" s="224" t="s">
        <v>487</v>
      </c>
      <c r="J190" s="224"/>
      <c r="K190" s="270"/>
    </row>
    <row r="191" spans="2:11" s="1" customFormat="1" ht="15" customHeight="1">
      <c r="B191" s="247"/>
      <c r="C191" s="224" t="s">
        <v>107</v>
      </c>
      <c r="D191" s="224"/>
      <c r="E191" s="224"/>
      <c r="F191" s="245" t="s">
        <v>458</v>
      </c>
      <c r="G191" s="224"/>
      <c r="H191" s="224" t="s">
        <v>530</v>
      </c>
      <c r="I191" s="224" t="s">
        <v>454</v>
      </c>
      <c r="J191" s="224">
        <v>50</v>
      </c>
      <c r="K191" s="270"/>
    </row>
    <row r="192" spans="2:11" s="1" customFormat="1" ht="15" customHeight="1">
      <c r="B192" s="247"/>
      <c r="C192" s="224" t="s">
        <v>531</v>
      </c>
      <c r="D192" s="224"/>
      <c r="E192" s="224"/>
      <c r="F192" s="245" t="s">
        <v>458</v>
      </c>
      <c r="G192" s="224"/>
      <c r="H192" s="224" t="s">
        <v>532</v>
      </c>
      <c r="I192" s="224" t="s">
        <v>533</v>
      </c>
      <c r="J192" s="224"/>
      <c r="K192" s="270"/>
    </row>
    <row r="193" spans="2:11" s="1" customFormat="1" ht="15" customHeight="1">
      <c r="B193" s="247"/>
      <c r="C193" s="224" t="s">
        <v>534</v>
      </c>
      <c r="D193" s="224"/>
      <c r="E193" s="224"/>
      <c r="F193" s="245" t="s">
        <v>458</v>
      </c>
      <c r="G193" s="224"/>
      <c r="H193" s="224" t="s">
        <v>535</v>
      </c>
      <c r="I193" s="224" t="s">
        <v>533</v>
      </c>
      <c r="J193" s="224"/>
      <c r="K193" s="270"/>
    </row>
    <row r="194" spans="2:11" s="1" customFormat="1" ht="15" customHeight="1">
      <c r="B194" s="247"/>
      <c r="C194" s="224" t="s">
        <v>536</v>
      </c>
      <c r="D194" s="224"/>
      <c r="E194" s="224"/>
      <c r="F194" s="245" t="s">
        <v>458</v>
      </c>
      <c r="G194" s="224"/>
      <c r="H194" s="224" t="s">
        <v>537</v>
      </c>
      <c r="I194" s="224" t="s">
        <v>533</v>
      </c>
      <c r="J194" s="224"/>
      <c r="K194" s="270"/>
    </row>
    <row r="195" spans="2:11" s="1" customFormat="1" ht="15" customHeight="1">
      <c r="B195" s="247"/>
      <c r="C195" s="284" t="s">
        <v>538</v>
      </c>
      <c r="D195" s="224"/>
      <c r="E195" s="224"/>
      <c r="F195" s="245" t="s">
        <v>458</v>
      </c>
      <c r="G195" s="224"/>
      <c r="H195" s="224" t="s">
        <v>539</v>
      </c>
      <c r="I195" s="224" t="s">
        <v>540</v>
      </c>
      <c r="J195" s="285" t="s">
        <v>541</v>
      </c>
      <c r="K195" s="270"/>
    </row>
    <row r="196" spans="2:11" s="15" customFormat="1" ht="15" customHeight="1">
      <c r="B196" s="286"/>
      <c r="C196" s="287" t="s">
        <v>542</v>
      </c>
      <c r="D196" s="288"/>
      <c r="E196" s="288"/>
      <c r="F196" s="289" t="s">
        <v>458</v>
      </c>
      <c r="G196" s="288"/>
      <c r="H196" s="288" t="s">
        <v>543</v>
      </c>
      <c r="I196" s="288" t="s">
        <v>540</v>
      </c>
      <c r="J196" s="290" t="s">
        <v>541</v>
      </c>
      <c r="K196" s="291"/>
    </row>
    <row r="197" spans="2:11" s="1" customFormat="1" ht="15" customHeight="1">
      <c r="B197" s="247"/>
      <c r="C197" s="284" t="s">
        <v>41</v>
      </c>
      <c r="D197" s="224"/>
      <c r="E197" s="224"/>
      <c r="F197" s="245" t="s">
        <v>452</v>
      </c>
      <c r="G197" s="224"/>
      <c r="H197" s="221" t="s">
        <v>544</v>
      </c>
      <c r="I197" s="224" t="s">
        <v>545</v>
      </c>
      <c r="J197" s="224"/>
      <c r="K197" s="270"/>
    </row>
    <row r="198" spans="2:11" s="1" customFormat="1" ht="15" customHeight="1">
      <c r="B198" s="247"/>
      <c r="C198" s="284" t="s">
        <v>546</v>
      </c>
      <c r="D198" s="224"/>
      <c r="E198" s="224"/>
      <c r="F198" s="245" t="s">
        <v>452</v>
      </c>
      <c r="G198" s="224"/>
      <c r="H198" s="224" t="s">
        <v>547</v>
      </c>
      <c r="I198" s="224" t="s">
        <v>487</v>
      </c>
      <c r="J198" s="224"/>
      <c r="K198" s="270"/>
    </row>
    <row r="199" spans="2:11" s="1" customFormat="1" ht="15" customHeight="1">
      <c r="B199" s="247"/>
      <c r="C199" s="284" t="s">
        <v>548</v>
      </c>
      <c r="D199" s="224"/>
      <c r="E199" s="224"/>
      <c r="F199" s="245" t="s">
        <v>452</v>
      </c>
      <c r="G199" s="224"/>
      <c r="H199" s="224" t="s">
        <v>549</v>
      </c>
      <c r="I199" s="224" t="s">
        <v>487</v>
      </c>
      <c r="J199" s="224"/>
      <c r="K199" s="270"/>
    </row>
    <row r="200" spans="2:11" s="1" customFormat="1" ht="15" customHeight="1">
      <c r="B200" s="247"/>
      <c r="C200" s="284" t="s">
        <v>550</v>
      </c>
      <c r="D200" s="224"/>
      <c r="E200" s="224"/>
      <c r="F200" s="245" t="s">
        <v>458</v>
      </c>
      <c r="G200" s="224"/>
      <c r="H200" s="224" t="s">
        <v>551</v>
      </c>
      <c r="I200" s="224" t="s">
        <v>487</v>
      </c>
      <c r="J200" s="224"/>
      <c r="K200" s="270"/>
    </row>
    <row r="201" spans="2:11" s="1" customFormat="1" ht="15" customHeight="1">
      <c r="B201" s="276"/>
      <c r="C201" s="292"/>
      <c r="D201" s="277"/>
      <c r="E201" s="277"/>
      <c r="F201" s="277"/>
      <c r="G201" s="277"/>
      <c r="H201" s="277"/>
      <c r="I201" s="277"/>
      <c r="J201" s="277"/>
      <c r="K201" s="278"/>
    </row>
    <row r="202" spans="2:11" s="1" customFormat="1" ht="18.75" customHeight="1">
      <c r="B202" s="258"/>
      <c r="C202" s="268"/>
      <c r="D202" s="268"/>
      <c r="E202" s="268"/>
      <c r="F202" s="279"/>
      <c r="G202" s="268"/>
      <c r="H202" s="268"/>
      <c r="I202" s="268"/>
      <c r="J202" s="268"/>
      <c r="K202" s="258"/>
    </row>
    <row r="203" spans="2:11" s="1" customFormat="1" ht="18.75" customHeight="1">
      <c r="B203" s="231"/>
      <c r="C203" s="231"/>
      <c r="D203" s="231"/>
      <c r="E203" s="231"/>
      <c r="F203" s="231"/>
      <c r="G203" s="231"/>
      <c r="H203" s="231"/>
      <c r="I203" s="231"/>
      <c r="J203" s="231"/>
      <c r="K203" s="231"/>
    </row>
    <row r="204" spans="2:11" s="1" customFormat="1" ht="13.5">
      <c r="B204" s="213"/>
      <c r="C204" s="214"/>
      <c r="D204" s="214"/>
      <c r="E204" s="214"/>
      <c r="F204" s="214"/>
      <c r="G204" s="214"/>
      <c r="H204" s="214"/>
      <c r="I204" s="214"/>
      <c r="J204" s="214"/>
      <c r="K204" s="215"/>
    </row>
    <row r="205" spans="2:11" s="1" customFormat="1" ht="21" customHeight="1">
      <c r="B205" s="216"/>
      <c r="C205" s="352" t="s">
        <v>552</v>
      </c>
      <c r="D205" s="352"/>
      <c r="E205" s="352"/>
      <c r="F205" s="352"/>
      <c r="G205" s="352"/>
      <c r="H205" s="352"/>
      <c r="I205" s="352"/>
      <c r="J205" s="352"/>
      <c r="K205" s="217"/>
    </row>
    <row r="206" spans="2:11" s="1" customFormat="1" ht="25.5" customHeight="1">
      <c r="B206" s="216"/>
      <c r="C206" s="293" t="s">
        <v>553</v>
      </c>
      <c r="D206" s="293"/>
      <c r="E206" s="293"/>
      <c r="F206" s="293" t="s">
        <v>554</v>
      </c>
      <c r="G206" s="294"/>
      <c r="H206" s="355" t="s">
        <v>555</v>
      </c>
      <c r="I206" s="355"/>
      <c r="J206" s="355"/>
      <c r="K206" s="217"/>
    </row>
    <row r="207" spans="2:11" s="1" customFormat="1" ht="5.25" customHeight="1">
      <c r="B207" s="247"/>
      <c r="C207" s="242"/>
      <c r="D207" s="242"/>
      <c r="E207" s="242"/>
      <c r="F207" s="242"/>
      <c r="G207" s="268"/>
      <c r="H207" s="242"/>
      <c r="I207" s="242"/>
      <c r="J207" s="242"/>
      <c r="K207" s="270"/>
    </row>
    <row r="208" spans="2:11" s="1" customFormat="1" ht="15" customHeight="1">
      <c r="B208" s="247"/>
      <c r="C208" s="224" t="s">
        <v>545</v>
      </c>
      <c r="D208" s="224"/>
      <c r="E208" s="224"/>
      <c r="F208" s="245" t="s">
        <v>42</v>
      </c>
      <c r="G208" s="224"/>
      <c r="H208" s="356" t="s">
        <v>556</v>
      </c>
      <c r="I208" s="356"/>
      <c r="J208" s="356"/>
      <c r="K208" s="270"/>
    </row>
    <row r="209" spans="2:11" s="1" customFormat="1" ht="15" customHeight="1">
      <c r="B209" s="247"/>
      <c r="C209" s="224"/>
      <c r="D209" s="224"/>
      <c r="E209" s="224"/>
      <c r="F209" s="245" t="s">
        <v>43</v>
      </c>
      <c r="G209" s="224"/>
      <c r="H209" s="356" t="s">
        <v>557</v>
      </c>
      <c r="I209" s="356"/>
      <c r="J209" s="356"/>
      <c r="K209" s="270"/>
    </row>
    <row r="210" spans="2:11" s="1" customFormat="1" ht="15" customHeight="1">
      <c r="B210" s="247"/>
      <c r="C210" s="224"/>
      <c r="D210" s="224"/>
      <c r="E210" s="224"/>
      <c r="F210" s="245" t="s">
        <v>46</v>
      </c>
      <c r="G210" s="224"/>
      <c r="H210" s="356" t="s">
        <v>558</v>
      </c>
      <c r="I210" s="356"/>
      <c r="J210" s="356"/>
      <c r="K210" s="270"/>
    </row>
    <row r="211" spans="2:11" s="1" customFormat="1" ht="15" customHeight="1">
      <c r="B211" s="247"/>
      <c r="C211" s="224"/>
      <c r="D211" s="224"/>
      <c r="E211" s="224"/>
      <c r="F211" s="245" t="s">
        <v>44</v>
      </c>
      <c r="G211" s="224"/>
      <c r="H211" s="356" t="s">
        <v>559</v>
      </c>
      <c r="I211" s="356"/>
      <c r="J211" s="356"/>
      <c r="K211" s="270"/>
    </row>
    <row r="212" spans="2:11" s="1" customFormat="1" ht="15" customHeight="1">
      <c r="B212" s="247"/>
      <c r="C212" s="224"/>
      <c r="D212" s="224"/>
      <c r="E212" s="224"/>
      <c r="F212" s="245" t="s">
        <v>45</v>
      </c>
      <c r="G212" s="224"/>
      <c r="H212" s="356" t="s">
        <v>560</v>
      </c>
      <c r="I212" s="356"/>
      <c r="J212" s="356"/>
      <c r="K212" s="270"/>
    </row>
    <row r="213" spans="2:11" s="1" customFormat="1" ht="15" customHeight="1">
      <c r="B213" s="247"/>
      <c r="C213" s="224"/>
      <c r="D213" s="224"/>
      <c r="E213" s="224"/>
      <c r="F213" s="245"/>
      <c r="G213" s="224"/>
      <c r="H213" s="224"/>
      <c r="I213" s="224"/>
      <c r="J213" s="224"/>
      <c r="K213" s="270"/>
    </row>
    <row r="214" spans="2:11" s="1" customFormat="1" ht="15" customHeight="1">
      <c r="B214" s="247"/>
      <c r="C214" s="224" t="s">
        <v>499</v>
      </c>
      <c r="D214" s="224"/>
      <c r="E214" s="224"/>
      <c r="F214" s="245" t="s">
        <v>78</v>
      </c>
      <c r="G214" s="224"/>
      <c r="H214" s="356" t="s">
        <v>561</v>
      </c>
      <c r="I214" s="356"/>
      <c r="J214" s="356"/>
      <c r="K214" s="270"/>
    </row>
    <row r="215" spans="2:11" s="1" customFormat="1" ht="15" customHeight="1">
      <c r="B215" s="247"/>
      <c r="C215" s="224"/>
      <c r="D215" s="224"/>
      <c r="E215" s="224"/>
      <c r="F215" s="245" t="s">
        <v>396</v>
      </c>
      <c r="G215" s="224"/>
      <c r="H215" s="356" t="s">
        <v>397</v>
      </c>
      <c r="I215" s="356"/>
      <c r="J215" s="356"/>
      <c r="K215" s="270"/>
    </row>
    <row r="216" spans="2:11" s="1" customFormat="1" ht="15" customHeight="1">
      <c r="B216" s="247"/>
      <c r="C216" s="224"/>
      <c r="D216" s="224"/>
      <c r="E216" s="224"/>
      <c r="F216" s="245" t="s">
        <v>394</v>
      </c>
      <c r="G216" s="224"/>
      <c r="H216" s="356" t="s">
        <v>562</v>
      </c>
      <c r="I216" s="356"/>
      <c r="J216" s="356"/>
      <c r="K216" s="270"/>
    </row>
    <row r="217" spans="2:11" s="1" customFormat="1" ht="15" customHeight="1">
      <c r="B217" s="295"/>
      <c r="C217" s="224"/>
      <c r="D217" s="224"/>
      <c r="E217" s="224"/>
      <c r="F217" s="245" t="s">
        <v>89</v>
      </c>
      <c r="G217" s="284"/>
      <c r="H217" s="357" t="s">
        <v>90</v>
      </c>
      <c r="I217" s="357"/>
      <c r="J217" s="357"/>
      <c r="K217" s="296"/>
    </row>
    <row r="218" spans="2:11" s="1" customFormat="1" ht="15" customHeight="1">
      <c r="B218" s="295"/>
      <c r="C218" s="224"/>
      <c r="D218" s="224"/>
      <c r="E218" s="224"/>
      <c r="F218" s="245" t="s">
        <v>398</v>
      </c>
      <c r="G218" s="284"/>
      <c r="H218" s="357" t="s">
        <v>345</v>
      </c>
      <c r="I218" s="357"/>
      <c r="J218" s="357"/>
      <c r="K218" s="296"/>
    </row>
    <row r="219" spans="2:11" s="1" customFormat="1" ht="15" customHeight="1">
      <c r="B219" s="295"/>
      <c r="C219" s="224"/>
      <c r="D219" s="224"/>
      <c r="E219" s="224"/>
      <c r="F219" s="245"/>
      <c r="G219" s="284"/>
      <c r="H219" s="274"/>
      <c r="I219" s="274"/>
      <c r="J219" s="274"/>
      <c r="K219" s="296"/>
    </row>
    <row r="220" spans="2:11" s="1" customFormat="1" ht="15" customHeight="1">
      <c r="B220" s="295"/>
      <c r="C220" s="224" t="s">
        <v>523</v>
      </c>
      <c r="D220" s="224"/>
      <c r="E220" s="224"/>
      <c r="F220" s="245">
        <v>1</v>
      </c>
      <c r="G220" s="284"/>
      <c r="H220" s="357" t="s">
        <v>563</v>
      </c>
      <c r="I220" s="357"/>
      <c r="J220" s="357"/>
      <c r="K220" s="296"/>
    </row>
    <row r="221" spans="2:11" s="1" customFormat="1" ht="15" customHeight="1">
      <c r="B221" s="295"/>
      <c r="C221" s="224"/>
      <c r="D221" s="224"/>
      <c r="E221" s="224"/>
      <c r="F221" s="245">
        <v>2</v>
      </c>
      <c r="G221" s="284"/>
      <c r="H221" s="357" t="s">
        <v>564</v>
      </c>
      <c r="I221" s="357"/>
      <c r="J221" s="357"/>
      <c r="K221" s="296"/>
    </row>
    <row r="222" spans="2:11" s="1" customFormat="1" ht="15" customHeight="1">
      <c r="B222" s="295"/>
      <c r="C222" s="224"/>
      <c r="D222" s="224"/>
      <c r="E222" s="224"/>
      <c r="F222" s="245">
        <v>3</v>
      </c>
      <c r="G222" s="284"/>
      <c r="H222" s="357" t="s">
        <v>565</v>
      </c>
      <c r="I222" s="357"/>
      <c r="J222" s="357"/>
      <c r="K222" s="296"/>
    </row>
    <row r="223" spans="2:11" s="1" customFormat="1" ht="15" customHeight="1">
      <c r="B223" s="295"/>
      <c r="C223" s="224"/>
      <c r="D223" s="224"/>
      <c r="E223" s="224"/>
      <c r="F223" s="245">
        <v>4</v>
      </c>
      <c r="G223" s="284"/>
      <c r="H223" s="357" t="s">
        <v>566</v>
      </c>
      <c r="I223" s="357"/>
      <c r="J223" s="357"/>
      <c r="K223" s="296"/>
    </row>
    <row r="224" spans="2:11" s="1" customFormat="1" ht="12.75" customHeight="1">
      <c r="B224" s="297"/>
      <c r="C224" s="298"/>
      <c r="D224" s="298"/>
      <c r="E224" s="298"/>
      <c r="F224" s="298"/>
      <c r="G224" s="298"/>
      <c r="H224" s="298"/>
      <c r="I224" s="298"/>
      <c r="J224" s="298"/>
      <c r="K224" s="299"/>
    </row>
  </sheetData>
  <sheetProtection formatCells="0" formatColumns="0" formatRows="0" insertColumns="0" insertRows="0" insertHyperlinks="0" deleteColumns="0" deleteRows="0" sort="0" autoFilter="0" pivotTables="0"/>
  <mergeCells count="77">
    <mergeCell ref="H223:J223"/>
    <mergeCell ref="H211:J211"/>
    <mergeCell ref="H212:J212"/>
    <mergeCell ref="H214:J214"/>
    <mergeCell ref="H215:J215"/>
    <mergeCell ref="H217:J217"/>
    <mergeCell ref="H218:J218"/>
    <mergeCell ref="H220:J220"/>
    <mergeCell ref="H221:J221"/>
    <mergeCell ref="H222:J222"/>
    <mergeCell ref="C205:J205"/>
    <mergeCell ref="H206:J206"/>
    <mergeCell ref="H209:J209"/>
    <mergeCell ref="H210:J210"/>
    <mergeCell ref="H216:J216"/>
    <mergeCell ref="H208:J208"/>
    <mergeCell ref="C75:J75"/>
    <mergeCell ref="C102:J102"/>
    <mergeCell ref="C122:J122"/>
    <mergeCell ref="C147:J147"/>
    <mergeCell ref="C171:J171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7" right="0.7" top="0.78740157499999996" bottom="0.78740157499999996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Rekapitulace zakázky</vt:lpstr>
      <vt:lpstr>SO-01 - Odstranění nánosů</vt:lpstr>
      <vt:lpstr>SO-02 - Odstranění nežádo...</vt:lpstr>
      <vt:lpstr>SO-03 - Sečení</vt:lpstr>
      <vt:lpstr>VON - Vedlejší a ostatní ...</vt:lpstr>
      <vt:lpstr>Pokyny pro vyplnění</vt:lpstr>
      <vt:lpstr>'Rekapitulace zakázky'!Názvy_tisku</vt:lpstr>
      <vt:lpstr>'SO-01 - Odstranění nánosů'!Názvy_tisku</vt:lpstr>
      <vt:lpstr>'SO-02 - Odstranění nežádo...'!Názvy_tisku</vt:lpstr>
      <vt:lpstr>'SO-03 - Sečení'!Názvy_tisku</vt:lpstr>
      <vt:lpstr>'VON - Vedlejší a ostatní ...'!Názvy_tisku</vt:lpstr>
      <vt:lpstr>'Rekapitulace zakázky'!Oblast_tisku</vt:lpstr>
      <vt:lpstr>'SO-01 - Odstranění nánosů'!Oblast_tisku</vt:lpstr>
      <vt:lpstr>'SO-02 - Odstranění nežádo...'!Oblast_tisku</vt:lpstr>
      <vt:lpstr>'SO-03 - Sečení'!Oblast_tisku</vt:lpstr>
      <vt:lpstr>'VON - Vedlejší a ostatní ...'!Oblast_tisku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Petra Požárová</dc:creator>
  <cp:lastModifiedBy>petra</cp:lastModifiedBy>
  <dcterms:created xsi:type="dcterms:W3CDTF">2024-09-30T06:02:00Z</dcterms:created>
  <dcterms:modified xsi:type="dcterms:W3CDTF">2024-09-30T06:02:46Z</dcterms:modified>
</cp:coreProperties>
</file>