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STAVBY\Zakazky\Soukromé\Pridos - povodí Labe Srnojedy - zateplení\"/>
    </mc:Choice>
  </mc:AlternateContent>
  <bookViews>
    <workbookView xWindow="0" yWindow="0" windowWidth="0" windowHeight="0"/>
  </bookViews>
  <sheets>
    <sheet name="Rekapitulace stavby" sheetId="1" r:id="rId1"/>
    <sheet name="2025-27 - VD Srnojedy, z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'2025-27 - VD Srnojedy, za...'!$C$90:$K$534</definedName>
    <definedName name="_xlnm.Print_Area" localSheetId="1">'2025-27 - VD Srnojedy, za...'!$C$4:$J$37,'2025-27 - VD Srnojedy, za...'!$C$43:$J$74,'2025-27 - VD Srnojedy, za...'!$C$80:$K$534</definedName>
    <definedName name="_xlnm.Print_Titles" localSheetId="1">'2025-27 - VD Srnojedy, za...'!$90:$90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533"/>
  <c r="BH533"/>
  <c r="BG533"/>
  <c r="BF533"/>
  <c r="T533"/>
  <c r="T532"/>
  <c r="R533"/>
  <c r="R532"/>
  <c r="P533"/>
  <c r="P532"/>
  <c r="BI530"/>
  <c r="BH530"/>
  <c r="BG530"/>
  <c r="BF530"/>
  <c r="T530"/>
  <c r="T529"/>
  <c r="R530"/>
  <c r="R529"/>
  <c r="P530"/>
  <c r="P529"/>
  <c r="BI527"/>
  <c r="BH527"/>
  <c r="BG527"/>
  <c r="BF527"/>
  <c r="T527"/>
  <c r="R527"/>
  <c r="P527"/>
  <c r="BI525"/>
  <c r="BH525"/>
  <c r="BG525"/>
  <c r="BF525"/>
  <c r="T525"/>
  <c r="R525"/>
  <c r="P525"/>
  <c r="BI519"/>
  <c r="BH519"/>
  <c r="BG519"/>
  <c r="BF519"/>
  <c r="T519"/>
  <c r="R519"/>
  <c r="P519"/>
  <c r="BI515"/>
  <c r="BH515"/>
  <c r="BG515"/>
  <c r="BF515"/>
  <c r="T515"/>
  <c r="R515"/>
  <c r="P515"/>
  <c r="BI511"/>
  <c r="BH511"/>
  <c r="BG511"/>
  <c r="BF511"/>
  <c r="T511"/>
  <c r="R511"/>
  <c r="P511"/>
  <c r="BI508"/>
  <c r="BH508"/>
  <c r="BG508"/>
  <c r="BF508"/>
  <c r="T508"/>
  <c r="R508"/>
  <c r="P508"/>
  <c r="BI506"/>
  <c r="BH506"/>
  <c r="BG506"/>
  <c r="BF506"/>
  <c r="T506"/>
  <c r="R506"/>
  <c r="P506"/>
  <c r="BI503"/>
  <c r="BH503"/>
  <c r="BG503"/>
  <c r="BF503"/>
  <c r="T503"/>
  <c r="R503"/>
  <c r="P503"/>
  <c r="BI502"/>
  <c r="BH502"/>
  <c r="BG502"/>
  <c r="BF502"/>
  <c r="T502"/>
  <c r="R502"/>
  <c r="P502"/>
  <c r="BI500"/>
  <c r="BH500"/>
  <c r="BG500"/>
  <c r="BF500"/>
  <c r="T500"/>
  <c r="R500"/>
  <c r="P500"/>
  <c r="BI495"/>
  <c r="BH495"/>
  <c r="BG495"/>
  <c r="BF495"/>
  <c r="T495"/>
  <c r="R495"/>
  <c r="P495"/>
  <c r="BI482"/>
  <c r="BH482"/>
  <c r="BG482"/>
  <c r="BF482"/>
  <c r="T482"/>
  <c r="R482"/>
  <c r="P482"/>
  <c r="BI477"/>
  <c r="BH477"/>
  <c r="BG477"/>
  <c r="BF477"/>
  <c r="T477"/>
  <c r="R477"/>
  <c r="P477"/>
  <c r="BI472"/>
  <c r="BH472"/>
  <c r="BG472"/>
  <c r="BF472"/>
  <c r="T472"/>
  <c r="R472"/>
  <c r="P472"/>
  <c r="BI467"/>
  <c r="BH467"/>
  <c r="BG467"/>
  <c r="BF467"/>
  <c r="T467"/>
  <c r="R467"/>
  <c r="P467"/>
  <c r="BI462"/>
  <c r="BH462"/>
  <c r="BG462"/>
  <c r="BF462"/>
  <c r="T462"/>
  <c r="R462"/>
  <c r="P462"/>
  <c r="BI460"/>
  <c r="BH460"/>
  <c r="BG460"/>
  <c r="BF460"/>
  <c r="T460"/>
  <c r="R460"/>
  <c r="P460"/>
  <c r="BI455"/>
  <c r="BH455"/>
  <c r="BG455"/>
  <c r="BF455"/>
  <c r="T455"/>
  <c r="R455"/>
  <c r="P455"/>
  <c r="BI450"/>
  <c r="BH450"/>
  <c r="BG450"/>
  <c r="BF450"/>
  <c r="T450"/>
  <c r="R450"/>
  <c r="P450"/>
  <c r="BI447"/>
  <c r="BH447"/>
  <c r="BG447"/>
  <c r="BF447"/>
  <c r="T447"/>
  <c r="R447"/>
  <c r="P447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26"/>
  <c r="BH426"/>
  <c r="BG426"/>
  <c r="BF426"/>
  <c r="T426"/>
  <c r="R426"/>
  <c r="P426"/>
  <c r="BI421"/>
  <c r="BH421"/>
  <c r="BG421"/>
  <c r="BF421"/>
  <c r="T421"/>
  <c r="R421"/>
  <c r="P421"/>
  <c r="BI420"/>
  <c r="BH420"/>
  <c r="BG420"/>
  <c r="BF420"/>
  <c r="T420"/>
  <c r="R420"/>
  <c r="P420"/>
  <c r="BI415"/>
  <c r="BH415"/>
  <c r="BG415"/>
  <c r="BF415"/>
  <c r="T415"/>
  <c r="R415"/>
  <c r="P415"/>
  <c r="BI409"/>
  <c r="BH409"/>
  <c r="BG409"/>
  <c r="BF409"/>
  <c r="T409"/>
  <c r="R409"/>
  <c r="P409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2"/>
  <c r="BH392"/>
  <c r="BG392"/>
  <c r="BF392"/>
  <c r="T392"/>
  <c r="R392"/>
  <c r="P392"/>
  <c r="BI387"/>
  <c r="BH387"/>
  <c r="BG387"/>
  <c r="BF387"/>
  <c r="T387"/>
  <c r="R387"/>
  <c r="P387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2"/>
  <c r="BH372"/>
  <c r="BG372"/>
  <c r="BF372"/>
  <c r="T372"/>
  <c r="R372"/>
  <c r="P372"/>
  <c r="BI371"/>
  <c r="BH371"/>
  <c r="BG371"/>
  <c r="BF371"/>
  <c r="T371"/>
  <c r="R371"/>
  <c r="P371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5"/>
  <c r="BH355"/>
  <c r="BG355"/>
  <c r="BF355"/>
  <c r="T355"/>
  <c r="R355"/>
  <c r="P355"/>
  <c r="BI351"/>
  <c r="BH351"/>
  <c r="BG351"/>
  <c r="BF351"/>
  <c r="T351"/>
  <c r="T350"/>
  <c r="R351"/>
  <c r="R350"/>
  <c r="P351"/>
  <c r="P350"/>
  <c r="BI348"/>
  <c r="BH348"/>
  <c r="BG348"/>
  <c r="BF348"/>
  <c r="T348"/>
  <c r="R348"/>
  <c r="P348"/>
  <c r="BI346"/>
  <c r="BH346"/>
  <c r="BG346"/>
  <c r="BF346"/>
  <c r="T346"/>
  <c r="R346"/>
  <c r="P346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1"/>
  <c r="BH331"/>
  <c r="BG331"/>
  <c r="BF331"/>
  <c r="T331"/>
  <c r="R331"/>
  <c r="P331"/>
  <c r="BI329"/>
  <c r="BH329"/>
  <c r="BG329"/>
  <c r="BF329"/>
  <c r="T329"/>
  <c r="R329"/>
  <c r="P329"/>
  <c r="BI324"/>
  <c r="BH324"/>
  <c r="BG324"/>
  <c r="BF324"/>
  <c r="T324"/>
  <c r="R324"/>
  <c r="P324"/>
  <c r="BI315"/>
  <c r="BH315"/>
  <c r="BG315"/>
  <c r="BF315"/>
  <c r="T315"/>
  <c r="R315"/>
  <c r="P315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0"/>
  <c r="BH280"/>
  <c r="BG280"/>
  <c r="BF280"/>
  <c r="T280"/>
  <c r="R280"/>
  <c r="P280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R269"/>
  <c r="P269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6"/>
  <c r="BH236"/>
  <c r="BG236"/>
  <c r="BF236"/>
  <c r="T236"/>
  <c r="R236"/>
  <c r="P236"/>
  <c r="BI231"/>
  <c r="BH231"/>
  <c r="BG231"/>
  <c r="BF231"/>
  <c r="T231"/>
  <c r="R231"/>
  <c r="P231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64"/>
  <c r="BH164"/>
  <c r="BG164"/>
  <c r="BF164"/>
  <c r="T164"/>
  <c r="R164"/>
  <c r="P164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1"/>
  <c r="J50"/>
  <c r="F50"/>
  <c r="F48"/>
  <c r="E46"/>
  <c r="J16"/>
  <c r="E16"/>
  <c r="F88"/>
  <c r="J15"/>
  <c r="J10"/>
  <c r="J85"/>
  <c i="1" r="L50"/>
  <c r="AM50"/>
  <c r="AM49"/>
  <c r="L49"/>
  <c r="AM47"/>
  <c r="L47"/>
  <c r="L45"/>
  <c r="L44"/>
  <c i="2" r="BK329"/>
  <c r="BK401"/>
  <c r="BK324"/>
  <c r="J525"/>
  <c r="J387"/>
  <c r="J192"/>
  <c r="BK290"/>
  <c r="BK131"/>
  <c r="J467"/>
  <c r="BK285"/>
  <c r="J382"/>
  <c r="BK256"/>
  <c r="BK467"/>
  <c r="J500"/>
  <c r="J273"/>
  <c r="J290"/>
  <c r="BK292"/>
  <c r="J362"/>
  <c r="BK434"/>
  <c r="J226"/>
  <c r="J338"/>
  <c r="J439"/>
  <c r="J188"/>
  <c r="J294"/>
  <c r="J145"/>
  <c r="BK109"/>
  <c r="J527"/>
  <c r="J399"/>
  <c r="BK382"/>
  <c r="J530"/>
  <c r="J256"/>
  <c r="J252"/>
  <c r="J462"/>
  <c r="J143"/>
  <c r="J346"/>
  <c r="BK122"/>
  <c r="J231"/>
  <c r="BK530"/>
  <c r="J104"/>
  <c r="BK346"/>
  <c r="BK495"/>
  <c r="J415"/>
  <c r="J127"/>
  <c r="BK202"/>
  <c r="J202"/>
  <c r="BK371"/>
  <c r="BK114"/>
  <c r="J285"/>
  <c r="BK192"/>
  <c r="BK387"/>
  <c r="BK421"/>
  <c r="J442"/>
  <c r="J351"/>
  <c r="BK269"/>
  <c r="BK340"/>
  <c r="J218"/>
  <c r="BK294"/>
  <c r="J506"/>
  <c r="J508"/>
  <c r="BK508"/>
  <c r="BK119"/>
  <c r="BK403"/>
  <c r="BK98"/>
  <c r="J434"/>
  <c r="J301"/>
  <c r="J404"/>
  <c r="BK406"/>
  <c r="J366"/>
  <c r="BK506"/>
  <c r="BK248"/>
  <c r="J152"/>
  <c r="J437"/>
  <c r="BK525"/>
  <c r="J122"/>
  <c r="BK196"/>
  <c r="BK124"/>
  <c r="J401"/>
  <c r="BK500"/>
  <c r="BK297"/>
  <c r="BK244"/>
  <c r="J297"/>
  <c r="J98"/>
  <c r="BK477"/>
  <c r="J408"/>
  <c r="BK104"/>
  <c r="BK200"/>
  <c r="BK392"/>
  <c r="J533"/>
  <c r="BK360"/>
  <c r="BK511"/>
  <c r="J477"/>
  <c r="BK338"/>
  <c r="BK280"/>
  <c r="BK527"/>
  <c r="J403"/>
  <c r="J119"/>
  <c r="J511"/>
  <c r="BK437"/>
  <c r="J455"/>
  <c r="J519"/>
  <c r="BK502"/>
  <c r="J372"/>
  <c r="BK231"/>
  <c r="J156"/>
  <c r="J324"/>
  <c r="J164"/>
  <c r="J315"/>
  <c r="J355"/>
  <c r="J432"/>
  <c r="BK462"/>
  <c r="BK408"/>
  <c r="BK426"/>
  <c r="BK188"/>
  <c r="J392"/>
  <c r="J236"/>
  <c r="J409"/>
  <c r="J406"/>
  <c r="J515"/>
  <c r="J299"/>
  <c r="J329"/>
  <c r="BK306"/>
  <c r="J421"/>
  <c r="BK342"/>
  <c r="J200"/>
  <c r="J244"/>
  <c r="J371"/>
  <c r="J503"/>
  <c r="BK366"/>
  <c r="BK273"/>
  <c r="BK409"/>
  <c r="J379"/>
  <c r="J360"/>
  <c r="J220"/>
  <c r="J331"/>
  <c r="BK362"/>
  <c r="BK226"/>
  <c r="BK364"/>
  <c r="BK252"/>
  <c r="J109"/>
  <c r="BK127"/>
  <c r="BK278"/>
  <c r="J495"/>
  <c r="BK351"/>
  <c r="J280"/>
  <c r="BK439"/>
  <c r="BK372"/>
  <c r="J426"/>
  <c r="J420"/>
  <c r="J131"/>
  <c r="BK442"/>
  <c r="BK472"/>
  <c r="J377"/>
  <c r="BK460"/>
  <c r="J269"/>
  <c r="J502"/>
  <c r="J482"/>
  <c r="BK156"/>
  <c r="BK515"/>
  <c r="J472"/>
  <c r="J460"/>
  <c r="BK152"/>
  <c r="J136"/>
  <c r="J447"/>
  <c r="J306"/>
  <c r="BK450"/>
  <c r="J278"/>
  <c r="BK94"/>
  <c r="J114"/>
  <c r="BK379"/>
  <c r="BK220"/>
  <c r="BK136"/>
  <c r="BK482"/>
  <c r="BK143"/>
  <c r="BK145"/>
  <c r="BK503"/>
  <c r="BK533"/>
  <c r="BK236"/>
  <c r="J340"/>
  <c r="BK420"/>
  <c r="BK301"/>
  <c r="BK331"/>
  <c r="J364"/>
  <c r="BK164"/>
  <c r="BK315"/>
  <c r="BK348"/>
  <c r="BK519"/>
  <c r="J94"/>
  <c r="J196"/>
  <c r="J292"/>
  <c r="BK355"/>
  <c r="BK399"/>
  <c r="J336"/>
  <c r="J450"/>
  <c r="J348"/>
  <c r="BK311"/>
  <c r="J124"/>
  <c r="BK288"/>
  <c r="BK455"/>
  <c r="BK218"/>
  <c r="BK162"/>
  <c r="BK336"/>
  <c r="BK377"/>
  <c r="BK432"/>
  <c r="J162"/>
  <c r="J248"/>
  <c r="BK299"/>
  <c r="J342"/>
  <c r="J288"/>
  <c i="1" r="AS54"/>
  <c i="2" r="J311"/>
  <c r="BK404"/>
  <c r="BK415"/>
  <c r="BK447"/>
  <c l="1" r="R103"/>
  <c r="T335"/>
  <c r="BK381"/>
  <c r="J381"/>
  <c r="J64"/>
  <c r="T414"/>
  <c r="P431"/>
  <c r="BK103"/>
  <c r="J103"/>
  <c r="J58"/>
  <c r="T505"/>
  <c r="T103"/>
  <c r="R335"/>
  <c r="P381"/>
  <c r="T449"/>
  <c r="R505"/>
  <c r="R524"/>
  <c r="R523"/>
  <c r="P103"/>
  <c r="BK335"/>
  <c r="J335"/>
  <c r="J60"/>
  <c r="T381"/>
  <c r="P449"/>
  <c r="T510"/>
  <c r="R93"/>
  <c r="P279"/>
  <c r="BK354"/>
  <c r="T354"/>
  <c r="R414"/>
  <c r="T431"/>
  <c r="R510"/>
  <c r="P93"/>
  <c r="R279"/>
  <c r="P354"/>
  <c r="BK414"/>
  <c r="J414"/>
  <c r="J65"/>
  <c r="BK449"/>
  <c r="J449"/>
  <c r="J67"/>
  <c r="BK510"/>
  <c r="J510"/>
  <c r="J69"/>
  <c r="P524"/>
  <c r="P523"/>
  <c r="T93"/>
  <c r="T279"/>
  <c r="R381"/>
  <c r="BK431"/>
  <c r="J431"/>
  <c r="J66"/>
  <c r="R431"/>
  <c r="BK505"/>
  <c r="J505"/>
  <c r="J68"/>
  <c r="P505"/>
  <c r="BK524"/>
  <c r="BK93"/>
  <c r="J93"/>
  <c r="J57"/>
  <c r="BK279"/>
  <c r="J279"/>
  <c r="J59"/>
  <c r="P335"/>
  <c r="R354"/>
  <c r="P414"/>
  <c r="R449"/>
  <c r="P510"/>
  <c r="T524"/>
  <c r="T523"/>
  <c r="BK532"/>
  <c r="J532"/>
  <c r="J73"/>
  <c r="BK350"/>
  <c r="J350"/>
  <c r="J61"/>
  <c r="BK529"/>
  <c r="J529"/>
  <c r="J72"/>
  <c r="BE114"/>
  <c r="BE196"/>
  <c r="BE338"/>
  <c r="BE342"/>
  <c r="BE348"/>
  <c r="BE362"/>
  <c r="BE420"/>
  <c r="BE460"/>
  <c r="F51"/>
  <c r="BE98"/>
  <c r="BE306"/>
  <c r="BE324"/>
  <c r="BE351"/>
  <c r="BE355"/>
  <c r="BE360"/>
  <c r="BE379"/>
  <c r="BE404"/>
  <c r="BE426"/>
  <c r="BE503"/>
  <c r="J48"/>
  <c r="BE104"/>
  <c r="BE109"/>
  <c r="BE145"/>
  <c r="BE152"/>
  <c r="BE256"/>
  <c r="BE273"/>
  <c r="BE278"/>
  <c r="BE280"/>
  <c r="BE288"/>
  <c r="BE329"/>
  <c r="BE340"/>
  <c r="BE364"/>
  <c r="BE371"/>
  <c r="BE372"/>
  <c r="BE382"/>
  <c r="BE421"/>
  <c r="BE432"/>
  <c r="BE434"/>
  <c r="BE442"/>
  <c r="BE447"/>
  <c r="BE455"/>
  <c r="BE500"/>
  <c r="BE527"/>
  <c r="BE226"/>
  <c r="BE269"/>
  <c r="BE297"/>
  <c r="BE299"/>
  <c r="BE301"/>
  <c r="BE346"/>
  <c r="BE387"/>
  <c r="BE392"/>
  <c r="BE399"/>
  <c r="BE401"/>
  <c r="BE403"/>
  <c r="BE439"/>
  <c r="BE450"/>
  <c r="BE472"/>
  <c r="BE502"/>
  <c r="BE519"/>
  <c r="BE143"/>
  <c r="BE162"/>
  <c r="BE164"/>
  <c r="BE188"/>
  <c r="BE200"/>
  <c r="BE202"/>
  <c r="BE218"/>
  <c r="BE311"/>
  <c r="BE331"/>
  <c r="BE366"/>
  <c r="BE409"/>
  <c r="BE415"/>
  <c r="BE437"/>
  <c r="BE462"/>
  <c r="BE467"/>
  <c r="BE482"/>
  <c r="BE495"/>
  <c r="BE508"/>
  <c r="BE515"/>
  <c r="BE525"/>
  <c r="BE94"/>
  <c r="BE124"/>
  <c r="BE131"/>
  <c r="BE136"/>
  <c r="BE231"/>
  <c r="BE236"/>
  <c r="BE244"/>
  <c r="BE285"/>
  <c r="BE290"/>
  <c r="BE292"/>
  <c r="BE294"/>
  <c r="BE511"/>
  <c r="BE119"/>
  <c r="BE122"/>
  <c r="BE127"/>
  <c r="BE156"/>
  <c r="BE192"/>
  <c r="BE220"/>
  <c r="BE248"/>
  <c r="BE252"/>
  <c r="BE315"/>
  <c r="BE336"/>
  <c r="BE377"/>
  <c r="BE406"/>
  <c r="BE408"/>
  <c r="BE477"/>
  <c r="BE506"/>
  <c r="BE530"/>
  <c r="BE533"/>
  <c r="F34"/>
  <c i="1" r="BC55"/>
  <c r="BC54"/>
  <c r="AY54"/>
  <c i="2" r="F35"/>
  <c i="1" r="BD55"/>
  <c r="BD54"/>
  <c r="W33"/>
  <c i="2" r="J32"/>
  <c i="1" r="AW55"/>
  <c i="2" r="F32"/>
  <c i="1" r="BA55"/>
  <c r="BA54"/>
  <c r="W30"/>
  <c i="2" r="F33"/>
  <c i="1" r="BB55"/>
  <c r="BB54"/>
  <c r="W31"/>
  <c i="2" l="1" r="BK353"/>
  <c r="J353"/>
  <c r="J62"/>
  <c r="P353"/>
  <c r="BK523"/>
  <c r="J523"/>
  <c r="J70"/>
  <c r="R353"/>
  <c r="P92"/>
  <c r="P91"/>
  <c i="1" r="AU55"/>
  <c i="2" r="T92"/>
  <c r="T353"/>
  <c r="R92"/>
  <c r="R91"/>
  <c r="J354"/>
  <c r="J63"/>
  <c r="J524"/>
  <c r="J71"/>
  <c r="BK92"/>
  <c r="J92"/>
  <c r="J56"/>
  <c r="J31"/>
  <c i="1" r="AV55"/>
  <c r="AT55"/>
  <c r="W32"/>
  <c r="AU54"/>
  <c i="2" r="F31"/>
  <c i="1" r="AZ55"/>
  <c r="AZ54"/>
  <c r="AV54"/>
  <c r="AK29"/>
  <c r="AW54"/>
  <c r="AK30"/>
  <c r="AX54"/>
  <c i="2" l="1" r="T91"/>
  <c r="BK91"/>
  <c r="J91"/>
  <c r="J55"/>
  <c i="1" r="W29"/>
  <c r="AT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<sst xmlns="http://schemas.openxmlformats.org/spreadsheetml/2006/main">
  <si>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</si>
  <si>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</si>
  <si>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</si>
  <si>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</si>
  <si>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</si>
  <si>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{5808e0bb-0ed1-4b50-b927-8e607798077b}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</si>
  <si>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</si>
  <si>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</si>
  <si>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</si>
  <si>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</si>
  <si>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</si>
  <si>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</si>
  <si>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</si>
  <si>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</si>
  <si>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</si>
  <si>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</si>
  <si>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</si>
  <si>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VD Srnojedy, zateplení budovy strážní č.p. 46 č. 233190001</t>
  </si>
  <si>
    <t>KSO:</t>
  </si>
  <si>
    <t/>
  </si>
  <si>
    <t>CC-CZ:</t>
  </si>
  <si>
    <t>Místo:</t>
  </si>
  <si>
    <t>Srnojedy, č.p. 46</t>
  </si>
  <si>
    <t>Datum:</t>
  </si>
  <si>
    <t>4. 4. 2025</t>
  </si>
  <si>
    <t>Zadavatel:</t>
  </si>
  <si>
    <t>IČ:</t>
  </si>
  <si>
    <t>Povodí Labe, státní podnik</t>
  </si>
  <si>
    <t>DIČ:</t>
  </si>
  <si>
    <t>Účastník:</t>
  </si>
  <si>
    <t>Vyplň údaj</t>
  </si>
  <si>
    <t>Projektant:</t>
  </si>
  <si>
    <t>Pridos, Ing. Radek Vondra, Antonín Pešina</t>
  </si>
  <si>
    <t>True</t>
  </si>
  <si>
    <t>Zpracovatel:</t>
  </si>
  <si>
    <t>Ing. Jiří Choc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</si>
  <si>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</si>
  <si>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</si>
  <si>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</si>
  <si>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</si>
  <si>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</si>
  <si>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</si>
  <si>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</si>
  <si>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</si>
  <si>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</si>
  <si>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</si>
  <si>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</si>
  <si>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</si>
  <si>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</si>
  <si>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</si>
  <si>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</si>
  <si>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</si>
  <si>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</si>
  <si>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</si>
  <si>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</si>
  <si>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</si>
  <si>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</si>
  <si>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</si>
  <si>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</si>
  <si>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</si>
  <si>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</si>
  <si>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</si>
  <si>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</si>
  <si>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</si>
  <si>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</si>
  <si>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</si>
  <si>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</si>
  <si>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</si>
  <si>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</si>
  <si>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</si>
  <si>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</si>
  <si>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</si>
  <si>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</si>
  <si>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</si>
  <si>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</si>
  <si>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</si>
  <si>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</si>
  <si>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</si>
  <si>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</si>
  <si>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</si>
  <si>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</si>
  <si>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</si>
  <si>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</si>
  <si>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</si>
  <si>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</si>
  <si>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</si>
  <si>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</si>
  <si>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</si>
  <si>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</si>
  <si>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</si>
  <si>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</si>
  <si>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</si>
  <si>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</si>
  <si>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</si>
  <si>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</si>
  <si>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</si>
  <si>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</si>
  <si>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784 - Dokončovací práce - malby a tapety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</si>
  <si>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</si>
  <si>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</si>
  <si>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</si>
  <si>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</si>
  <si>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</si>
  <si>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</si>
  <si>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</si>
  <si>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</si>
  <si>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</si>
  <si>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</si>
  <si>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</si>
  <si>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</si>
  <si>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</si>
  <si>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</si>
  <si>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</si>
  <si>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</si>
  <si>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</si>
  <si>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</si>
  <si>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</si>
  <si>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</si>
  <si>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</si>
  <si>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</si>
  <si>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</si>
  <si>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</si>
  <si>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319202213</t>
  </si>
  <si>
    <t>Dodatečná izolace zdiva injektáží beztlakovou infuzí silikonovou mikroemulzí, tloušťka zdiva přes 300 do 450 mm</t>
  </si>
  <si>
    <t>m</t>
  </si>
  <si>
    <t>CS ÚRS 2025 01</t>
  </si>
  <si>
    <t>4</t>
  </si>
  <si>
    <t>-217625161</t>
  </si>
  <si>
    <t>Online PSC</t>
  </si>
  <si>
    <t>https://podminky.urs.cz/item/CS_URS_2025_01/319202213</t>
  </si>
  <si>
    <t>VV</t>
  </si>
  <si>
    <t>13,75*2+10,8*2</t>
  </si>
  <si>
    <t>Součet</t>
  </si>
  <si>
    <t>346272226</t>
  </si>
  <si>
    <t>Přizdívky z pórobetonových tvárnic objemová hmotnost do 500 kg/m3, na tenké maltové lože, tloušťka přizdívky 75 mm</t>
  </si>
  <si>
    <t>m2</t>
  </si>
  <si>
    <t>-881997622</t>
  </si>
  <si>
    <t>https://podminky.urs.cz/item/CS_URS_2025_01/346272226</t>
  </si>
  <si>
    <t>"N13 - ostění z desek Multipor</t>
  </si>
  <si>
    <t>0,2*(0,8+1,45*2)</t>
  </si>
  <si>
    <t>6</t>
  </si>
  <si>
    <t>Úpravy povrchů, podlahy a osazování výplní</t>
  </si>
  <si>
    <t>612142001</t>
  </si>
  <si>
    <t>Pletivo vnitřních ploch v ploše nebo pruzích, na plném podkladu sklovláknité vtlačené do tmelu včetně tmelu stěn</t>
  </si>
  <si>
    <t>1922315274</t>
  </si>
  <si>
    <t>https://podminky.urs.cz/item/CS_URS_2025_01/612142001</t>
  </si>
  <si>
    <t>"zateplení soklu půdy N14</t>
  </si>
  <si>
    <t>27,3</t>
  </si>
  <si>
    <t>612325302</t>
  </si>
  <si>
    <t>Vápenocementová omítka ostění nebo nadpraží štuková dvouvrstvá</t>
  </si>
  <si>
    <t>-1990075533</t>
  </si>
  <si>
    <t>https://podminky.urs.cz/item/CS_URS_2025_01/612325302</t>
  </si>
  <si>
    <t>5</t>
  </si>
  <si>
    <t>613142001</t>
  </si>
  <si>
    <t>Pletivo vnitřních ploch v ploše nebo pruzích, na plném podkladu sklovláknité vtlačené do tmelu včetně tmelu pilířů nebo sloupů</t>
  </si>
  <si>
    <t>1358448228</t>
  </si>
  <si>
    <t>https://podminky.urs.cz/item/CS_URS_2025_01/613142001</t>
  </si>
  <si>
    <t>619991005</t>
  </si>
  <si>
    <t>Zakrytí vnitřních ploch před znečištěním PE fólií včetně pozdějšího odkrytí stěn nebo svislých ploch</t>
  </si>
  <si>
    <t>40212341</t>
  </si>
  <si>
    <t>https://podminky.urs.cz/item/CS_URS_2025_01/619991005</t>
  </si>
  <si>
    <t>0,4*1,45</t>
  </si>
  <si>
    <t>7</t>
  </si>
  <si>
    <t>619991011</t>
  </si>
  <si>
    <t>Zakrytí vnitřních ploch před znečištěním PE fólií včetně pozdějšího odkrytí samostatných konstrukcí a prvků</t>
  </si>
  <si>
    <t>610229737</t>
  </si>
  <si>
    <t>https://podminky.urs.cz/item/CS_URS_2025_01/619991011</t>
  </si>
  <si>
    <t>8</t>
  </si>
  <si>
    <t>619991015</t>
  </si>
  <si>
    <t>Zakrytí vnitřních ploch před znečištěním textilií absorpční včetně pozdějšího odkrytí podlah</t>
  </si>
  <si>
    <t>-218195772</t>
  </si>
  <si>
    <t>https://podminky.urs.cz/item/CS_URS_2025_01/619991015</t>
  </si>
  <si>
    <t>1,35*2,5</t>
  </si>
  <si>
    <t>9</t>
  </si>
  <si>
    <t>621131121</t>
  </si>
  <si>
    <t>Podkladní a spojovací vrstva vnějších omítaných ploch penetrace nanášená ručně podhledů</t>
  </si>
  <si>
    <t>2043242015</t>
  </si>
  <si>
    <t>https://podminky.urs.cz/item/CS_URS_2025_01/621131121</t>
  </si>
  <si>
    <t>28,508</t>
  </si>
  <si>
    <t>10</t>
  </si>
  <si>
    <t>621142001</t>
  </si>
  <si>
    <t>Pletivo vnějších ploch v ploše nebo pruzích, na plném podkladu sklovláknité vtlačené do tmelu podhledů</t>
  </si>
  <si>
    <t>1115342711</t>
  </si>
  <si>
    <t>https://podminky.urs.cz/item/CS_URS_2025_01/621142001</t>
  </si>
  <si>
    <t>"římsa čelo</t>
  </si>
  <si>
    <t>0,15*(13,75*2+10,8*2)</t>
  </si>
  <si>
    <t>11</t>
  </si>
  <si>
    <t>621211011</t>
  </si>
  <si>
    <t>Montáž kontaktního zateplení lepením a mechanickým kotvením z polystyrenových desek (dodávka ve specifikaci) na vnější podhledy, na podklad betonový nebo z lehčeného betonu nebo keramický, tloušťky desek přes 40 do 80 mm</t>
  </si>
  <si>
    <t>1077345940</t>
  </si>
  <si>
    <t>https://podminky.urs.cz/item/CS_URS_2025_01/621211011</t>
  </si>
  <si>
    <t>"římsa střechy</t>
  </si>
  <si>
    <t>0,48*(13,75*2+10,8*2)</t>
  </si>
  <si>
    <t>"markýza vstup</t>
  </si>
  <si>
    <t>2,6*(1,70+0,2)</t>
  </si>
  <si>
    <t>M</t>
  </si>
  <si>
    <t>28375945</t>
  </si>
  <si>
    <t>deska EPS 100 fasádní λ=0,037 tl 50mm</t>
  </si>
  <si>
    <t>-67961061</t>
  </si>
  <si>
    <t>28,508*1,05 'Přepočtené koeficientem množství</t>
  </si>
  <si>
    <t>13</t>
  </si>
  <si>
    <t>621521012</t>
  </si>
  <si>
    <t>Omítka tenkovrstvá silikátová vnějších ploch probarvená bez penetrace zatíraná (škrábaná ), zrnitost 1,5 mm podhledů</t>
  </si>
  <si>
    <t>584771711</t>
  </si>
  <si>
    <t>https://podminky.urs.cz/item/CS_URS_2025_01/621521012</t>
  </si>
  <si>
    <t>14</t>
  </si>
  <si>
    <t>622131121</t>
  </si>
  <si>
    <t>Podkladní a spojovací vrstva vnějších omítaných ploch penetrace nanášená ručně stěn</t>
  </si>
  <si>
    <t>2119699516</t>
  </si>
  <si>
    <t>https://podminky.urs.cz/item/CS_URS_2025_01/622131121</t>
  </si>
  <si>
    <t>192,78</t>
  </si>
  <si>
    <t>15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</si>
  <si>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</si>
  <si>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</si>
  <si>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1558978178</t>
  </si>
  <si>
    <t>https://podminky.urs.cz/item/CS_URS_2025_01/622211031</t>
  </si>
  <si>
    <t>4,15*(13,75*2+10,8*2)</t>
  </si>
  <si>
    <t>"odečet oken a dveří</t>
  </si>
  <si>
    <t>-18,35</t>
  </si>
  <si>
    <t>16</t>
  </si>
  <si>
    <t>28375985</t>
  </si>
  <si>
    <t>deska EPS 100 fasádní λ=0,037 tl 160mm</t>
  </si>
  <si>
    <t>352093430</t>
  </si>
  <si>
    <t>185,415*1,05 'Přepočtené koeficientem množství</t>
  </si>
  <si>
    <t>17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</si>
  <si>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</si>
  <si>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</si>
  <si>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-1067343792</t>
  </si>
  <si>
    <t>https://podminky.urs.cz/item/CS_URS_2025_01/622212051</t>
  </si>
  <si>
    <t>"špalety a nadpraží</t>
  </si>
  <si>
    <t>2,4+1,6*2</t>
  </si>
  <si>
    <t>0,4+1,425*2</t>
  </si>
  <si>
    <t>0,6+1,6*2</t>
  </si>
  <si>
    <t>(0,4+0,9*2)*2</t>
  </si>
  <si>
    <t>0,6+0,9*2</t>
  </si>
  <si>
    <t>1,8+1,8*2</t>
  </si>
  <si>
    <t>1,1+2,05*2</t>
  </si>
  <si>
    <t>1,8+1,425*2</t>
  </si>
  <si>
    <t>0,6+1,3*2</t>
  </si>
  <si>
    <t>1,8+1,6*2</t>
  </si>
  <si>
    <t>"parapety</t>
  </si>
  <si>
    <t>2,4</t>
  </si>
  <si>
    <t>0,4</t>
  </si>
  <si>
    <t>0,6</t>
  </si>
  <si>
    <t>0,4*2</t>
  </si>
  <si>
    <t>1,8</t>
  </si>
  <si>
    <t>18</t>
  </si>
  <si>
    <t>28375944</t>
  </si>
  <si>
    <t>deska EPS 100 fasádní λ=0,037 tl 40mm</t>
  </si>
  <si>
    <t>1283360077</t>
  </si>
  <si>
    <t>42,9*0,2</t>
  </si>
  <si>
    <t>19</t>
  </si>
  <si>
    <t>28376416</t>
  </si>
  <si>
    <t>deska XPS hrana polodrážková a hladký povrch 300kPA λ=0,035 tl 40mm</t>
  </si>
  <si>
    <t>-2109440833</t>
  </si>
  <si>
    <t>10,8*0,2</t>
  </si>
  <si>
    <t>20</t>
  </si>
  <si>
    <t>622252001</t>
  </si>
  <si>
    <t>Montáž profilů kontaktního zateplení zakládacích soklových připevněných hmoždinkami</t>
  </si>
  <si>
    <t>1783592409</t>
  </si>
  <si>
    <t>https://podminky.urs.cz/item/CS_URS_2025_01/622252001</t>
  </si>
  <si>
    <t>13,75*2+10,8*2-1,10</t>
  </si>
  <si>
    <t>28342212</t>
  </si>
  <si>
    <t>profil zakládací PVC s výztužnou tkaninou pro izolant tl 140-180mm včetně okapnice</t>
  </si>
  <si>
    <t>248805071</t>
  </si>
  <si>
    <t>48*1,05 'Přepočtené koeficientem množství</t>
  </si>
  <si>
    <t>22</t>
  </si>
  <si>
    <t>622252002</t>
  </si>
  <si>
    <t>Montáž profilů kontaktního zateplení ostatních stěnových, dilatačních apod. lepených do tmelu</t>
  </si>
  <si>
    <t>198670881</t>
  </si>
  <si>
    <t>https://podminky.urs.cz/item/CS_URS_2025_01/622252002</t>
  </si>
  <si>
    <t>"parapetní lišta</t>
  </si>
  <si>
    <t>12,4</t>
  </si>
  <si>
    <t>"římsa</t>
  </si>
  <si>
    <t>2,6+1,7*2</t>
  </si>
  <si>
    <t>"rohové fasáda</t>
  </si>
  <si>
    <t>4,15*4</t>
  </si>
  <si>
    <t>42,9-10,8</t>
  </si>
  <si>
    <t>"apu lišty fasáda</t>
  </si>
  <si>
    <t>32,1</t>
  </si>
  <si>
    <t>"nadpraží fasáda</t>
  </si>
  <si>
    <t>10,8</t>
  </si>
  <si>
    <t>23</t>
  </si>
  <si>
    <t>28341022</t>
  </si>
  <si>
    <t>profil napojovací parapetní PVC s výztužnou tkaninou</t>
  </si>
  <si>
    <t>-534982216</t>
  </si>
  <si>
    <t>12,4*1,05 'Přepočtené koeficientem množství</t>
  </si>
  <si>
    <t>24</t>
  </si>
  <si>
    <t>59051510</t>
  </si>
  <si>
    <t>profil napojovací nadokenní PVC s okapnicí s výztužnou tkaninou</t>
  </si>
  <si>
    <t>-225753830</t>
  </si>
  <si>
    <t>65,9*1,1 'Přepočtené koeficientem množství</t>
  </si>
  <si>
    <t>25</t>
  </si>
  <si>
    <t>63127416</t>
  </si>
  <si>
    <t>profil rohový PVC s výztužnou tkaninou š 100/100mm</t>
  </si>
  <si>
    <t>1761825008</t>
  </si>
  <si>
    <t>48,7*1,1 'Přepočtené koeficientem množství</t>
  </si>
  <si>
    <t>26</t>
  </si>
  <si>
    <t>28342205</t>
  </si>
  <si>
    <t>profil napojovací okenní PVC s výztužnou tkaninou 6mm</t>
  </si>
  <si>
    <t>-1485140561</t>
  </si>
  <si>
    <t>32,1*1,1 'Přepočtené koeficientem množství</t>
  </si>
  <si>
    <t>27</t>
  </si>
  <si>
    <t>622521012</t>
  </si>
  <si>
    <t>Omítka tenkovrstvá silikátová vnějších ploch probarvená bez penetrace zatíraná (škrábaná ), zrnitost 1,5 mm stěn</t>
  </si>
  <si>
    <t>1724741629</t>
  </si>
  <si>
    <t>https://podminky.urs.cz/item/CS_URS_2025_01/622521012</t>
  </si>
  <si>
    <t>28</t>
  </si>
  <si>
    <t>623131121</t>
  </si>
  <si>
    <t>Podkladní a spojovací vrstva vnějších omítaných ploch penetrace nanášená ručně pilířů nebo sloupů</t>
  </si>
  <si>
    <t>1164239212</t>
  </si>
  <si>
    <t>https://podminky.urs.cz/item/CS_URS_2025_01/623131121</t>
  </si>
  <si>
    <t>9,84</t>
  </si>
  <si>
    <t>29</t>
  </si>
  <si>
    <t>623521012</t>
  </si>
  <si>
    <t>Omítka tenkovrstvá silikátová vnějších ploch probarvená bez penetrace zatíraná (škrábaná ), zrnitost 1,5 mm pilířů nebo sloupů</t>
  </si>
  <si>
    <t>-945684035</t>
  </si>
  <si>
    <t>https://podminky.urs.cz/item/CS_URS_2025_01/623521012</t>
  </si>
  <si>
    <t>49,2*0,2</t>
  </si>
  <si>
    <t>30</t>
  </si>
  <si>
    <t>629991001</t>
  </si>
  <si>
    <t>Zakrytí vnějších ploch před znečištěním včetně pozdějšího odkrytí ploch podélných rovných (např. chodníků) fólií položenou volně</t>
  </si>
  <si>
    <t>-1846077512</t>
  </si>
  <si>
    <t>https://podminky.urs.cz/item/CS_URS_2025_01/629991001</t>
  </si>
  <si>
    <t>13,75*2*2+10,8*2*2</t>
  </si>
  <si>
    <t>31</t>
  </si>
  <si>
    <t>629991012</t>
  </si>
  <si>
    <t>Zakrytí vnějších ploch před znečištěním včetně pozdějšího odkrytí výplní otvorů a svislých ploch fólií přilepenou na začišťovací lištu</t>
  </si>
  <si>
    <t>1532825217</t>
  </si>
  <si>
    <t>https://podminky.urs.cz/item/CS_URS_2025_01/629991012</t>
  </si>
  <si>
    <t>2,4*1,6</t>
  </si>
  <si>
    <t>0,4*1,425</t>
  </si>
  <si>
    <t>0,6*1,6</t>
  </si>
  <si>
    <t>0,4*0,9*2</t>
  </si>
  <si>
    <t>0,6*0,9</t>
  </si>
  <si>
    <t>1,8*1,8</t>
  </si>
  <si>
    <t>1,1*2,05</t>
  </si>
  <si>
    <t>1,8*1,425</t>
  </si>
  <si>
    <t>0,6*1,3</t>
  </si>
  <si>
    <t>1,8*1,6</t>
  </si>
  <si>
    <t>32</t>
  </si>
  <si>
    <t>629995101</t>
  </si>
  <si>
    <t>Očištění vnějších ploch tlakovou vodou omytím tlakovou vodou</t>
  </si>
  <si>
    <t>1409333100</t>
  </si>
  <si>
    <t>https://podminky.urs.cz/item/CS_URS_2025_01/629995101</t>
  </si>
  <si>
    <t>4,22*(13,75*2+10,8*2)</t>
  </si>
  <si>
    <t>33</t>
  </si>
  <si>
    <t>644941111</t>
  </si>
  <si>
    <t>Montáž průvětrníků nebo mřížek odvětrávacích velikosti do 150 x 200 mm</t>
  </si>
  <si>
    <t>kus</t>
  </si>
  <si>
    <t>-1741187116</t>
  </si>
  <si>
    <t>https://podminky.urs.cz/item/CS_URS_2025_01/644941111</t>
  </si>
  <si>
    <t>"03Os</t>
  </si>
  <si>
    <t>34</t>
  </si>
  <si>
    <t>56245609</t>
  </si>
  <si>
    <t>mřížka větrací hranatá plast se žaluzií 150x200mm</t>
  </si>
  <si>
    <t>682602998</t>
  </si>
  <si>
    <t>Ostatní konstrukce a práce, bourání</t>
  </si>
  <si>
    <t>35</t>
  </si>
  <si>
    <t>941111121</t>
  </si>
  <si>
    <t>Lešení řadové trubkové lehké pracovní s podlahami s provozním zatížením tř. 3 do 200 kg/m2 šířky tř. W09 od 0,9 do 1,2 m, výšky výšky do 10 m montáž</t>
  </si>
  <si>
    <t>877831491</t>
  </si>
  <si>
    <t>https://podminky.urs.cz/item/CS_URS_2025_01/941111121</t>
  </si>
  <si>
    <t>15,75*6*2</t>
  </si>
  <si>
    <t>12,8*6*2</t>
  </si>
  <si>
    <t>36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</si>
  <si>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</si>
  <si>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</si>
  <si>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221778368</t>
  </si>
  <si>
    <t>https://podminky.urs.cz/item/CS_URS_2025_01/941111221</t>
  </si>
  <si>
    <t>342,600*90</t>
  </si>
  <si>
    <t>37</t>
  </si>
  <si>
    <t>941111312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</si>
  <si>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</si>
  <si>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269011355</t>
  </si>
  <si>
    <t>https://podminky.urs.cz/item/CS_URS_2025_01/941111312</t>
  </si>
  <si>
    <t>38</t>
  </si>
  <si>
    <t>941111821</t>
  </si>
  <si>
    <t>Lešení řadové trubkové lehké pracovní s podlahami s provozním zatížením tř. 3 do 200 kg/m2 šířky tř. W09 od 0,9 do 1,2 m, výšky výšky do 10 m demontáž</t>
  </si>
  <si>
    <t>1569074180</t>
  </si>
  <si>
    <t>https://podminky.urs.cz/item/CS_URS_2025_01/941111821</t>
  </si>
  <si>
    <t>39</t>
  </si>
  <si>
    <t>944511111</t>
  </si>
  <si>
    <t>Síť ochranná zavěšená na konstrukci lešení z textilie z umělých vláken montáž</t>
  </si>
  <si>
    <t>1049163370</t>
  </si>
  <si>
    <t>https://podminky.urs.cz/item/CS_URS_2025_01/944511111</t>
  </si>
  <si>
    <t>40</t>
  </si>
  <si>
    <t>944511211</t>
  </si>
  <si>
    <t>Síť ochranná zavěšená na konstrukci lešení z textilie z umělých vláken příplatek k ceně za každý den použití</t>
  </si>
  <si>
    <t>838827975</t>
  </si>
  <si>
    <t>https://podminky.urs.cz/item/CS_URS_2025_01/944511211</t>
  </si>
  <si>
    <t>41</t>
  </si>
  <si>
    <t>944511811</t>
  </si>
  <si>
    <t>Síť ochranná zavěšená na konstrukci lešení z textilie z umělých vláken demontáž</t>
  </si>
  <si>
    <t>-603881521</t>
  </si>
  <si>
    <t>https://podminky.urs.cz/item/CS_URS_2025_01/944511811</t>
  </si>
  <si>
    <t>42</t>
  </si>
  <si>
    <t>952901111</t>
  </si>
  <si>
    <t>Vyčištění budov nebo objektů před předáním do užívání budov bytové nebo občanské výstavby, světlé výšky podlaží do 4 m</t>
  </si>
  <si>
    <t>1313029096</t>
  </si>
  <si>
    <t>https://podminky.urs.cz/item/CS_URS_2025_01/952901111</t>
  </si>
  <si>
    <t>43</t>
  </si>
  <si>
    <t>965081113</t>
  </si>
  <si>
    <t>Bourání podlah z dlaždic bez podkladního lože nebo mazaniny, s jakoukoliv výplní spár půdních, plochy přes 1 m2</t>
  </si>
  <si>
    <t>-701026882</t>
  </si>
  <si>
    <t>https://podminky.urs.cz/item/CS_URS_2025_01/965081113</t>
  </si>
  <si>
    <t>"B13</t>
  </si>
  <si>
    <t>110</t>
  </si>
  <si>
    <t>44</t>
  </si>
  <si>
    <t>965082923</t>
  </si>
  <si>
    <t>Odstranění násypu pod podlahami nebo ochranného násypu na střechách tl. do 100 mm, plochy přes 2 m2</t>
  </si>
  <si>
    <t>m3</t>
  </si>
  <si>
    <t>2124958114</t>
  </si>
  <si>
    <t>https://podminky.urs.cz/item/CS_URS_2025_01/965082923</t>
  </si>
  <si>
    <t>110*0,05</t>
  </si>
  <si>
    <t>45</t>
  </si>
  <si>
    <t>978015331</t>
  </si>
  <si>
    <t>Otlučení vápenných nebo vápenocementových omítek vnějších ploch s vyškrabáním spar a s očištěním zdiva stupně členitosti 1 a 2, v rozsahu přes 10 do 20 %</t>
  </si>
  <si>
    <t>-580426907</t>
  </si>
  <si>
    <t>https://podminky.urs.cz/item/CS_URS_2025_01/978015331</t>
  </si>
  <si>
    <t>225</t>
  </si>
  <si>
    <t>46</t>
  </si>
  <si>
    <t>978015391</t>
  </si>
  <si>
    <t>Otlučení vápenných nebo vápenocementových omítek vnějších ploch s vyškrabáním spar a s očištěním zdiva stupně členitosti 1 a 2, v rozsahu přes 80 do 100 %</t>
  </si>
  <si>
    <t>-628817765</t>
  </si>
  <si>
    <t>https://podminky.urs.cz/item/CS_URS_2025_01/978015391</t>
  </si>
  <si>
    <t>"B06 - ostění a nadpraží</t>
  </si>
  <si>
    <t>0,15*(1,80*3)+0,15*(1,80+1,425*2)+0,15*(1,80+1,60*2)</t>
  </si>
  <si>
    <t>0,15*(0,4+0,9*2)*2+0,15*(0,4+1,425*2)</t>
  </si>
  <si>
    <t>0,15*(0,6+0,9*2)+0,15*(0,6+1,60*2)+0,15*(0,6+1,30*2)</t>
  </si>
  <si>
    <t>0,15*(2,40+1,6*2)</t>
  </si>
  <si>
    <t>0,15*(1+0,8*2)</t>
  </si>
  <si>
    <t>47</t>
  </si>
  <si>
    <t>985311211</t>
  </si>
  <si>
    <t>Reprofilace betonu sanačními maltami na cementové bázi ručně líce kleneb a podhledů, tloušťky do 10 mm</t>
  </si>
  <si>
    <t>-1808199015</t>
  </si>
  <si>
    <t>https://podminky.urs.cz/item/CS_URS_2025_01/985311211</t>
  </si>
  <si>
    <t>"B02 - stříška nad vstupem</t>
  </si>
  <si>
    <t>48</t>
  </si>
  <si>
    <t>993111111</t>
  </si>
  <si>
    <t>Dovoz a odvoz lešení včetně naložení a složení řadového, na vzdálenost do 10 km</t>
  </si>
  <si>
    <t>-1378682593</t>
  </si>
  <si>
    <t>https://podminky.urs.cz/item/CS_URS_2025_01/993111111</t>
  </si>
  <si>
    <t>49</t>
  </si>
  <si>
    <t>993111119</t>
  </si>
  <si>
    <t>Dovoz a odvoz lešení včetně naložení a složení řadového, na vzdálenost Příplatek k ceně za každých dalších i započatých 10 km přes 10 km</t>
  </si>
  <si>
    <t>1862973342</t>
  </si>
  <si>
    <t>https://podminky.urs.cz/item/CS_URS_2025_01/993111119</t>
  </si>
  <si>
    <t>342,6*9</t>
  </si>
  <si>
    <t>997</t>
  </si>
  <si>
    <t>Doprava suti a vybouraných hmot</t>
  </si>
  <si>
    <t>50</t>
  </si>
  <si>
    <t>997013212</t>
  </si>
  <si>
    <t>Vnitrostaveništní doprava suti a vybouraných hmot vodorovně do 50 m s naložením ručně pro budovy a haly výšky přes 6 do 9 m</t>
  </si>
  <si>
    <t>t</t>
  </si>
  <si>
    <t>897030296</t>
  </si>
  <si>
    <t>https://podminky.urs.cz/item/CS_URS_2025_01/997013212</t>
  </si>
  <si>
    <t>51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</si>
  <si>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</si>
  <si>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</si>
  <si>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968310067</t>
  </si>
  <si>
    <t>https://podminky.urs.cz/item/CS_URS_2025_01/997013219</t>
  </si>
  <si>
    <t>52</t>
  </si>
  <si>
    <t>997013501</t>
  </si>
  <si>
    <t>Odvoz suti a vybouraných hmot na skládku nebo meziskládku se složením, na vzdálenost do 1 km</t>
  </si>
  <si>
    <t>-1336540113</t>
  </si>
  <si>
    <t>https://podminky.urs.cz/item/CS_URS_2025_01/997013501</t>
  </si>
  <si>
    <t>53</t>
  </si>
  <si>
    <t>997013509</t>
  </si>
  <si>
    <t>Odvoz suti a vybouraných hmot na skládku nebo meziskládku se složením, na vzdálenost Příplatek k ceně za každý další započatý 1 km přes 1 km</t>
  </si>
  <si>
    <t>-1659558958</t>
  </si>
  <si>
    <t>https://podminky.urs.cz/item/CS_URS_2025_01/997013509</t>
  </si>
  <si>
    <t>15,385*19</t>
  </si>
  <si>
    <t>54</t>
  </si>
  <si>
    <t>997013631</t>
  </si>
  <si>
    <t>Poplatek za uložení stavebního odpadu na skládce (skládkovné) směsného stavebního a demoličního zatříděného do Katalogu odpadů pod kódem 17 09 04</t>
  </si>
  <si>
    <t>1930174936</t>
  </si>
  <si>
    <t>https://podminky.urs.cz/item/CS_URS_2025_01/997013631</t>
  </si>
  <si>
    <t>55</t>
  </si>
  <si>
    <t>997221611</t>
  </si>
  <si>
    <t>Nakládání na dopravní prostředky pro vodorovnou dopravu suti</t>
  </si>
  <si>
    <t>-2039887591</t>
  </si>
  <si>
    <t>https://podminky.urs.cz/item/CS_URS_2025_01/997221611</t>
  </si>
  <si>
    <t>998</t>
  </si>
  <si>
    <t>Přesun hmot</t>
  </si>
  <si>
    <t>56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</si>
  <si>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</si>
  <si>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</si>
  <si>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1858892010</t>
  </si>
  <si>
    <t>https://podminky.urs.cz/item/CS_URS_2025_01/998018002</t>
  </si>
  <si>
    <t>PSV</t>
  </si>
  <si>
    <t>Práce a dodávky PSV</t>
  </si>
  <si>
    <t>713</t>
  </si>
  <si>
    <t>Izolace tepelné</t>
  </si>
  <si>
    <t>57</t>
  </si>
  <si>
    <t>713122111</t>
  </si>
  <si>
    <t>Izolace pro pochozí půdy parotěsná vrstva na ploše vodorovné V</t>
  </si>
  <si>
    <t>333474791</t>
  </si>
  <si>
    <t>https://podminky.urs.cz/item/CS_URS_2025_01/713122111</t>
  </si>
  <si>
    <t>"N14</t>
  </si>
  <si>
    <t>58</t>
  </si>
  <si>
    <t>713122123</t>
  </si>
  <si>
    <t>Izolace pro pochozí půdy nosný rošt z EPS trámců, osová vzdálenost trámů do 600 mm tloušťky 240 mm</t>
  </si>
  <si>
    <t>-1460169362</t>
  </si>
  <si>
    <t>https://podminky.urs.cz/item/CS_URS_2025_01/713122123</t>
  </si>
  <si>
    <t>59</t>
  </si>
  <si>
    <t>713122133</t>
  </si>
  <si>
    <t>Izolace pro pochozí půdy izolace tepelná vkládaná mezi rošty z EPS dvouvrstvá tloušťky 240 mm</t>
  </si>
  <si>
    <t>410684052</t>
  </si>
  <si>
    <t>https://podminky.urs.cz/item/CS_URS_2025_01/713122133</t>
  </si>
  <si>
    <t>60</t>
  </si>
  <si>
    <t>713122141</t>
  </si>
  <si>
    <t>Izolace pro pochozí půdy prkna dřevěná lepená na rošt z EPS trámců pomocí nízkoexpanzní pěny</t>
  </si>
  <si>
    <t>-1185754739</t>
  </si>
  <si>
    <t>https://podminky.urs.cz/item/CS_URS_2025_01/713122141</t>
  </si>
  <si>
    <t>61</t>
  </si>
  <si>
    <t>713131141</t>
  </si>
  <si>
    <t>Montáž tepelné izolace stěn rohožemi, pásy, deskami, dílci, bloky (izolační materiál ve specifikaci) lepením celoplošně bez mechanického kotvení</t>
  </si>
  <si>
    <t>177661469</t>
  </si>
  <si>
    <t>https://podminky.urs.cz/item/CS_URS_2025_01/713131141</t>
  </si>
  <si>
    <t>62</t>
  </si>
  <si>
    <t>28375950</t>
  </si>
  <si>
    <t>deska EPS 100 fasádní λ=0,037 tl 100mm</t>
  </si>
  <si>
    <t>1420532790</t>
  </si>
  <si>
    <t>63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</si>
  <si>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</si>
  <si>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</si>
  <si>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-1386706004</t>
  </si>
  <si>
    <t>https://podminky.urs.cz/item/CS_URS_2025_01/713141136</t>
  </si>
  <si>
    <t>"SK05</t>
  </si>
  <si>
    <t>64</t>
  </si>
  <si>
    <t>28372303</t>
  </si>
  <si>
    <t>deska EPS 100 pro konstrukce s běžným zatížením λ=0,037 tl 40mm</t>
  </si>
  <si>
    <t>1050606202</t>
  </si>
  <si>
    <t>5*1,05 'Přepočtené koeficientem množství</t>
  </si>
  <si>
    <t>65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</si>
  <si>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</si>
  <si>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</si>
  <si>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409088487</t>
  </si>
  <si>
    <t>https://podminky.urs.cz/item/CS_URS_2025_01/998713122</t>
  </si>
  <si>
    <t>741</t>
  </si>
  <si>
    <t>Elektroinstalace - silnoproud</t>
  </si>
  <si>
    <t>66</t>
  </si>
  <si>
    <t>741370032</t>
  </si>
  <si>
    <t>Montáž svítidel žárovkových se zapojením vodičů bytových nebo společenských místností nástěnných přisazených 1 zdroj se sklem</t>
  </si>
  <si>
    <t>-1009610092</t>
  </si>
  <si>
    <t>https://podminky.urs.cz/item/CS_URS_2025_01/741370032</t>
  </si>
  <si>
    <t>"B03</t>
  </si>
  <si>
    <t>67</t>
  </si>
  <si>
    <t>741370131</t>
  </si>
  <si>
    <t>Montáž svítidel žárovkových se zapojením vodičů průmyslových nástěnných přisazených 1 zdroj s košem</t>
  </si>
  <si>
    <t>-420341512</t>
  </si>
  <si>
    <t>https://podminky.urs.cz/item/CS_URS_2025_01/741370131</t>
  </si>
  <si>
    <t>"B09</t>
  </si>
  <si>
    <t>68</t>
  </si>
  <si>
    <t>741374900</t>
  </si>
  <si>
    <t>Demontáž svítidel se zachováním funkčnosti exteriérových s integrovaným zdrojem LED přisazených nástěnných</t>
  </si>
  <si>
    <t>-1031604793</t>
  </si>
  <si>
    <t>https://podminky.urs.cz/item/CS_URS_2025_01/741374900</t>
  </si>
  <si>
    <t>69</t>
  </si>
  <si>
    <t>741420001</t>
  </si>
  <si>
    <t>Montáž hromosvodného vedení svodových drátů nebo lan s podpěrami, Ø do 10 mm</t>
  </si>
  <si>
    <t>332099818</t>
  </si>
  <si>
    <t>https://podminky.urs.cz/item/CS_URS_2025_01/741420001</t>
  </si>
  <si>
    <t>70</t>
  </si>
  <si>
    <t>741420023</t>
  </si>
  <si>
    <t>Montáž hromosvodného vedení svorek na okapové žlaby</t>
  </si>
  <si>
    <t>-1059143965</t>
  </si>
  <si>
    <t>https://podminky.urs.cz/item/CS_URS_2025_01/741420023</t>
  </si>
  <si>
    <t>71</t>
  </si>
  <si>
    <t>35431039</t>
  </si>
  <si>
    <t>svorka uzemnění AlMgSi na okapové žlaby</t>
  </si>
  <si>
    <t>2111551702</t>
  </si>
  <si>
    <t>72</t>
  </si>
  <si>
    <t>741420041</t>
  </si>
  <si>
    <t>Montáž hromosvodného vedení podpěr do zdiva klecových</t>
  </si>
  <si>
    <t>1018897762</t>
  </si>
  <si>
    <t>https://podminky.urs.cz/item/CS_URS_2025_01/741420041</t>
  </si>
  <si>
    <t>73</t>
  </si>
  <si>
    <t>741420083</t>
  </si>
  <si>
    <t>Montáž hromosvodného vedení doplňků štítků k označení svodů</t>
  </si>
  <si>
    <t>-519781287</t>
  </si>
  <si>
    <t>https://podminky.urs.cz/item/CS_URS_2025_01/741420083</t>
  </si>
  <si>
    <t>74</t>
  </si>
  <si>
    <t>35442110</t>
  </si>
  <si>
    <t>štítek plastový - čísla svodů</t>
  </si>
  <si>
    <t>-313055870</t>
  </si>
  <si>
    <t>75</t>
  </si>
  <si>
    <t>741421811</t>
  </si>
  <si>
    <t>Demontáž hromosvodného vedení bez zachování funkčnosti svodových drátů nebo lan kolmého svodu, průměru do 8 mm</t>
  </si>
  <si>
    <t>322735073</t>
  </si>
  <si>
    <t>https://podminky.urs.cz/item/CS_URS_2025_01/741421811</t>
  </si>
  <si>
    <t>"B11</t>
  </si>
  <si>
    <t>742</t>
  </si>
  <si>
    <t>Elektroinstalace - slaboproud</t>
  </si>
  <si>
    <t>76</t>
  </si>
  <si>
    <t>742420021</t>
  </si>
  <si>
    <t>Montáž společné televizní antény antenního stožáru včetně upevňovacího materiálu</t>
  </si>
  <si>
    <t>990370169</t>
  </si>
  <si>
    <t>https://podminky.urs.cz/item/CS_URS_2025_01/742420021</t>
  </si>
  <si>
    <t>"04OS</t>
  </si>
  <si>
    <t>77</t>
  </si>
  <si>
    <t>RMAT0001</t>
  </si>
  <si>
    <t xml:space="preserve">pozinkovaná konzola pro připevnění antény </t>
  </si>
  <si>
    <t>-983509306</t>
  </si>
  <si>
    <t>78</t>
  </si>
  <si>
    <t>742420821</t>
  </si>
  <si>
    <t>Demontáž společné televizní antény anténního stožáru</t>
  </si>
  <si>
    <t>-160812705</t>
  </si>
  <si>
    <t>https://podminky.urs.cz/item/CS_URS_2025_01/742420821</t>
  </si>
  <si>
    <t>"B04</t>
  </si>
  <si>
    <t>79</t>
  </si>
  <si>
    <t>742900900R01</t>
  </si>
  <si>
    <t>Stávající konstrukce nástřešního držáku na fasádě</t>
  </si>
  <si>
    <t>503919485</t>
  </si>
  <si>
    <t>"B12</t>
  </si>
  <si>
    <t xml:space="preserve">"stávající slaboproudé kabelové vedení ponechat  a osadit chráničkou</t>
  </si>
  <si>
    <t>762</t>
  </si>
  <si>
    <t>Konstrukce tesařské</t>
  </si>
  <si>
    <t>80</t>
  </si>
  <si>
    <t>762341210</t>
  </si>
  <si>
    <t>Montáž bednění střech rovných a šikmých sklonu do 60° s vyřezáním otvorů z prken hrubých na sraz tl. do 32 mm</t>
  </si>
  <si>
    <t>-1514213480</t>
  </si>
  <si>
    <t>https://podminky.urs.cz/item/CS_URS_2025_01/762341210</t>
  </si>
  <si>
    <t>81</t>
  </si>
  <si>
    <t>60515111</t>
  </si>
  <si>
    <t>řezivo jehličnaté boční prkno 20-30mm</t>
  </si>
  <si>
    <t>2086681821</t>
  </si>
  <si>
    <t>5*0,023*1,15</t>
  </si>
  <si>
    <t>82</t>
  </si>
  <si>
    <t>762342216</t>
  </si>
  <si>
    <t>Montáž laťování střech jednoduchých sklonu do 60° při osové vzdálenosti latí přes 360 do 600 mm</t>
  </si>
  <si>
    <t>-1493073944</t>
  </si>
  <si>
    <t>https://podminky.urs.cz/item/CS_URS_2025_01/762342216</t>
  </si>
  <si>
    <t>83</t>
  </si>
  <si>
    <t>60514101</t>
  </si>
  <si>
    <t>řezivo jehličnaté lať 10-25cm2</t>
  </si>
  <si>
    <t>-1026511440</t>
  </si>
  <si>
    <t>3*2,6*0,04*0,04*1,15</t>
  </si>
  <si>
    <t>84</t>
  </si>
  <si>
    <t>762511266</t>
  </si>
  <si>
    <t>Podlahové konstrukce podkladové z dřevoštěpkových desek OSB jednovrstvých šroubovaných na pero a drážku nebroušených, tloušťky desky 22 mm</t>
  </si>
  <si>
    <t>1578210908</t>
  </si>
  <si>
    <t>https://podminky.urs.cz/item/CS_URS_2025_01/762511266</t>
  </si>
  <si>
    <t>85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</si>
  <si>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</si>
  <si>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</si>
  <si>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-730222637</t>
  </si>
  <si>
    <t>https://podminky.urs.cz/item/CS_URS_2025_01/998762122</t>
  </si>
  <si>
    <t>764</t>
  </si>
  <si>
    <t>Konstrukce klempířské</t>
  </si>
  <si>
    <t>86</t>
  </si>
  <si>
    <t>764001821</t>
  </si>
  <si>
    <t>Demontáž klempířských konstrukcí krytiny ze svitků nebo tabulí do suti</t>
  </si>
  <si>
    <t>543368565</t>
  </si>
  <si>
    <t>https://podminky.urs.cz/item/CS_URS_2025_01/764001821</t>
  </si>
  <si>
    <t>"B02</t>
  </si>
  <si>
    <t>1,70*2,60</t>
  </si>
  <si>
    <t>87</t>
  </si>
  <si>
    <t>764002414</t>
  </si>
  <si>
    <t>Montáž strukturované oddělovací rohože jakékoli rš</t>
  </si>
  <si>
    <t>-1244265021</t>
  </si>
  <si>
    <t>https://podminky.urs.cz/item/CS_URS_2025_01/764002414</t>
  </si>
  <si>
    <t>"N03</t>
  </si>
  <si>
    <t>88</t>
  </si>
  <si>
    <t>28329223</t>
  </si>
  <si>
    <t>fólie difuzně propustné s nakašírovanou strukturovanou rohoží pod hladkou plechovou krytinu</t>
  </si>
  <si>
    <t>1216466085</t>
  </si>
  <si>
    <t>5*1,15 'Přepočtené koeficientem množství</t>
  </si>
  <si>
    <t>89</t>
  </si>
  <si>
    <t>764002851</t>
  </si>
  <si>
    <t>Demontáž klempířských konstrukcí oplechování parapetů do suti</t>
  </si>
  <si>
    <t>-1309564328</t>
  </si>
  <si>
    <t>https://podminky.urs.cz/item/CS_URS_2025_01/764002851</t>
  </si>
  <si>
    <t>"B05</t>
  </si>
  <si>
    <t>1,80*3+0,4*3+0,6*3+2,40+1</t>
  </si>
  <si>
    <t>90</t>
  </si>
  <si>
    <t>764004863</t>
  </si>
  <si>
    <t>Demontáž klempířských konstrukcí svodu k dalšímu použití</t>
  </si>
  <si>
    <t>-1383217600</t>
  </si>
  <si>
    <t>https://podminky.urs.cz/item/CS_URS_2025_01/764004863</t>
  </si>
  <si>
    <t>"B10</t>
  </si>
  <si>
    <t>91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</si>
  <si>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</si>
  <si>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</si>
  <si>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726711285</t>
  </si>
  <si>
    <t>https://podminky.urs.cz/item/CS_URS_2025_01/764111671</t>
  </si>
  <si>
    <t>"01bK</t>
  </si>
  <si>
    <t>92</t>
  </si>
  <si>
    <t>764212633</t>
  </si>
  <si>
    <t>Oplechování střešních prvků z pozinkovaného plechu s povrchovou úpravou štítu závětrnou lištou rš 250 mm</t>
  </si>
  <si>
    <t>511018837</t>
  </si>
  <si>
    <t>https://podminky.urs.cz/item/CS_URS_2025_01/764212633</t>
  </si>
  <si>
    <t>"01aK</t>
  </si>
  <si>
    <t>93</t>
  </si>
  <si>
    <t>764216645</t>
  </si>
  <si>
    <t>Oplechování parapetů z pozinkovaného plechu s povrchovou úpravou rovných celoplošně lepené, bez rohů rš 400 mm</t>
  </si>
  <si>
    <t>-912581857</t>
  </si>
  <si>
    <t>https://podminky.urs.cz/item/CS_URS_2025_01/764216645</t>
  </si>
  <si>
    <t>"02K</t>
  </si>
  <si>
    <t>3*1,80</t>
  </si>
  <si>
    <t>"03K</t>
  </si>
  <si>
    <t>3*0,6</t>
  </si>
  <si>
    <t>"04K</t>
  </si>
  <si>
    <t>"05K</t>
  </si>
  <si>
    <t>"06K</t>
  </si>
  <si>
    <t>94</t>
  </si>
  <si>
    <t>764508131</t>
  </si>
  <si>
    <t>Montáž svodu kruhového, průměru svodu</t>
  </si>
  <si>
    <t>-1549766739</t>
  </si>
  <si>
    <t>https://podminky.urs.cz/item/CS_URS_2025_01/764508131</t>
  </si>
  <si>
    <t>95</t>
  </si>
  <si>
    <t>764508132</t>
  </si>
  <si>
    <t>Montáž svodu kruhového, průměru objímek</t>
  </si>
  <si>
    <t>-546329273</t>
  </si>
  <si>
    <t>https://podminky.urs.cz/item/CS_URS_2025_01/764508132</t>
  </si>
  <si>
    <t>96</t>
  </si>
  <si>
    <t>55344331</t>
  </si>
  <si>
    <t>objímka svodu Pz 100mm trn 200mm</t>
  </si>
  <si>
    <t>909917445</t>
  </si>
  <si>
    <t>97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</si>
  <si>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</si>
  <si>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</si>
  <si>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1540562284</t>
  </si>
  <si>
    <t>https://podminky.urs.cz/item/CS_URS_2025_01/998764122</t>
  </si>
  <si>
    <t>784</t>
  </si>
  <si>
    <t>Dokončovací práce - malby a tapety</t>
  </si>
  <si>
    <t>98</t>
  </si>
  <si>
    <t>784181101</t>
  </si>
  <si>
    <t>Penetrace podkladu jednonásobná základní akrylátová bezbarvá v místnostech výšky do 3,80 m</t>
  </si>
  <si>
    <t>-267740410</t>
  </si>
  <si>
    <t>https://podminky.urs.cz/item/CS_URS_2025_01/784181101</t>
  </si>
  <si>
    <t>99</t>
  </si>
  <si>
    <t>784211101</t>
  </si>
  <si>
    <t>Malby z malířských směsí oděruvzdorných za mokra dvojnásobné, bílé za mokra oděruvzdorné výborně v místnostech výšky do 3,80 m</t>
  </si>
  <si>
    <t>1659519651</t>
  </si>
  <si>
    <t>https://podminky.urs.cz/item/CS_URS_2025_01/784211101</t>
  </si>
  <si>
    <t>OST</t>
  </si>
  <si>
    <t>Ostatní</t>
  </si>
  <si>
    <t>100</t>
  </si>
  <si>
    <t>900900900R01</t>
  </si>
  <si>
    <t xml:space="preserve">Demontáž odkouření od lokálního plynového spotřebiče + instalace nového </t>
  </si>
  <si>
    <t>kpl</t>
  </si>
  <si>
    <t>512</t>
  </si>
  <si>
    <t>1200446173</t>
  </si>
  <si>
    <t>"B01 a 01Os</t>
  </si>
  <si>
    <t>instalace nerezového odkouření včetně hlavice, revize spalinové cesty</t>
  </si>
  <si>
    <t>101</t>
  </si>
  <si>
    <t>900900901R01</t>
  </si>
  <si>
    <t>Demontáž odvodu od digestoře a následné obnovení</t>
  </si>
  <si>
    <t>548401513</t>
  </si>
  <si>
    <t>"B07</t>
  </si>
  <si>
    <t>102</t>
  </si>
  <si>
    <t>900900902R01</t>
  </si>
  <si>
    <t>Demontáž odkouření plynového kotle, instalace nového, revize spalinových cest</t>
  </si>
  <si>
    <t>695379306</t>
  </si>
  <si>
    <t>"B08 + 02Os</t>
  </si>
  <si>
    <t>VRN</t>
  </si>
  <si>
    <t>Vedlejší rozpočtové náklady</t>
  </si>
  <si>
    <t>VRN3</t>
  </si>
  <si>
    <t>Zařízení staveniště</t>
  </si>
  <si>
    <t>103</t>
  </si>
  <si>
    <t>030001000</t>
  </si>
  <si>
    <t>kpl…</t>
  </si>
  <si>
    <t>CS ÚRS 2023 01</t>
  </si>
  <si>
    <t>1306423223</t>
  </si>
  <si>
    <t>https://podminky.urs.cz/item/CS_URS_2023_01/030001000</t>
  </si>
  <si>
    <t>104</t>
  </si>
  <si>
    <t>034103000</t>
  </si>
  <si>
    <t>Oplocení staveniště</t>
  </si>
  <si>
    <t>soubor</t>
  </si>
  <si>
    <t>1024</t>
  </si>
  <si>
    <t>-1669217598</t>
  </si>
  <si>
    <t>https://podminky.urs.cz/item/CS_URS_2025_01/034103000</t>
  </si>
  <si>
    <t>VRN4</t>
  </si>
  <si>
    <t>Inženýrská činnost</t>
  </si>
  <si>
    <t>105</t>
  </si>
  <si>
    <t>040001000</t>
  </si>
  <si>
    <t>766657603</t>
  </si>
  <si>
    <t>https://podminky.urs.cz/item/CS_URS_2023_01/040001000</t>
  </si>
  <si>
    <t>VRN7</t>
  </si>
  <si>
    <t>Provozní vlivy</t>
  </si>
  <si>
    <t>106</t>
  </si>
  <si>
    <t>070001000</t>
  </si>
  <si>
    <t>140422802</t>
  </si>
  <si>
    <t>https://podminky.urs.cz/item/CS_URS_2023_01/070001000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</si>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</sst>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9202213" TargetMode="External" /><Relationship Id="rId2" Type="http://schemas.openxmlformats.org/officeDocument/2006/relationships/hyperlink" Target="https://podminky.urs.cz/item/CS_URS_2025_01/346272226" TargetMode="External" /><Relationship Id="rId3" Type="http://schemas.openxmlformats.org/officeDocument/2006/relationships/hyperlink" Target="https://podminky.urs.cz/item/CS_URS_2025_01/612142001" TargetMode="External" /><Relationship Id="rId4" Type="http://schemas.openxmlformats.org/officeDocument/2006/relationships/hyperlink" Target="https://podminky.urs.cz/item/CS_URS_2025_01/612325302" TargetMode="External" /><Relationship Id="rId5" Type="http://schemas.openxmlformats.org/officeDocument/2006/relationships/hyperlink" Target="https://podminky.urs.cz/item/CS_URS_2025_01/613142001" TargetMode="External" /><Relationship Id="rId6" Type="http://schemas.openxmlformats.org/officeDocument/2006/relationships/hyperlink" Target="https://podminky.urs.cz/item/CS_URS_2025_01/619991005" TargetMode="External" /><Relationship Id="rId7" Type="http://schemas.openxmlformats.org/officeDocument/2006/relationships/hyperlink" Target="https://podminky.urs.cz/item/CS_URS_2025_01/619991011" TargetMode="External" /><Relationship Id="rId8" Type="http://schemas.openxmlformats.org/officeDocument/2006/relationships/hyperlink" Target="https://podminky.urs.cz/item/CS_URS_2025_01/619991015" TargetMode="External" /><Relationship Id="rId9" Type="http://schemas.openxmlformats.org/officeDocument/2006/relationships/hyperlink" Target="https://podminky.urs.cz/item/CS_URS_2025_01/621131121" TargetMode="External" /><Relationship Id="rId10" Type="http://schemas.openxmlformats.org/officeDocument/2006/relationships/hyperlink" Target="https://podminky.urs.cz/item/CS_URS_2025_01/621142001" TargetMode="External" /><Relationship Id="rId11" Type="http://schemas.openxmlformats.org/officeDocument/2006/relationships/hyperlink" Target="https://podminky.urs.cz/item/CS_URS_2025_01/621211011" TargetMode="External" /><Relationship Id="rId12" Type="http://schemas.openxmlformats.org/officeDocument/2006/relationships/hyperlink" Target="https://podminky.urs.cz/item/CS_URS_2025_01/621521012" TargetMode="External" /><Relationship Id="rId13" Type="http://schemas.openxmlformats.org/officeDocument/2006/relationships/hyperlink" Target="https://podminky.urs.cz/item/CS_URS_2025_01/622131121" TargetMode="External" /><Relationship Id="rId14" Type="http://schemas.openxmlformats.org/officeDocument/2006/relationships/hyperlink" Target="https://podminky.urs.cz/item/CS_URS_2025_01/622211031" TargetMode="External" /><Relationship Id="rId15" Type="http://schemas.openxmlformats.org/officeDocument/2006/relationships/hyperlink" Target="https://podminky.urs.cz/item/CS_URS_2025_01/622212051" TargetMode="External" /><Relationship Id="rId16" Type="http://schemas.openxmlformats.org/officeDocument/2006/relationships/hyperlink" Target="https://podminky.urs.cz/item/CS_URS_2025_01/622252001" TargetMode="External" /><Relationship Id="rId17" Type="http://schemas.openxmlformats.org/officeDocument/2006/relationships/hyperlink" Target="https://podminky.urs.cz/item/CS_URS_2025_01/622252002" TargetMode="External" /><Relationship Id="rId18" Type="http://schemas.openxmlformats.org/officeDocument/2006/relationships/hyperlink" Target="https://podminky.urs.cz/item/CS_URS_2025_01/622521012" TargetMode="External" /><Relationship Id="rId19" Type="http://schemas.openxmlformats.org/officeDocument/2006/relationships/hyperlink" Target="https://podminky.urs.cz/item/CS_URS_2025_01/623131121" TargetMode="External" /><Relationship Id="rId20" Type="http://schemas.openxmlformats.org/officeDocument/2006/relationships/hyperlink" Target="https://podminky.urs.cz/item/CS_URS_2025_01/623521012" TargetMode="External" /><Relationship Id="rId21" Type="http://schemas.openxmlformats.org/officeDocument/2006/relationships/hyperlink" Target="https://podminky.urs.cz/item/CS_URS_2025_01/629991001" TargetMode="External" /><Relationship Id="rId22" Type="http://schemas.openxmlformats.org/officeDocument/2006/relationships/hyperlink" Target="https://podminky.urs.cz/item/CS_URS_2025_01/629991012" TargetMode="External" /><Relationship Id="rId23" Type="http://schemas.openxmlformats.org/officeDocument/2006/relationships/hyperlink" Target="https://podminky.urs.cz/item/CS_URS_2025_01/629995101" TargetMode="External" /><Relationship Id="rId24" Type="http://schemas.openxmlformats.org/officeDocument/2006/relationships/hyperlink" Target="https://podminky.urs.cz/item/CS_URS_2025_01/644941111" TargetMode="External" /><Relationship Id="rId25" Type="http://schemas.openxmlformats.org/officeDocument/2006/relationships/hyperlink" Target="https://podminky.urs.cz/item/CS_URS_2025_01/941111121" TargetMode="External" /><Relationship Id="rId26" Type="http://schemas.openxmlformats.org/officeDocument/2006/relationships/hyperlink" Target="https://podminky.urs.cz/item/CS_URS_2025_01/941111221" TargetMode="External" /><Relationship Id="rId27" Type="http://schemas.openxmlformats.org/officeDocument/2006/relationships/hyperlink" Target="https://podminky.urs.cz/item/CS_URS_2025_01/941111312" TargetMode="External" /><Relationship Id="rId28" Type="http://schemas.openxmlformats.org/officeDocument/2006/relationships/hyperlink" Target="https://podminky.urs.cz/item/CS_URS_2025_01/941111821" TargetMode="External" /><Relationship Id="rId29" Type="http://schemas.openxmlformats.org/officeDocument/2006/relationships/hyperlink" Target="https://podminky.urs.cz/item/CS_URS_2025_01/944511111" TargetMode="External" /><Relationship Id="rId30" Type="http://schemas.openxmlformats.org/officeDocument/2006/relationships/hyperlink" Target="https://podminky.urs.cz/item/CS_URS_2025_01/944511211" TargetMode="External" /><Relationship Id="rId31" Type="http://schemas.openxmlformats.org/officeDocument/2006/relationships/hyperlink" Target="https://podminky.urs.cz/item/CS_URS_2025_01/944511811" TargetMode="External" /><Relationship Id="rId32" Type="http://schemas.openxmlformats.org/officeDocument/2006/relationships/hyperlink" Target="https://podminky.urs.cz/item/CS_URS_2025_01/952901111" TargetMode="External" /><Relationship Id="rId33" Type="http://schemas.openxmlformats.org/officeDocument/2006/relationships/hyperlink" Target="https://podminky.urs.cz/item/CS_URS_2025_01/965081113" TargetMode="External" /><Relationship Id="rId34" Type="http://schemas.openxmlformats.org/officeDocument/2006/relationships/hyperlink" Target="https://podminky.urs.cz/item/CS_URS_2025_01/965082923" TargetMode="External" /><Relationship Id="rId35" Type="http://schemas.openxmlformats.org/officeDocument/2006/relationships/hyperlink" Target="https://podminky.urs.cz/item/CS_URS_2025_01/978015331" TargetMode="External" /><Relationship Id="rId36" Type="http://schemas.openxmlformats.org/officeDocument/2006/relationships/hyperlink" Target="https://podminky.urs.cz/item/CS_URS_2025_01/978015391" TargetMode="External" /><Relationship Id="rId37" Type="http://schemas.openxmlformats.org/officeDocument/2006/relationships/hyperlink" Target="https://podminky.urs.cz/item/CS_URS_2025_01/985311211" TargetMode="External" /><Relationship Id="rId38" Type="http://schemas.openxmlformats.org/officeDocument/2006/relationships/hyperlink" Target="https://podminky.urs.cz/item/CS_URS_2025_01/993111111" TargetMode="External" /><Relationship Id="rId39" Type="http://schemas.openxmlformats.org/officeDocument/2006/relationships/hyperlink" Target="https://podminky.urs.cz/item/CS_URS_2025_01/993111119" TargetMode="External" /><Relationship Id="rId40" Type="http://schemas.openxmlformats.org/officeDocument/2006/relationships/hyperlink" Target="https://podminky.urs.cz/item/CS_URS_2025_01/997013212" TargetMode="External" /><Relationship Id="rId41" Type="http://schemas.openxmlformats.org/officeDocument/2006/relationships/hyperlink" Target="https://podminky.urs.cz/item/CS_URS_2025_01/997013219" TargetMode="External" /><Relationship Id="rId42" Type="http://schemas.openxmlformats.org/officeDocument/2006/relationships/hyperlink" Target="https://podminky.urs.cz/item/CS_URS_2025_01/997013501" TargetMode="External" /><Relationship Id="rId43" Type="http://schemas.openxmlformats.org/officeDocument/2006/relationships/hyperlink" Target="https://podminky.urs.cz/item/CS_URS_2025_01/997013509" TargetMode="External" /><Relationship Id="rId44" Type="http://schemas.openxmlformats.org/officeDocument/2006/relationships/hyperlink" Target="https://podminky.urs.cz/item/CS_URS_2025_01/997013631" TargetMode="External" /><Relationship Id="rId45" Type="http://schemas.openxmlformats.org/officeDocument/2006/relationships/hyperlink" Target="https://podminky.urs.cz/item/CS_URS_2025_01/997221611" TargetMode="External" /><Relationship Id="rId46" Type="http://schemas.openxmlformats.org/officeDocument/2006/relationships/hyperlink" Target="https://podminky.urs.cz/item/CS_URS_2025_01/998018002" TargetMode="External" /><Relationship Id="rId47" Type="http://schemas.openxmlformats.org/officeDocument/2006/relationships/hyperlink" Target="https://podminky.urs.cz/item/CS_URS_2025_01/713122111" TargetMode="External" /><Relationship Id="rId48" Type="http://schemas.openxmlformats.org/officeDocument/2006/relationships/hyperlink" Target="https://podminky.urs.cz/item/CS_URS_2025_01/713122123" TargetMode="External" /><Relationship Id="rId49" Type="http://schemas.openxmlformats.org/officeDocument/2006/relationships/hyperlink" Target="https://podminky.urs.cz/item/CS_URS_2025_01/713122133" TargetMode="External" /><Relationship Id="rId50" Type="http://schemas.openxmlformats.org/officeDocument/2006/relationships/hyperlink" Target="https://podminky.urs.cz/item/CS_URS_2025_01/713122141" TargetMode="External" /><Relationship Id="rId51" Type="http://schemas.openxmlformats.org/officeDocument/2006/relationships/hyperlink" Target="https://podminky.urs.cz/item/CS_URS_2025_01/713131141" TargetMode="External" /><Relationship Id="rId52" Type="http://schemas.openxmlformats.org/officeDocument/2006/relationships/hyperlink" Target="https://podminky.urs.cz/item/CS_URS_2025_01/713141136" TargetMode="External" /><Relationship Id="rId53" Type="http://schemas.openxmlformats.org/officeDocument/2006/relationships/hyperlink" Target="https://podminky.urs.cz/item/CS_URS_2025_01/998713122" TargetMode="External" /><Relationship Id="rId54" Type="http://schemas.openxmlformats.org/officeDocument/2006/relationships/hyperlink" Target="https://podminky.urs.cz/item/CS_URS_2025_01/741370032" TargetMode="External" /><Relationship Id="rId55" Type="http://schemas.openxmlformats.org/officeDocument/2006/relationships/hyperlink" Target="https://podminky.urs.cz/item/CS_URS_2025_01/741370131" TargetMode="External" /><Relationship Id="rId56" Type="http://schemas.openxmlformats.org/officeDocument/2006/relationships/hyperlink" Target="https://podminky.urs.cz/item/CS_URS_2025_01/741374900" TargetMode="External" /><Relationship Id="rId57" Type="http://schemas.openxmlformats.org/officeDocument/2006/relationships/hyperlink" Target="https://podminky.urs.cz/item/CS_URS_2025_01/741420001" TargetMode="External" /><Relationship Id="rId58" Type="http://schemas.openxmlformats.org/officeDocument/2006/relationships/hyperlink" Target="https://podminky.urs.cz/item/CS_URS_2025_01/741420023" TargetMode="External" /><Relationship Id="rId59" Type="http://schemas.openxmlformats.org/officeDocument/2006/relationships/hyperlink" Target="https://podminky.urs.cz/item/CS_URS_2025_01/741420041" TargetMode="External" /><Relationship Id="rId60" Type="http://schemas.openxmlformats.org/officeDocument/2006/relationships/hyperlink" Target="https://podminky.urs.cz/item/CS_URS_2025_01/741420083" TargetMode="External" /><Relationship Id="rId61" Type="http://schemas.openxmlformats.org/officeDocument/2006/relationships/hyperlink" Target="https://podminky.urs.cz/item/CS_URS_2025_01/741421811" TargetMode="External" /><Relationship Id="rId62" Type="http://schemas.openxmlformats.org/officeDocument/2006/relationships/hyperlink" Target="https://podminky.urs.cz/item/CS_URS_2025_01/742420021" TargetMode="External" /><Relationship Id="rId63" Type="http://schemas.openxmlformats.org/officeDocument/2006/relationships/hyperlink" Target="https://podminky.urs.cz/item/CS_URS_2025_01/742420821" TargetMode="External" /><Relationship Id="rId64" Type="http://schemas.openxmlformats.org/officeDocument/2006/relationships/hyperlink" Target="https://podminky.urs.cz/item/CS_URS_2025_01/762341210" TargetMode="External" /><Relationship Id="rId65" Type="http://schemas.openxmlformats.org/officeDocument/2006/relationships/hyperlink" Target="https://podminky.urs.cz/item/CS_URS_2025_01/762342216" TargetMode="External" /><Relationship Id="rId66" Type="http://schemas.openxmlformats.org/officeDocument/2006/relationships/hyperlink" Target="https://podminky.urs.cz/item/CS_URS_2025_01/762511266" TargetMode="External" /><Relationship Id="rId67" Type="http://schemas.openxmlformats.org/officeDocument/2006/relationships/hyperlink" Target="https://podminky.urs.cz/item/CS_URS_2025_01/998762122" TargetMode="External" /><Relationship Id="rId68" Type="http://schemas.openxmlformats.org/officeDocument/2006/relationships/hyperlink" Target="https://podminky.urs.cz/item/CS_URS_2025_01/764001821" TargetMode="External" /><Relationship Id="rId69" Type="http://schemas.openxmlformats.org/officeDocument/2006/relationships/hyperlink" Target="https://podminky.urs.cz/item/CS_URS_2025_01/764002414" TargetMode="External" /><Relationship Id="rId70" Type="http://schemas.openxmlformats.org/officeDocument/2006/relationships/hyperlink" Target="https://podminky.urs.cz/item/CS_URS_2025_01/764002851" TargetMode="External" /><Relationship Id="rId71" Type="http://schemas.openxmlformats.org/officeDocument/2006/relationships/hyperlink" Target="https://podminky.urs.cz/item/CS_URS_2025_01/764004863" TargetMode="External" /><Relationship Id="rId72" Type="http://schemas.openxmlformats.org/officeDocument/2006/relationships/hyperlink" Target="https://podminky.urs.cz/item/CS_URS_2025_01/764111671" TargetMode="External" /><Relationship Id="rId73" Type="http://schemas.openxmlformats.org/officeDocument/2006/relationships/hyperlink" Target="https://podminky.urs.cz/item/CS_URS_2025_01/764212633" TargetMode="External" /><Relationship Id="rId74" Type="http://schemas.openxmlformats.org/officeDocument/2006/relationships/hyperlink" Target="https://podminky.urs.cz/item/CS_URS_2025_01/764216645" TargetMode="External" /><Relationship Id="rId75" Type="http://schemas.openxmlformats.org/officeDocument/2006/relationships/hyperlink" Target="https://podminky.urs.cz/item/CS_URS_2025_01/764508131" TargetMode="External" /><Relationship Id="rId76" Type="http://schemas.openxmlformats.org/officeDocument/2006/relationships/hyperlink" Target="https://podminky.urs.cz/item/CS_URS_2025_01/764508132" TargetMode="External" /><Relationship Id="rId77" Type="http://schemas.openxmlformats.org/officeDocument/2006/relationships/hyperlink" Target="https://podminky.urs.cz/item/CS_URS_2025_01/998764122" TargetMode="External" /><Relationship Id="rId78" Type="http://schemas.openxmlformats.org/officeDocument/2006/relationships/hyperlink" Target="https://podminky.urs.cz/item/CS_URS_2025_01/784181101" TargetMode="External" /><Relationship Id="rId79" Type="http://schemas.openxmlformats.org/officeDocument/2006/relationships/hyperlink" Target="https://podminky.urs.cz/item/CS_URS_2025_01/784211101" TargetMode="External" /><Relationship Id="rId80" Type="http://schemas.openxmlformats.org/officeDocument/2006/relationships/hyperlink" Target="https://podminky.urs.cz/item/CS_URS_2023_01/030001000" TargetMode="External" /><Relationship Id="rId81" Type="http://schemas.openxmlformats.org/officeDocument/2006/relationships/hyperlink" Target="https://podminky.urs.cz/item/CS_URS_2025_01/034103000" TargetMode="External" /><Relationship Id="rId82" Type="http://schemas.openxmlformats.org/officeDocument/2006/relationships/hyperlink" Target="https://podminky.urs.cz/item/CS_URS_2023_01/040001000" TargetMode="External" /><Relationship Id="rId83" Type="http://schemas.openxmlformats.org/officeDocument/2006/relationships/hyperlink" Target="https://podminky.urs.cz/item/CS_URS_2023_01/070001000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2025-27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VD Srnojedy, zateplení budovy strážní č.p. 46 č. 233190001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Srnojedy, č.p. 46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4. 4. 2025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Povodí Labe, státní podnik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Pridos, Ing. Radek Vondra, Antonín Pešina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 Jiří Choc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2" t="s">
        <v>75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'2025-27 - VD Srnojedy, za...'!J28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'2025-27 - VD Srnojedy, za...'!P91</f>
        <v>0</v>
      </c>
      <c r="AV55" s="121">
        <f>'2025-27 - VD Srnojedy, za...'!J31</f>
        <v>0</v>
      </c>
      <c r="AW55" s="121">
        <f>'2025-27 - VD Srnojedy, za...'!J32</f>
        <v>0</v>
      </c>
      <c r="AX55" s="121">
        <f>'2025-27 - VD Srnojedy, za...'!J33</f>
        <v>0</v>
      </c>
      <c r="AY55" s="121">
        <f>'2025-27 - VD Srnojedy, za...'!J34</f>
        <v>0</v>
      </c>
      <c r="AZ55" s="121">
        <f>'2025-27 - VD Srnojedy, za...'!F31</f>
        <v>0</v>
      </c>
      <c r="BA55" s="121">
        <f>'2025-27 - VD Srnojedy, za...'!F32</f>
        <v>0</v>
      </c>
      <c r="BB55" s="121">
        <f>'2025-27 - VD Srnojedy, za...'!F33</f>
        <v>0</v>
      </c>
      <c r="BC55" s="121">
        <f>'2025-27 - VD Srnojedy, za...'!F34</f>
        <v>0</v>
      </c>
      <c r="BD55" s="123">
        <f>'2025-27 - VD Srnojedy, za...'!F35</f>
        <v>0</v>
      </c>
      <c r="BE55" s="7"/>
      <c r="BT55" s="124" t="s">
        <v>77</v>
      </c>
      <c r="BU55" s="124" t="s">
        <v>78</v>
      </c>
      <c r="BV55" s="124" t="s">
        <v>73</v>
      </c>
      <c r="BW55" s="124" t="s">
        <v>5</v>
      </c>
      <c r="BX55" s="124" t="s">
        <v>74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L0+yBBUTLQ1LAiq3KkxgXFC8HS8aHoQg89yZ4BAX1wqUcI7C0/SlqYdYCkCk1gwlaFSwh6P6bTwLp6jc1UkR6g==" hashValue="IAI+jguW5OekHVhsDseZCRjeHtc/VjAzmjzu7dR+dSshNWkb0IcxuRUCro1WpE4EkNCKSHuKk9aky7+BXDhW1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-27 - VD Srnojedy, z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4. 4. 2025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34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35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36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37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38</v>
      </c>
      <c r="E28" s="40"/>
      <c r="F28" s="40"/>
      <c r="G28" s="40"/>
      <c r="H28" s="40"/>
      <c r="I28" s="40"/>
      <c r="J28" s="140">
        <f>ROUND(J91,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40</v>
      </c>
      <c r="G30" s="40"/>
      <c r="H30" s="40"/>
      <c r="I30" s="141" t="s">
        <v>39</v>
      </c>
      <c r="J30" s="141" t="s">
        <v>41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42</v>
      </c>
      <c r="E31" s="129" t="s">
        <v>43</v>
      </c>
      <c r="F31" s="143">
        <f>ROUND((SUM(BE91:BE534)),  2)</f>
        <v>0</v>
      </c>
      <c r="G31" s="40"/>
      <c r="H31" s="40"/>
      <c r="I31" s="144">
        <v>0.20999999999999999</v>
      </c>
      <c r="J31" s="143">
        <f>ROUND(((SUM(BE91:BE534))*I31),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44</v>
      </c>
      <c r="F32" s="143">
        <f>ROUND((SUM(BF91:BF534)),  2)</f>
        <v>0</v>
      </c>
      <c r="G32" s="40"/>
      <c r="H32" s="40"/>
      <c r="I32" s="144">
        <v>0.12</v>
      </c>
      <c r="J32" s="143">
        <f>ROUND(((SUM(BF91:BF534))*I32),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45</v>
      </c>
      <c r="F33" s="143">
        <f>ROUND((SUM(BG91:BG534)),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46</v>
      </c>
      <c r="F34" s="143">
        <f>ROUND((SUM(BH91:BH534)),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47</v>
      </c>
      <c r="F35" s="143">
        <f>ROUND((SUM(BI91:BI534)),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48</v>
      </c>
      <c r="E37" s="147"/>
      <c r="F37" s="147"/>
      <c r="G37" s="148" t="s">
        <v>49</v>
      </c>
      <c r="H37" s="149" t="s">
        <v>50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81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VD Srnojedy, zateplení budovy strážní č.p. 46 č. 233190001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Srnojedy, č.p. 46</v>
      </c>
      <c r="G48" s="42"/>
      <c r="H48" s="42"/>
      <c r="I48" s="34" t="s">
        <v>23</v>
      </c>
      <c r="J48" s="74" t="str">
        <f>IF(J10="","",J10)</f>
        <v>4. 4. 2025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40.05" customHeight="1">
      <c r="A50" s="40"/>
      <c r="B50" s="41"/>
      <c r="C50" s="34" t="s">
        <v>25</v>
      </c>
      <c r="D50" s="42"/>
      <c r="E50" s="42"/>
      <c r="F50" s="29" t="str">
        <f>E13</f>
        <v>Povodí Labe, státní podnik</v>
      </c>
      <c r="G50" s="42"/>
      <c r="H50" s="42"/>
      <c r="I50" s="34" t="s">
        <v>31</v>
      </c>
      <c r="J50" s="38" t="str">
        <f>E19</f>
        <v>Pridos, Ing. Radek Vondra, Antonín Pešina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>Ing. Jiří Choc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82</v>
      </c>
      <c r="D53" s="157"/>
      <c r="E53" s="157"/>
      <c r="F53" s="157"/>
      <c r="G53" s="157"/>
      <c r="H53" s="157"/>
      <c r="I53" s="157"/>
      <c r="J53" s="158" t="s">
        <v>83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70</v>
      </c>
      <c r="D55" s="42"/>
      <c r="E55" s="42"/>
      <c r="F55" s="42"/>
      <c r="G55" s="42"/>
      <c r="H55" s="42"/>
      <c r="I55" s="42"/>
      <c r="J55" s="104">
        <f>J91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84</v>
      </c>
    </row>
    <row r="56" s="9" customFormat="1" ht="24.96" customHeight="1">
      <c r="A56" s="9"/>
      <c r="B56" s="160"/>
      <c r="C56" s="161"/>
      <c r="D56" s="162" t="s">
        <v>85</v>
      </c>
      <c r="E56" s="163"/>
      <c r="F56" s="163"/>
      <c r="G56" s="163"/>
      <c r="H56" s="163"/>
      <c r="I56" s="163"/>
      <c r="J56" s="164">
        <f>J92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86</v>
      </c>
      <c r="E57" s="169"/>
      <c r="F57" s="169"/>
      <c r="G57" s="169"/>
      <c r="H57" s="169"/>
      <c r="I57" s="169"/>
      <c r="J57" s="170">
        <f>J93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87</v>
      </c>
      <c r="E58" s="169"/>
      <c r="F58" s="169"/>
      <c r="G58" s="169"/>
      <c r="H58" s="169"/>
      <c r="I58" s="169"/>
      <c r="J58" s="170">
        <f>J103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88</v>
      </c>
      <c r="E59" s="169"/>
      <c r="F59" s="169"/>
      <c r="G59" s="169"/>
      <c r="H59" s="169"/>
      <c r="I59" s="169"/>
      <c r="J59" s="170">
        <f>J279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J335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J350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0"/>
      <c r="C62" s="161"/>
      <c r="D62" s="162" t="s">
        <v>91</v>
      </c>
      <c r="E62" s="163"/>
      <c r="F62" s="163"/>
      <c r="G62" s="163"/>
      <c r="H62" s="163"/>
      <c r="I62" s="163"/>
      <c r="J62" s="164">
        <f>J353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6"/>
      <c r="C63" s="167"/>
      <c r="D63" s="168" t="s">
        <v>92</v>
      </c>
      <c r="E63" s="169"/>
      <c r="F63" s="169"/>
      <c r="G63" s="169"/>
      <c r="H63" s="169"/>
      <c r="I63" s="169"/>
      <c r="J63" s="170">
        <f>J354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93</v>
      </c>
      <c r="E64" s="169"/>
      <c r="F64" s="169"/>
      <c r="G64" s="169"/>
      <c r="H64" s="169"/>
      <c r="I64" s="169"/>
      <c r="J64" s="170">
        <f>J381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94</v>
      </c>
      <c r="E65" s="169"/>
      <c r="F65" s="169"/>
      <c r="G65" s="169"/>
      <c r="H65" s="169"/>
      <c r="I65" s="169"/>
      <c r="J65" s="170">
        <f>J414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95</v>
      </c>
      <c r="E66" s="169"/>
      <c r="F66" s="169"/>
      <c r="G66" s="169"/>
      <c r="H66" s="169"/>
      <c r="I66" s="169"/>
      <c r="J66" s="170">
        <f>J431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96</v>
      </c>
      <c r="E67" s="169"/>
      <c r="F67" s="169"/>
      <c r="G67" s="169"/>
      <c r="H67" s="169"/>
      <c r="I67" s="169"/>
      <c r="J67" s="170">
        <f>J449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97</v>
      </c>
      <c r="E68" s="169"/>
      <c r="F68" s="169"/>
      <c r="G68" s="169"/>
      <c r="H68" s="169"/>
      <c r="I68" s="169"/>
      <c r="J68" s="170">
        <f>J505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0"/>
      <c r="C69" s="161"/>
      <c r="D69" s="162" t="s">
        <v>98</v>
      </c>
      <c r="E69" s="163"/>
      <c r="F69" s="163"/>
      <c r="G69" s="163"/>
      <c r="H69" s="163"/>
      <c r="I69" s="163"/>
      <c r="J69" s="164">
        <f>J510</f>
        <v>0</v>
      </c>
      <c r="K69" s="161"/>
      <c r="L69" s="16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0"/>
      <c r="C70" s="161"/>
      <c r="D70" s="162" t="s">
        <v>99</v>
      </c>
      <c r="E70" s="163"/>
      <c r="F70" s="163"/>
      <c r="G70" s="163"/>
      <c r="H70" s="163"/>
      <c r="I70" s="163"/>
      <c r="J70" s="164">
        <f>J523</f>
        <v>0</v>
      </c>
      <c r="K70" s="161"/>
      <c r="L70" s="16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66"/>
      <c r="C71" s="167"/>
      <c r="D71" s="168" t="s">
        <v>100</v>
      </c>
      <c r="E71" s="169"/>
      <c r="F71" s="169"/>
      <c r="G71" s="169"/>
      <c r="H71" s="169"/>
      <c r="I71" s="169"/>
      <c r="J71" s="170">
        <f>J524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6"/>
      <c r="C72" s="167"/>
      <c r="D72" s="168" t="s">
        <v>101</v>
      </c>
      <c r="E72" s="169"/>
      <c r="F72" s="169"/>
      <c r="G72" s="169"/>
      <c r="H72" s="169"/>
      <c r="I72" s="169"/>
      <c r="J72" s="170">
        <f>J529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6"/>
      <c r="C73" s="167"/>
      <c r="D73" s="168" t="s">
        <v>102</v>
      </c>
      <c r="E73" s="169"/>
      <c r="F73" s="169"/>
      <c r="G73" s="169"/>
      <c r="H73" s="169"/>
      <c r="I73" s="169"/>
      <c r="J73" s="170">
        <f>J532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103</v>
      </c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E7</f>
        <v>VD Srnojedy, zateplení budovy strážní č.p. 46 č. 233190001</v>
      </c>
      <c r="F83" s="42"/>
      <c r="G83" s="42"/>
      <c r="H83" s="42"/>
      <c r="I83" s="42"/>
      <c r="J83" s="42"/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F10</f>
        <v>Srnojedy, č.p. 46</v>
      </c>
      <c r="G85" s="42"/>
      <c r="H85" s="42"/>
      <c r="I85" s="34" t="s">
        <v>23</v>
      </c>
      <c r="J85" s="74" t="str">
        <f>IF(J10="","",J10)</f>
        <v>4. 4. 2025</v>
      </c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E13</f>
        <v>Povodí Labe, státní podnik</v>
      </c>
      <c r="G87" s="42"/>
      <c r="H87" s="42"/>
      <c r="I87" s="34" t="s">
        <v>31</v>
      </c>
      <c r="J87" s="38" t="str">
        <f>E19</f>
        <v>Pridos, Ing. Radek Vondra, Antonín Pešina</v>
      </c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IF(E16="","",E16)</f>
        <v>Vyplň údaj</v>
      </c>
      <c r="G88" s="42"/>
      <c r="H88" s="42"/>
      <c r="I88" s="34" t="s">
        <v>34</v>
      </c>
      <c r="J88" s="38" t="str">
        <f>E22</f>
        <v>Ing. Jiří Choc</v>
      </c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2"/>
      <c r="B90" s="173"/>
      <c r="C90" s="174" t="s">
        <v>104</v>
      </c>
      <c r="D90" s="175" t="s">
        <v>57</v>
      </c>
      <c r="E90" s="175" t="s">
        <v>53</v>
      </c>
      <c r="F90" s="175" t="s">
        <v>54</v>
      </c>
      <c r="G90" s="175" t="s">
        <v>105</v>
      </c>
      <c r="H90" s="175" t="s">
        <v>106</v>
      </c>
      <c r="I90" s="175" t="s">
        <v>107</v>
      </c>
      <c r="J90" s="175" t="s">
        <v>83</v>
      </c>
      <c r="K90" s="176" t="s">
        <v>108</v>
      </c>
      <c r="L90" s="177"/>
      <c r="M90" s="94" t="s">
        <v>19</v>
      </c>
      <c r="N90" s="95" t="s">
        <v>42</v>
      </c>
      <c r="O90" s="95" t="s">
        <v>109</v>
      </c>
      <c r="P90" s="95" t="s">
        <v>110</v>
      </c>
      <c r="Q90" s="95" t="s">
        <v>111</v>
      </c>
      <c r="R90" s="95" t="s">
        <v>112</v>
      </c>
      <c r="S90" s="95" t="s">
        <v>113</v>
      </c>
      <c r="T90" s="96" t="s">
        <v>114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40"/>
      <c r="B91" s="41"/>
      <c r="C91" s="101" t="s">
        <v>115</v>
      </c>
      <c r="D91" s="42"/>
      <c r="E91" s="42"/>
      <c r="F91" s="42"/>
      <c r="G91" s="42"/>
      <c r="H91" s="42"/>
      <c r="I91" s="42"/>
      <c r="J91" s="178">
        <f>BK91</f>
        <v>0</v>
      </c>
      <c r="K91" s="42"/>
      <c r="L91" s="46"/>
      <c r="M91" s="97"/>
      <c r="N91" s="179"/>
      <c r="O91" s="98"/>
      <c r="P91" s="180">
        <f>P92+P353+P510+P523</f>
        <v>0</v>
      </c>
      <c r="Q91" s="98"/>
      <c r="R91" s="180">
        <f>R92+R353+R510+R523</f>
        <v>7.4473493299999998</v>
      </c>
      <c r="S91" s="98"/>
      <c r="T91" s="181">
        <f>T92+T353+T510+T523</f>
        <v>15.3865591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84</v>
      </c>
      <c r="BK91" s="182">
        <f>BK92+BK353+BK510+BK523</f>
        <v>0</v>
      </c>
    </row>
    <row r="92" s="12" customFormat="1" ht="25.92" customHeight="1">
      <c r="A92" s="12"/>
      <c r="B92" s="183"/>
      <c r="C92" s="184"/>
      <c r="D92" s="185" t="s">
        <v>71</v>
      </c>
      <c r="E92" s="186" t="s">
        <v>116</v>
      </c>
      <c r="F92" s="186" t="s">
        <v>117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P93+P103+P279+P335+P350</f>
        <v>0</v>
      </c>
      <c r="Q92" s="191"/>
      <c r="R92" s="192">
        <f>R93+R103+R279+R335+R350</f>
        <v>3.8999763299999994</v>
      </c>
      <c r="S92" s="191"/>
      <c r="T92" s="193">
        <f>T93+T103+T279+T335+T350</f>
        <v>15.2667983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4" t="s">
        <v>77</v>
      </c>
      <c r="AT92" s="195" t="s">
        <v>71</v>
      </c>
      <c r="AU92" s="195" t="s">
        <v>72</v>
      </c>
      <c r="AY92" s="194" t="s">
        <v>118</v>
      </c>
      <c r="BK92" s="196">
        <f>BK93+BK103+BK279+BK335+BK350</f>
        <v>0</v>
      </c>
    </row>
    <row r="93" s="12" customFormat="1" ht="22.8" customHeight="1">
      <c r="A93" s="12"/>
      <c r="B93" s="183"/>
      <c r="C93" s="184"/>
      <c r="D93" s="185" t="s">
        <v>71</v>
      </c>
      <c r="E93" s="197" t="s">
        <v>119</v>
      </c>
      <c r="F93" s="197" t="s">
        <v>120</v>
      </c>
      <c r="G93" s="184"/>
      <c r="H93" s="184"/>
      <c r="I93" s="187"/>
      <c r="J93" s="198">
        <f>BK93</f>
        <v>0</v>
      </c>
      <c r="K93" s="184"/>
      <c r="L93" s="189"/>
      <c r="M93" s="190"/>
      <c r="N93" s="191"/>
      <c r="O93" s="191"/>
      <c r="P93" s="192">
        <f>SUM(P94:P102)</f>
        <v>0</v>
      </c>
      <c r="Q93" s="191"/>
      <c r="R93" s="192">
        <f>SUM(R94:R102)</f>
        <v>0.080666000000000002</v>
      </c>
      <c r="S93" s="191"/>
      <c r="T93" s="193">
        <f>SUM(T94:T102)</f>
        <v>0.001964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4" t="s">
        <v>77</v>
      </c>
      <c r="AT93" s="195" t="s">
        <v>71</v>
      </c>
      <c r="AU93" s="195" t="s">
        <v>77</v>
      </c>
      <c r="AY93" s="194" t="s">
        <v>118</v>
      </c>
      <c r="BK93" s="196">
        <f>SUM(BK94:BK102)</f>
        <v>0</v>
      </c>
    </row>
    <row r="94" s="2" customFormat="1" ht="24.15" customHeight="1">
      <c r="A94" s="40"/>
      <c r="B94" s="41"/>
      <c r="C94" s="199" t="s">
        <v>77</v>
      </c>
      <c r="D94" s="199" t="s">
        <v>121</v>
      </c>
      <c r="E94" s="200" t="s">
        <v>122</v>
      </c>
      <c r="F94" s="201" t="s">
        <v>123</v>
      </c>
      <c r="G94" s="202" t="s">
        <v>124</v>
      </c>
      <c r="H94" s="203">
        <v>49.100000000000001</v>
      </c>
      <c r="I94" s="204"/>
      <c r="J94" s="205">
        <f>ROUND(I94*H94,2)</f>
        <v>0</v>
      </c>
      <c r="K94" s="201" t="s">
        <v>125</v>
      </c>
      <c r="L94" s="46"/>
      <c r="M94" s="206" t="s">
        <v>19</v>
      </c>
      <c r="N94" s="207" t="s">
        <v>43</v>
      </c>
      <c r="O94" s="86"/>
      <c r="P94" s="208">
        <f>O94*H94</f>
        <v>0</v>
      </c>
      <c r="Q94" s="208">
        <v>0.00081999999999999998</v>
      </c>
      <c r="R94" s="208">
        <f>Q94*H94</f>
        <v>0.040261999999999999</v>
      </c>
      <c r="S94" s="208">
        <v>4.0000000000000003E-05</v>
      </c>
      <c r="T94" s="209">
        <f>S94*H94</f>
        <v>0.001964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0" t="s">
        <v>126</v>
      </c>
      <c r="AT94" s="210" t="s">
        <v>121</v>
      </c>
      <c r="AU94" s="210" t="s">
        <v>79</v>
      </c>
      <c r="AY94" s="19" t="s">
        <v>118</v>
      </c>
      <c r="BE94" s="211">
        <f>IF(N94="základní",J94,0)</f>
        <v>0</v>
      </c>
      <c r="BF94" s="211">
        <f>IF(N94="snížená",J94,0)</f>
        <v>0</v>
      </c>
      <c r="BG94" s="211">
        <f>IF(N94="zákl. přenesená",J94,0)</f>
        <v>0</v>
      </c>
      <c r="BH94" s="211">
        <f>IF(N94="sníž. přenesená",J94,0)</f>
        <v>0</v>
      </c>
      <c r="BI94" s="211">
        <f>IF(N94="nulová",J94,0)</f>
        <v>0</v>
      </c>
      <c r="BJ94" s="19" t="s">
        <v>77</v>
      </c>
      <c r="BK94" s="211">
        <f>ROUND(I94*H94,2)</f>
        <v>0</v>
      </c>
      <c r="BL94" s="19" t="s">
        <v>126</v>
      </c>
      <c r="BM94" s="210" t="s">
        <v>127</v>
      </c>
    </row>
    <row r="95" s="2" customFormat="1">
      <c r="A95" s="40"/>
      <c r="B95" s="41"/>
      <c r="C95" s="42"/>
      <c r="D95" s="212" t="s">
        <v>128</v>
      </c>
      <c r="E95" s="42"/>
      <c r="F95" s="213" t="s">
        <v>129</v>
      </c>
      <c r="G95" s="42"/>
      <c r="H95" s="42"/>
      <c r="I95" s="214"/>
      <c r="J95" s="42"/>
      <c r="K95" s="42"/>
      <c r="L95" s="46"/>
      <c r="M95" s="215"/>
      <c r="N95" s="216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128</v>
      </c>
      <c r="AU95" s="19" t="s">
        <v>79</v>
      </c>
    </row>
    <row r="96" s="13" customFormat="1">
      <c r="A96" s="13"/>
      <c r="B96" s="217"/>
      <c r="C96" s="218"/>
      <c r="D96" s="219" t="s">
        <v>130</v>
      </c>
      <c r="E96" s="220" t="s">
        <v>19</v>
      </c>
      <c r="F96" s="221" t="s">
        <v>131</v>
      </c>
      <c r="G96" s="218"/>
      <c r="H96" s="222">
        <v>49.100000000000001</v>
      </c>
      <c r="I96" s="223"/>
      <c r="J96" s="218"/>
      <c r="K96" s="218"/>
      <c r="L96" s="224"/>
      <c r="M96" s="225"/>
      <c r="N96" s="226"/>
      <c r="O96" s="226"/>
      <c r="P96" s="226"/>
      <c r="Q96" s="226"/>
      <c r="R96" s="226"/>
      <c r="S96" s="226"/>
      <c r="T96" s="22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8" t="s">
        <v>130</v>
      </c>
      <c r="AU96" s="228" t="s">
        <v>79</v>
      </c>
      <c r="AV96" s="13" t="s">
        <v>79</v>
      </c>
      <c r="AW96" s="13" t="s">
        <v>33</v>
      </c>
      <c r="AX96" s="13" t="s">
        <v>72</v>
      </c>
      <c r="AY96" s="228" t="s">
        <v>118</v>
      </c>
    </row>
    <row r="97" s="14" customFormat="1">
      <c r="A97" s="14"/>
      <c r="B97" s="229"/>
      <c r="C97" s="230"/>
      <c r="D97" s="219" t="s">
        <v>130</v>
      </c>
      <c r="E97" s="231" t="s">
        <v>19</v>
      </c>
      <c r="F97" s="232" t="s">
        <v>132</v>
      </c>
      <c r="G97" s="230"/>
      <c r="H97" s="233">
        <v>49.100000000000001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39" t="s">
        <v>130</v>
      </c>
      <c r="AU97" s="239" t="s">
        <v>79</v>
      </c>
      <c r="AV97" s="14" t="s">
        <v>126</v>
      </c>
      <c r="AW97" s="14" t="s">
        <v>33</v>
      </c>
      <c r="AX97" s="14" t="s">
        <v>77</v>
      </c>
      <c r="AY97" s="239" t="s">
        <v>118</v>
      </c>
    </row>
    <row r="98" s="2" customFormat="1" ht="24.15" customHeight="1">
      <c r="A98" s="40"/>
      <c r="B98" s="41"/>
      <c r="C98" s="199" t="s">
        <v>79</v>
      </c>
      <c r="D98" s="199" t="s">
        <v>121</v>
      </c>
      <c r="E98" s="200" t="s">
        <v>133</v>
      </c>
      <c r="F98" s="201" t="s">
        <v>134</v>
      </c>
      <c r="G98" s="202" t="s">
        <v>135</v>
      </c>
      <c r="H98" s="203">
        <v>0.73999999999999999</v>
      </c>
      <c r="I98" s="204"/>
      <c r="J98" s="205">
        <f>ROUND(I98*H98,2)</f>
        <v>0</v>
      </c>
      <c r="K98" s="201" t="s">
        <v>125</v>
      </c>
      <c r="L98" s="46"/>
      <c r="M98" s="206" t="s">
        <v>19</v>
      </c>
      <c r="N98" s="207" t="s">
        <v>43</v>
      </c>
      <c r="O98" s="86"/>
      <c r="P98" s="208">
        <f>O98*H98</f>
        <v>0</v>
      </c>
      <c r="Q98" s="208">
        <v>0.054600000000000003</v>
      </c>
      <c r="R98" s="208">
        <f>Q98*H98</f>
        <v>0.040404000000000002</v>
      </c>
      <c r="S98" s="208">
        <v>0</v>
      </c>
      <c r="T98" s="20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0" t="s">
        <v>126</v>
      </c>
      <c r="AT98" s="210" t="s">
        <v>121</v>
      </c>
      <c r="AU98" s="210" t="s">
        <v>79</v>
      </c>
      <c r="AY98" s="19" t="s">
        <v>118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9" t="s">
        <v>77</v>
      </c>
      <c r="BK98" s="211">
        <f>ROUND(I98*H98,2)</f>
        <v>0</v>
      </c>
      <c r="BL98" s="19" t="s">
        <v>126</v>
      </c>
      <c r="BM98" s="210" t="s">
        <v>136</v>
      </c>
    </row>
    <row r="99" s="2" customFormat="1">
      <c r="A99" s="40"/>
      <c r="B99" s="41"/>
      <c r="C99" s="42"/>
      <c r="D99" s="212" t="s">
        <v>128</v>
      </c>
      <c r="E99" s="42"/>
      <c r="F99" s="213" t="s">
        <v>137</v>
      </c>
      <c r="G99" s="42"/>
      <c r="H99" s="42"/>
      <c r="I99" s="214"/>
      <c r="J99" s="42"/>
      <c r="K99" s="42"/>
      <c r="L99" s="46"/>
      <c r="M99" s="215"/>
      <c r="N99" s="21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128</v>
      </c>
      <c r="AU99" s="19" t="s">
        <v>79</v>
      </c>
    </row>
    <row r="100" s="15" customFormat="1">
      <c r="A100" s="15"/>
      <c r="B100" s="240"/>
      <c r="C100" s="241"/>
      <c r="D100" s="219" t="s">
        <v>130</v>
      </c>
      <c r="E100" s="242" t="s">
        <v>19</v>
      </c>
      <c r="F100" s="243" t="s">
        <v>138</v>
      </c>
      <c r="G100" s="241"/>
      <c r="H100" s="242" t="s">
        <v>19</v>
      </c>
      <c r="I100" s="244"/>
      <c r="J100" s="241"/>
      <c r="K100" s="241"/>
      <c r="L100" s="245"/>
      <c r="M100" s="246"/>
      <c r="N100" s="247"/>
      <c r="O100" s="247"/>
      <c r="P100" s="247"/>
      <c r="Q100" s="247"/>
      <c r="R100" s="247"/>
      <c r="S100" s="247"/>
      <c r="T100" s="24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49" t="s">
        <v>130</v>
      </c>
      <c r="AU100" s="249" t="s">
        <v>79</v>
      </c>
      <c r="AV100" s="15" t="s">
        <v>77</v>
      </c>
      <c r="AW100" s="15" t="s">
        <v>33</v>
      </c>
      <c r="AX100" s="15" t="s">
        <v>72</v>
      </c>
      <c r="AY100" s="249" t="s">
        <v>118</v>
      </c>
    </row>
    <row r="101" s="13" customFormat="1">
      <c r="A101" s="13"/>
      <c r="B101" s="217"/>
      <c r="C101" s="218"/>
      <c r="D101" s="219" t="s">
        <v>130</v>
      </c>
      <c r="E101" s="220" t="s">
        <v>19</v>
      </c>
      <c r="F101" s="221" t="s">
        <v>139</v>
      </c>
      <c r="G101" s="218"/>
      <c r="H101" s="222">
        <v>0.73999999999999999</v>
      </c>
      <c r="I101" s="223"/>
      <c r="J101" s="218"/>
      <c r="K101" s="218"/>
      <c r="L101" s="224"/>
      <c r="M101" s="225"/>
      <c r="N101" s="226"/>
      <c r="O101" s="226"/>
      <c r="P101" s="226"/>
      <c r="Q101" s="226"/>
      <c r="R101" s="226"/>
      <c r="S101" s="226"/>
      <c r="T101" s="22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8" t="s">
        <v>130</v>
      </c>
      <c r="AU101" s="228" t="s">
        <v>79</v>
      </c>
      <c r="AV101" s="13" t="s">
        <v>79</v>
      </c>
      <c r="AW101" s="13" t="s">
        <v>33</v>
      </c>
      <c r="AX101" s="13" t="s">
        <v>72</v>
      </c>
      <c r="AY101" s="228" t="s">
        <v>118</v>
      </c>
    </row>
    <row r="102" s="14" customFormat="1">
      <c r="A102" s="14"/>
      <c r="B102" s="229"/>
      <c r="C102" s="230"/>
      <c r="D102" s="219" t="s">
        <v>130</v>
      </c>
      <c r="E102" s="231" t="s">
        <v>19</v>
      </c>
      <c r="F102" s="232" t="s">
        <v>132</v>
      </c>
      <c r="G102" s="230"/>
      <c r="H102" s="233">
        <v>0.73999999999999999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9" t="s">
        <v>130</v>
      </c>
      <c r="AU102" s="239" t="s">
        <v>79</v>
      </c>
      <c r="AV102" s="14" t="s">
        <v>126</v>
      </c>
      <c r="AW102" s="14" t="s">
        <v>33</v>
      </c>
      <c r="AX102" s="14" t="s">
        <v>77</v>
      </c>
      <c r="AY102" s="239" t="s">
        <v>118</v>
      </c>
    </row>
    <row r="103" s="12" customFormat="1" ht="22.8" customHeight="1">
      <c r="A103" s="12"/>
      <c r="B103" s="183"/>
      <c r="C103" s="184"/>
      <c r="D103" s="185" t="s">
        <v>71</v>
      </c>
      <c r="E103" s="197" t="s">
        <v>140</v>
      </c>
      <c r="F103" s="197" t="s">
        <v>141</v>
      </c>
      <c r="G103" s="184"/>
      <c r="H103" s="184"/>
      <c r="I103" s="187"/>
      <c r="J103" s="198">
        <f>BK103</f>
        <v>0</v>
      </c>
      <c r="K103" s="184"/>
      <c r="L103" s="189"/>
      <c r="M103" s="190"/>
      <c r="N103" s="191"/>
      <c r="O103" s="191"/>
      <c r="P103" s="192">
        <f>SUM(P104:P278)</f>
        <v>0</v>
      </c>
      <c r="Q103" s="191"/>
      <c r="R103" s="192">
        <f>SUM(R104:R278)</f>
        <v>3.7094103299999994</v>
      </c>
      <c r="S103" s="191"/>
      <c r="T103" s="193">
        <f>SUM(T104:T278)</f>
        <v>0.0081203000000000004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4" t="s">
        <v>77</v>
      </c>
      <c r="AT103" s="195" t="s">
        <v>71</v>
      </c>
      <c r="AU103" s="195" t="s">
        <v>77</v>
      </c>
      <c r="AY103" s="194" t="s">
        <v>118</v>
      </c>
      <c r="BK103" s="196">
        <f>SUM(BK104:BK278)</f>
        <v>0</v>
      </c>
    </row>
    <row r="104" s="2" customFormat="1" ht="24.15" customHeight="1">
      <c r="A104" s="40"/>
      <c r="B104" s="41"/>
      <c r="C104" s="199" t="s">
        <v>119</v>
      </c>
      <c r="D104" s="199" t="s">
        <v>121</v>
      </c>
      <c r="E104" s="200" t="s">
        <v>142</v>
      </c>
      <c r="F104" s="201" t="s">
        <v>143</v>
      </c>
      <c r="G104" s="202" t="s">
        <v>135</v>
      </c>
      <c r="H104" s="203">
        <v>27.300000000000001</v>
      </c>
      <c r="I104" s="204"/>
      <c r="J104" s="205">
        <f>ROUND(I104*H104,2)</f>
        <v>0</v>
      </c>
      <c r="K104" s="201" t="s">
        <v>125</v>
      </c>
      <c r="L104" s="46"/>
      <c r="M104" s="206" t="s">
        <v>19</v>
      </c>
      <c r="N104" s="207" t="s">
        <v>43</v>
      </c>
      <c r="O104" s="86"/>
      <c r="P104" s="208">
        <f>O104*H104</f>
        <v>0</v>
      </c>
      <c r="Q104" s="208">
        <v>0.0043800000000000002</v>
      </c>
      <c r="R104" s="208">
        <f>Q104*H104</f>
        <v>0.11957400000000001</v>
      </c>
      <c r="S104" s="208">
        <v>0</v>
      </c>
      <c r="T104" s="20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0" t="s">
        <v>126</v>
      </c>
      <c r="AT104" s="210" t="s">
        <v>121</v>
      </c>
      <c r="AU104" s="210" t="s">
        <v>79</v>
      </c>
      <c r="AY104" s="19" t="s">
        <v>118</v>
      </c>
      <c r="BE104" s="211">
        <f>IF(N104="základní",J104,0)</f>
        <v>0</v>
      </c>
      <c r="BF104" s="211">
        <f>IF(N104="snížená",J104,0)</f>
        <v>0</v>
      </c>
      <c r="BG104" s="211">
        <f>IF(N104="zákl. přenesená",J104,0)</f>
        <v>0</v>
      </c>
      <c r="BH104" s="211">
        <f>IF(N104="sníž. přenesená",J104,0)</f>
        <v>0</v>
      </c>
      <c r="BI104" s="211">
        <f>IF(N104="nulová",J104,0)</f>
        <v>0</v>
      </c>
      <c r="BJ104" s="19" t="s">
        <v>77</v>
      </c>
      <c r="BK104" s="211">
        <f>ROUND(I104*H104,2)</f>
        <v>0</v>
      </c>
      <c r="BL104" s="19" t="s">
        <v>126</v>
      </c>
      <c r="BM104" s="210" t="s">
        <v>144</v>
      </c>
    </row>
    <row r="105" s="2" customFormat="1">
      <c r="A105" s="40"/>
      <c r="B105" s="41"/>
      <c r="C105" s="42"/>
      <c r="D105" s="212" t="s">
        <v>128</v>
      </c>
      <c r="E105" s="42"/>
      <c r="F105" s="213" t="s">
        <v>145</v>
      </c>
      <c r="G105" s="42"/>
      <c r="H105" s="42"/>
      <c r="I105" s="214"/>
      <c r="J105" s="42"/>
      <c r="K105" s="42"/>
      <c r="L105" s="46"/>
      <c r="M105" s="215"/>
      <c r="N105" s="21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128</v>
      </c>
      <c r="AU105" s="19" t="s">
        <v>79</v>
      </c>
    </row>
    <row r="106" s="15" customFormat="1">
      <c r="A106" s="15"/>
      <c r="B106" s="240"/>
      <c r="C106" s="241"/>
      <c r="D106" s="219" t="s">
        <v>130</v>
      </c>
      <c r="E106" s="242" t="s">
        <v>19</v>
      </c>
      <c r="F106" s="243" t="s">
        <v>146</v>
      </c>
      <c r="G106" s="241"/>
      <c r="H106" s="242" t="s">
        <v>19</v>
      </c>
      <c r="I106" s="244"/>
      <c r="J106" s="241"/>
      <c r="K106" s="241"/>
      <c r="L106" s="245"/>
      <c r="M106" s="246"/>
      <c r="N106" s="247"/>
      <c r="O106" s="247"/>
      <c r="P106" s="247"/>
      <c r="Q106" s="247"/>
      <c r="R106" s="247"/>
      <c r="S106" s="247"/>
      <c r="T106" s="248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49" t="s">
        <v>130</v>
      </c>
      <c r="AU106" s="249" t="s">
        <v>79</v>
      </c>
      <c r="AV106" s="15" t="s">
        <v>77</v>
      </c>
      <c r="AW106" s="15" t="s">
        <v>33</v>
      </c>
      <c r="AX106" s="15" t="s">
        <v>72</v>
      </c>
      <c r="AY106" s="249" t="s">
        <v>118</v>
      </c>
    </row>
    <row r="107" s="13" customFormat="1">
      <c r="A107" s="13"/>
      <c r="B107" s="217"/>
      <c r="C107" s="218"/>
      <c r="D107" s="219" t="s">
        <v>130</v>
      </c>
      <c r="E107" s="220" t="s">
        <v>19</v>
      </c>
      <c r="F107" s="221" t="s">
        <v>147</v>
      </c>
      <c r="G107" s="218"/>
      <c r="H107" s="222">
        <v>27.300000000000001</v>
      </c>
      <c r="I107" s="223"/>
      <c r="J107" s="218"/>
      <c r="K107" s="218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130</v>
      </c>
      <c r="AU107" s="228" t="s">
        <v>79</v>
      </c>
      <c r="AV107" s="13" t="s">
        <v>79</v>
      </c>
      <c r="AW107" s="13" t="s">
        <v>33</v>
      </c>
      <c r="AX107" s="13" t="s">
        <v>72</v>
      </c>
      <c r="AY107" s="228" t="s">
        <v>118</v>
      </c>
    </row>
    <row r="108" s="14" customFormat="1">
      <c r="A108" s="14"/>
      <c r="B108" s="229"/>
      <c r="C108" s="230"/>
      <c r="D108" s="219" t="s">
        <v>130</v>
      </c>
      <c r="E108" s="231" t="s">
        <v>19</v>
      </c>
      <c r="F108" s="232" t="s">
        <v>132</v>
      </c>
      <c r="G108" s="230"/>
      <c r="H108" s="233">
        <v>27.300000000000001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39" t="s">
        <v>130</v>
      </c>
      <c r="AU108" s="239" t="s">
        <v>79</v>
      </c>
      <c r="AV108" s="14" t="s">
        <v>126</v>
      </c>
      <c r="AW108" s="14" t="s">
        <v>33</v>
      </c>
      <c r="AX108" s="14" t="s">
        <v>77</v>
      </c>
      <c r="AY108" s="239" t="s">
        <v>118</v>
      </c>
    </row>
    <row r="109" s="2" customFormat="1" ht="16.5" customHeight="1">
      <c r="A109" s="40"/>
      <c r="B109" s="41"/>
      <c r="C109" s="199" t="s">
        <v>126</v>
      </c>
      <c r="D109" s="199" t="s">
        <v>121</v>
      </c>
      <c r="E109" s="200" t="s">
        <v>148</v>
      </c>
      <c r="F109" s="201" t="s">
        <v>149</v>
      </c>
      <c r="G109" s="202" t="s">
        <v>135</v>
      </c>
      <c r="H109" s="203">
        <v>0.73999999999999999</v>
      </c>
      <c r="I109" s="204"/>
      <c r="J109" s="205">
        <f>ROUND(I109*H109,2)</f>
        <v>0</v>
      </c>
      <c r="K109" s="201" t="s">
        <v>125</v>
      </c>
      <c r="L109" s="46"/>
      <c r="M109" s="206" t="s">
        <v>19</v>
      </c>
      <c r="N109" s="207" t="s">
        <v>43</v>
      </c>
      <c r="O109" s="86"/>
      <c r="P109" s="208">
        <f>O109*H109</f>
        <v>0</v>
      </c>
      <c r="Q109" s="208">
        <v>0.034680000000000002</v>
      </c>
      <c r="R109" s="208">
        <f>Q109*H109</f>
        <v>0.025663200000000001</v>
      </c>
      <c r="S109" s="208">
        <v>0</v>
      </c>
      <c r="T109" s="20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0" t="s">
        <v>126</v>
      </c>
      <c r="AT109" s="210" t="s">
        <v>121</v>
      </c>
      <c r="AU109" s="210" t="s">
        <v>79</v>
      </c>
      <c r="AY109" s="19" t="s">
        <v>118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9" t="s">
        <v>77</v>
      </c>
      <c r="BK109" s="211">
        <f>ROUND(I109*H109,2)</f>
        <v>0</v>
      </c>
      <c r="BL109" s="19" t="s">
        <v>126</v>
      </c>
      <c r="BM109" s="210" t="s">
        <v>150</v>
      </c>
    </row>
    <row r="110" s="2" customFormat="1">
      <c r="A110" s="40"/>
      <c r="B110" s="41"/>
      <c r="C110" s="42"/>
      <c r="D110" s="212" t="s">
        <v>128</v>
      </c>
      <c r="E110" s="42"/>
      <c r="F110" s="213" t="s">
        <v>151</v>
      </c>
      <c r="G110" s="42"/>
      <c r="H110" s="42"/>
      <c r="I110" s="214"/>
      <c r="J110" s="42"/>
      <c r="K110" s="42"/>
      <c r="L110" s="46"/>
      <c r="M110" s="215"/>
      <c r="N110" s="21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128</v>
      </c>
      <c r="AU110" s="19" t="s">
        <v>79</v>
      </c>
    </row>
    <row r="111" s="15" customFormat="1">
      <c r="A111" s="15"/>
      <c r="B111" s="240"/>
      <c r="C111" s="241"/>
      <c r="D111" s="219" t="s">
        <v>130</v>
      </c>
      <c r="E111" s="242" t="s">
        <v>19</v>
      </c>
      <c r="F111" s="243" t="s">
        <v>138</v>
      </c>
      <c r="G111" s="241"/>
      <c r="H111" s="242" t="s">
        <v>19</v>
      </c>
      <c r="I111" s="244"/>
      <c r="J111" s="241"/>
      <c r="K111" s="241"/>
      <c r="L111" s="245"/>
      <c r="M111" s="246"/>
      <c r="N111" s="247"/>
      <c r="O111" s="247"/>
      <c r="P111" s="247"/>
      <c r="Q111" s="247"/>
      <c r="R111" s="247"/>
      <c r="S111" s="247"/>
      <c r="T111" s="248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49" t="s">
        <v>130</v>
      </c>
      <c r="AU111" s="249" t="s">
        <v>79</v>
      </c>
      <c r="AV111" s="15" t="s">
        <v>77</v>
      </c>
      <c r="AW111" s="15" t="s">
        <v>33</v>
      </c>
      <c r="AX111" s="15" t="s">
        <v>72</v>
      </c>
      <c r="AY111" s="249" t="s">
        <v>118</v>
      </c>
    </row>
    <row r="112" s="13" customFormat="1">
      <c r="A112" s="13"/>
      <c r="B112" s="217"/>
      <c r="C112" s="218"/>
      <c r="D112" s="219" t="s">
        <v>130</v>
      </c>
      <c r="E112" s="220" t="s">
        <v>19</v>
      </c>
      <c r="F112" s="221" t="s">
        <v>139</v>
      </c>
      <c r="G112" s="218"/>
      <c r="H112" s="222">
        <v>0.73999999999999999</v>
      </c>
      <c r="I112" s="223"/>
      <c r="J112" s="218"/>
      <c r="K112" s="218"/>
      <c r="L112" s="224"/>
      <c r="M112" s="225"/>
      <c r="N112" s="226"/>
      <c r="O112" s="226"/>
      <c r="P112" s="226"/>
      <c r="Q112" s="226"/>
      <c r="R112" s="226"/>
      <c r="S112" s="226"/>
      <c r="T112" s="22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8" t="s">
        <v>130</v>
      </c>
      <c r="AU112" s="228" t="s">
        <v>79</v>
      </c>
      <c r="AV112" s="13" t="s">
        <v>79</v>
      </c>
      <c r="AW112" s="13" t="s">
        <v>33</v>
      </c>
      <c r="AX112" s="13" t="s">
        <v>72</v>
      </c>
      <c r="AY112" s="228" t="s">
        <v>118</v>
      </c>
    </row>
    <row r="113" s="14" customFormat="1">
      <c r="A113" s="14"/>
      <c r="B113" s="229"/>
      <c r="C113" s="230"/>
      <c r="D113" s="219" t="s">
        <v>130</v>
      </c>
      <c r="E113" s="231" t="s">
        <v>19</v>
      </c>
      <c r="F113" s="232" t="s">
        <v>132</v>
      </c>
      <c r="G113" s="230"/>
      <c r="H113" s="233">
        <v>0.73999999999999999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9" t="s">
        <v>130</v>
      </c>
      <c r="AU113" s="239" t="s">
        <v>79</v>
      </c>
      <c r="AV113" s="14" t="s">
        <v>126</v>
      </c>
      <c r="AW113" s="14" t="s">
        <v>33</v>
      </c>
      <c r="AX113" s="14" t="s">
        <v>77</v>
      </c>
      <c r="AY113" s="239" t="s">
        <v>118</v>
      </c>
    </row>
    <row r="114" s="2" customFormat="1" ht="24.15" customHeight="1">
      <c r="A114" s="40"/>
      <c r="B114" s="41"/>
      <c r="C114" s="199" t="s">
        <v>152</v>
      </c>
      <c r="D114" s="199" t="s">
        <v>121</v>
      </c>
      <c r="E114" s="200" t="s">
        <v>153</v>
      </c>
      <c r="F114" s="201" t="s">
        <v>154</v>
      </c>
      <c r="G114" s="202" t="s">
        <v>135</v>
      </c>
      <c r="H114" s="203">
        <v>0.73999999999999999</v>
      </c>
      <c r="I114" s="204"/>
      <c r="J114" s="205">
        <f>ROUND(I114*H114,2)</f>
        <v>0</v>
      </c>
      <c r="K114" s="201" t="s">
        <v>125</v>
      </c>
      <c r="L114" s="46"/>
      <c r="M114" s="206" t="s">
        <v>19</v>
      </c>
      <c r="N114" s="207" t="s">
        <v>43</v>
      </c>
      <c r="O114" s="86"/>
      <c r="P114" s="208">
        <f>O114*H114</f>
        <v>0</v>
      </c>
      <c r="Q114" s="208">
        <v>0.0044099999999999999</v>
      </c>
      <c r="R114" s="208">
        <f>Q114*H114</f>
        <v>0.0032634000000000001</v>
      </c>
      <c r="S114" s="208">
        <v>0</v>
      </c>
      <c r="T114" s="20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0" t="s">
        <v>126</v>
      </c>
      <c r="AT114" s="210" t="s">
        <v>121</v>
      </c>
      <c r="AU114" s="210" t="s">
        <v>79</v>
      </c>
      <c r="AY114" s="19" t="s">
        <v>118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77</v>
      </c>
      <c r="BK114" s="211">
        <f>ROUND(I114*H114,2)</f>
        <v>0</v>
      </c>
      <c r="BL114" s="19" t="s">
        <v>126</v>
      </c>
      <c r="BM114" s="210" t="s">
        <v>155</v>
      </c>
    </row>
    <row r="115" s="2" customFormat="1">
      <c r="A115" s="40"/>
      <c r="B115" s="41"/>
      <c r="C115" s="42"/>
      <c r="D115" s="212" t="s">
        <v>128</v>
      </c>
      <c r="E115" s="42"/>
      <c r="F115" s="213" t="s">
        <v>156</v>
      </c>
      <c r="G115" s="42"/>
      <c r="H115" s="42"/>
      <c r="I115" s="214"/>
      <c r="J115" s="42"/>
      <c r="K115" s="42"/>
      <c r="L115" s="46"/>
      <c r="M115" s="215"/>
      <c r="N115" s="216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128</v>
      </c>
      <c r="AU115" s="19" t="s">
        <v>79</v>
      </c>
    </row>
    <row r="116" s="15" customFormat="1">
      <c r="A116" s="15"/>
      <c r="B116" s="240"/>
      <c r="C116" s="241"/>
      <c r="D116" s="219" t="s">
        <v>130</v>
      </c>
      <c r="E116" s="242" t="s">
        <v>19</v>
      </c>
      <c r="F116" s="243" t="s">
        <v>138</v>
      </c>
      <c r="G116" s="241"/>
      <c r="H116" s="242" t="s">
        <v>19</v>
      </c>
      <c r="I116" s="244"/>
      <c r="J116" s="241"/>
      <c r="K116" s="241"/>
      <c r="L116" s="245"/>
      <c r="M116" s="246"/>
      <c r="N116" s="247"/>
      <c r="O116" s="247"/>
      <c r="P116" s="247"/>
      <c r="Q116" s="247"/>
      <c r="R116" s="247"/>
      <c r="S116" s="247"/>
      <c r="T116" s="24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49" t="s">
        <v>130</v>
      </c>
      <c r="AU116" s="249" t="s">
        <v>79</v>
      </c>
      <c r="AV116" s="15" t="s">
        <v>77</v>
      </c>
      <c r="AW116" s="15" t="s">
        <v>33</v>
      </c>
      <c r="AX116" s="15" t="s">
        <v>72</v>
      </c>
      <c r="AY116" s="249" t="s">
        <v>118</v>
      </c>
    </row>
    <row r="117" s="13" customFormat="1">
      <c r="A117" s="13"/>
      <c r="B117" s="217"/>
      <c r="C117" s="218"/>
      <c r="D117" s="219" t="s">
        <v>130</v>
      </c>
      <c r="E117" s="220" t="s">
        <v>19</v>
      </c>
      <c r="F117" s="221" t="s">
        <v>139</v>
      </c>
      <c r="G117" s="218"/>
      <c r="H117" s="222">
        <v>0.73999999999999999</v>
      </c>
      <c r="I117" s="223"/>
      <c r="J117" s="218"/>
      <c r="K117" s="218"/>
      <c r="L117" s="224"/>
      <c r="M117" s="225"/>
      <c r="N117" s="226"/>
      <c r="O117" s="226"/>
      <c r="P117" s="226"/>
      <c r="Q117" s="226"/>
      <c r="R117" s="226"/>
      <c r="S117" s="226"/>
      <c r="T117" s="22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8" t="s">
        <v>130</v>
      </c>
      <c r="AU117" s="228" t="s">
        <v>79</v>
      </c>
      <c r="AV117" s="13" t="s">
        <v>79</v>
      </c>
      <c r="AW117" s="13" t="s">
        <v>33</v>
      </c>
      <c r="AX117" s="13" t="s">
        <v>72</v>
      </c>
      <c r="AY117" s="228" t="s">
        <v>118</v>
      </c>
    </row>
    <row r="118" s="14" customFormat="1">
      <c r="A118" s="14"/>
      <c r="B118" s="229"/>
      <c r="C118" s="230"/>
      <c r="D118" s="219" t="s">
        <v>130</v>
      </c>
      <c r="E118" s="231" t="s">
        <v>19</v>
      </c>
      <c r="F118" s="232" t="s">
        <v>132</v>
      </c>
      <c r="G118" s="230"/>
      <c r="H118" s="233">
        <v>0.73999999999999999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9" t="s">
        <v>130</v>
      </c>
      <c r="AU118" s="239" t="s">
        <v>79</v>
      </c>
      <c r="AV118" s="14" t="s">
        <v>126</v>
      </c>
      <c r="AW118" s="14" t="s">
        <v>33</v>
      </c>
      <c r="AX118" s="14" t="s">
        <v>77</v>
      </c>
      <c r="AY118" s="239" t="s">
        <v>118</v>
      </c>
    </row>
    <row r="119" s="2" customFormat="1" ht="21.75" customHeight="1">
      <c r="A119" s="40"/>
      <c r="B119" s="41"/>
      <c r="C119" s="199" t="s">
        <v>140</v>
      </c>
      <c r="D119" s="199" t="s">
        <v>121</v>
      </c>
      <c r="E119" s="200" t="s">
        <v>157</v>
      </c>
      <c r="F119" s="201" t="s">
        <v>158</v>
      </c>
      <c r="G119" s="202" t="s">
        <v>135</v>
      </c>
      <c r="H119" s="203">
        <v>0.57999999999999996</v>
      </c>
      <c r="I119" s="204"/>
      <c r="J119" s="205">
        <f>ROUND(I119*H119,2)</f>
        <v>0</v>
      </c>
      <c r="K119" s="201" t="s">
        <v>125</v>
      </c>
      <c r="L119" s="46"/>
      <c r="M119" s="206" t="s">
        <v>19</v>
      </c>
      <c r="N119" s="207" t="s">
        <v>43</v>
      </c>
      <c r="O119" s="86"/>
      <c r="P119" s="208">
        <f>O119*H119</f>
        <v>0</v>
      </c>
      <c r="Q119" s="208">
        <v>9.0000000000000006E-05</v>
      </c>
      <c r="R119" s="208">
        <f>Q119*H119</f>
        <v>5.2200000000000002E-05</v>
      </c>
      <c r="S119" s="208">
        <v>6.0000000000000002E-05</v>
      </c>
      <c r="T119" s="209">
        <f>S119*H119</f>
        <v>3.4799999999999999E-05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0" t="s">
        <v>126</v>
      </c>
      <c r="AT119" s="210" t="s">
        <v>121</v>
      </c>
      <c r="AU119" s="210" t="s">
        <v>79</v>
      </c>
      <c r="AY119" s="19" t="s">
        <v>118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9" t="s">
        <v>77</v>
      </c>
      <c r="BK119" s="211">
        <f>ROUND(I119*H119,2)</f>
        <v>0</v>
      </c>
      <c r="BL119" s="19" t="s">
        <v>126</v>
      </c>
      <c r="BM119" s="210" t="s">
        <v>159</v>
      </c>
    </row>
    <row r="120" s="2" customFormat="1">
      <c r="A120" s="40"/>
      <c r="B120" s="41"/>
      <c r="C120" s="42"/>
      <c r="D120" s="212" t="s">
        <v>128</v>
      </c>
      <c r="E120" s="42"/>
      <c r="F120" s="213" t="s">
        <v>160</v>
      </c>
      <c r="G120" s="42"/>
      <c r="H120" s="42"/>
      <c r="I120" s="214"/>
      <c r="J120" s="42"/>
      <c r="K120" s="42"/>
      <c r="L120" s="46"/>
      <c r="M120" s="215"/>
      <c r="N120" s="21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128</v>
      </c>
      <c r="AU120" s="19" t="s">
        <v>79</v>
      </c>
    </row>
    <row r="121" s="13" customFormat="1">
      <c r="A121" s="13"/>
      <c r="B121" s="217"/>
      <c r="C121" s="218"/>
      <c r="D121" s="219" t="s">
        <v>130</v>
      </c>
      <c r="E121" s="220" t="s">
        <v>19</v>
      </c>
      <c r="F121" s="221" t="s">
        <v>161</v>
      </c>
      <c r="G121" s="218"/>
      <c r="H121" s="222">
        <v>0.57999999999999996</v>
      </c>
      <c r="I121" s="223"/>
      <c r="J121" s="218"/>
      <c r="K121" s="218"/>
      <c r="L121" s="224"/>
      <c r="M121" s="225"/>
      <c r="N121" s="226"/>
      <c r="O121" s="226"/>
      <c r="P121" s="226"/>
      <c r="Q121" s="226"/>
      <c r="R121" s="226"/>
      <c r="S121" s="226"/>
      <c r="T121" s="22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8" t="s">
        <v>130</v>
      </c>
      <c r="AU121" s="228" t="s">
        <v>79</v>
      </c>
      <c r="AV121" s="13" t="s">
        <v>79</v>
      </c>
      <c r="AW121" s="13" t="s">
        <v>33</v>
      </c>
      <c r="AX121" s="13" t="s">
        <v>77</v>
      </c>
      <c r="AY121" s="228" t="s">
        <v>118</v>
      </c>
    </row>
    <row r="122" s="2" customFormat="1" ht="21.75" customHeight="1">
      <c r="A122" s="40"/>
      <c r="B122" s="41"/>
      <c r="C122" s="199" t="s">
        <v>162</v>
      </c>
      <c r="D122" s="199" t="s">
        <v>121</v>
      </c>
      <c r="E122" s="200" t="s">
        <v>163</v>
      </c>
      <c r="F122" s="201" t="s">
        <v>164</v>
      </c>
      <c r="G122" s="202" t="s">
        <v>135</v>
      </c>
      <c r="H122" s="203">
        <v>20</v>
      </c>
      <c r="I122" s="204"/>
      <c r="J122" s="205">
        <f>ROUND(I122*H122,2)</f>
        <v>0</v>
      </c>
      <c r="K122" s="201" t="s">
        <v>125</v>
      </c>
      <c r="L122" s="46"/>
      <c r="M122" s="206" t="s">
        <v>19</v>
      </c>
      <c r="N122" s="207" t="s">
        <v>43</v>
      </c>
      <c r="O122" s="86"/>
      <c r="P122" s="208">
        <f>O122*H122</f>
        <v>0</v>
      </c>
      <c r="Q122" s="208">
        <v>9.0000000000000006E-05</v>
      </c>
      <c r="R122" s="208">
        <f>Q122*H122</f>
        <v>0.0018000000000000002</v>
      </c>
      <c r="S122" s="208">
        <v>6.0000000000000002E-05</v>
      </c>
      <c r="T122" s="209">
        <f>S122*H122</f>
        <v>0.0012000000000000001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0" t="s">
        <v>126</v>
      </c>
      <c r="AT122" s="210" t="s">
        <v>121</v>
      </c>
      <c r="AU122" s="210" t="s">
        <v>79</v>
      </c>
      <c r="AY122" s="19" t="s">
        <v>118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9" t="s">
        <v>77</v>
      </c>
      <c r="BK122" s="211">
        <f>ROUND(I122*H122,2)</f>
        <v>0</v>
      </c>
      <c r="BL122" s="19" t="s">
        <v>126</v>
      </c>
      <c r="BM122" s="210" t="s">
        <v>165</v>
      </c>
    </row>
    <row r="123" s="2" customFormat="1">
      <c r="A123" s="40"/>
      <c r="B123" s="41"/>
      <c r="C123" s="42"/>
      <c r="D123" s="212" t="s">
        <v>128</v>
      </c>
      <c r="E123" s="42"/>
      <c r="F123" s="213" t="s">
        <v>166</v>
      </c>
      <c r="G123" s="42"/>
      <c r="H123" s="42"/>
      <c r="I123" s="214"/>
      <c r="J123" s="42"/>
      <c r="K123" s="42"/>
      <c r="L123" s="46"/>
      <c r="M123" s="215"/>
      <c r="N123" s="216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128</v>
      </c>
      <c r="AU123" s="19" t="s">
        <v>79</v>
      </c>
    </row>
    <row r="124" s="2" customFormat="1" ht="16.5" customHeight="1">
      <c r="A124" s="40"/>
      <c r="B124" s="41"/>
      <c r="C124" s="199" t="s">
        <v>167</v>
      </c>
      <c r="D124" s="199" t="s">
        <v>121</v>
      </c>
      <c r="E124" s="200" t="s">
        <v>168</v>
      </c>
      <c r="F124" s="201" t="s">
        <v>169</v>
      </c>
      <c r="G124" s="202" t="s">
        <v>135</v>
      </c>
      <c r="H124" s="203">
        <v>3.375</v>
      </c>
      <c r="I124" s="204"/>
      <c r="J124" s="205">
        <f>ROUND(I124*H124,2)</f>
        <v>0</v>
      </c>
      <c r="K124" s="201" t="s">
        <v>125</v>
      </c>
      <c r="L124" s="46"/>
      <c r="M124" s="206" t="s">
        <v>19</v>
      </c>
      <c r="N124" s="207" t="s">
        <v>43</v>
      </c>
      <c r="O124" s="86"/>
      <c r="P124" s="208">
        <f>O124*H124</f>
        <v>0</v>
      </c>
      <c r="Q124" s="208">
        <v>0.00024000000000000001</v>
      </c>
      <c r="R124" s="208">
        <f>Q124*H124</f>
        <v>0.00081000000000000006</v>
      </c>
      <c r="S124" s="208">
        <v>0.00024000000000000001</v>
      </c>
      <c r="T124" s="209">
        <f>S124*H124</f>
        <v>0.00081000000000000006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0" t="s">
        <v>126</v>
      </c>
      <c r="AT124" s="210" t="s">
        <v>121</v>
      </c>
      <c r="AU124" s="210" t="s">
        <v>79</v>
      </c>
      <c r="AY124" s="19" t="s">
        <v>118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9" t="s">
        <v>77</v>
      </c>
      <c r="BK124" s="211">
        <f>ROUND(I124*H124,2)</f>
        <v>0</v>
      </c>
      <c r="BL124" s="19" t="s">
        <v>126</v>
      </c>
      <c r="BM124" s="210" t="s">
        <v>170</v>
      </c>
    </row>
    <row r="125" s="2" customFormat="1">
      <c r="A125" s="40"/>
      <c r="B125" s="41"/>
      <c r="C125" s="42"/>
      <c r="D125" s="212" t="s">
        <v>128</v>
      </c>
      <c r="E125" s="42"/>
      <c r="F125" s="213" t="s">
        <v>171</v>
      </c>
      <c r="G125" s="42"/>
      <c r="H125" s="42"/>
      <c r="I125" s="214"/>
      <c r="J125" s="42"/>
      <c r="K125" s="42"/>
      <c r="L125" s="46"/>
      <c r="M125" s="215"/>
      <c r="N125" s="216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128</v>
      </c>
      <c r="AU125" s="19" t="s">
        <v>79</v>
      </c>
    </row>
    <row r="126" s="13" customFormat="1">
      <c r="A126" s="13"/>
      <c r="B126" s="217"/>
      <c r="C126" s="218"/>
      <c r="D126" s="219" t="s">
        <v>130</v>
      </c>
      <c r="E126" s="220" t="s">
        <v>19</v>
      </c>
      <c r="F126" s="221" t="s">
        <v>172</v>
      </c>
      <c r="G126" s="218"/>
      <c r="H126" s="222">
        <v>3.375</v>
      </c>
      <c r="I126" s="223"/>
      <c r="J126" s="218"/>
      <c r="K126" s="218"/>
      <c r="L126" s="224"/>
      <c r="M126" s="225"/>
      <c r="N126" s="226"/>
      <c r="O126" s="226"/>
      <c r="P126" s="226"/>
      <c r="Q126" s="226"/>
      <c r="R126" s="226"/>
      <c r="S126" s="226"/>
      <c r="T126" s="22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8" t="s">
        <v>130</v>
      </c>
      <c r="AU126" s="228" t="s">
        <v>79</v>
      </c>
      <c r="AV126" s="13" t="s">
        <v>79</v>
      </c>
      <c r="AW126" s="13" t="s">
        <v>33</v>
      </c>
      <c r="AX126" s="13" t="s">
        <v>77</v>
      </c>
      <c r="AY126" s="228" t="s">
        <v>118</v>
      </c>
    </row>
    <row r="127" s="2" customFormat="1" ht="16.5" customHeight="1">
      <c r="A127" s="40"/>
      <c r="B127" s="41"/>
      <c r="C127" s="199" t="s">
        <v>173</v>
      </c>
      <c r="D127" s="199" t="s">
        <v>121</v>
      </c>
      <c r="E127" s="200" t="s">
        <v>174</v>
      </c>
      <c r="F127" s="201" t="s">
        <v>175</v>
      </c>
      <c r="G127" s="202" t="s">
        <v>135</v>
      </c>
      <c r="H127" s="203">
        <v>28.507999999999999</v>
      </c>
      <c r="I127" s="204"/>
      <c r="J127" s="205">
        <f>ROUND(I127*H127,2)</f>
        <v>0</v>
      </c>
      <c r="K127" s="201" t="s">
        <v>125</v>
      </c>
      <c r="L127" s="46"/>
      <c r="M127" s="206" t="s">
        <v>19</v>
      </c>
      <c r="N127" s="207" t="s">
        <v>43</v>
      </c>
      <c r="O127" s="86"/>
      <c r="P127" s="208">
        <f>O127*H127</f>
        <v>0</v>
      </c>
      <c r="Q127" s="208">
        <v>0.00025999999999999998</v>
      </c>
      <c r="R127" s="208">
        <f>Q127*H127</f>
        <v>0.0074120799999999988</v>
      </c>
      <c r="S127" s="208">
        <v>0</v>
      </c>
      <c r="T127" s="20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0" t="s">
        <v>126</v>
      </c>
      <c r="AT127" s="210" t="s">
        <v>121</v>
      </c>
      <c r="AU127" s="210" t="s">
        <v>79</v>
      </c>
      <c r="AY127" s="19" t="s">
        <v>118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9" t="s">
        <v>77</v>
      </c>
      <c r="BK127" s="211">
        <f>ROUND(I127*H127,2)</f>
        <v>0</v>
      </c>
      <c r="BL127" s="19" t="s">
        <v>126</v>
      </c>
      <c r="BM127" s="210" t="s">
        <v>176</v>
      </c>
    </row>
    <row r="128" s="2" customFormat="1">
      <c r="A128" s="40"/>
      <c r="B128" s="41"/>
      <c r="C128" s="42"/>
      <c r="D128" s="212" t="s">
        <v>128</v>
      </c>
      <c r="E128" s="42"/>
      <c r="F128" s="213" t="s">
        <v>177</v>
      </c>
      <c r="G128" s="42"/>
      <c r="H128" s="42"/>
      <c r="I128" s="214"/>
      <c r="J128" s="42"/>
      <c r="K128" s="42"/>
      <c r="L128" s="46"/>
      <c r="M128" s="215"/>
      <c r="N128" s="216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128</v>
      </c>
      <c r="AU128" s="19" t="s">
        <v>79</v>
      </c>
    </row>
    <row r="129" s="13" customFormat="1">
      <c r="A129" s="13"/>
      <c r="B129" s="217"/>
      <c r="C129" s="218"/>
      <c r="D129" s="219" t="s">
        <v>130</v>
      </c>
      <c r="E129" s="220" t="s">
        <v>19</v>
      </c>
      <c r="F129" s="221" t="s">
        <v>178</v>
      </c>
      <c r="G129" s="218"/>
      <c r="H129" s="222">
        <v>28.507999999999999</v>
      </c>
      <c r="I129" s="223"/>
      <c r="J129" s="218"/>
      <c r="K129" s="218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130</v>
      </c>
      <c r="AU129" s="228" t="s">
        <v>79</v>
      </c>
      <c r="AV129" s="13" t="s">
        <v>79</v>
      </c>
      <c r="AW129" s="13" t="s">
        <v>33</v>
      </c>
      <c r="AX129" s="13" t="s">
        <v>72</v>
      </c>
      <c r="AY129" s="228" t="s">
        <v>118</v>
      </c>
    </row>
    <row r="130" s="14" customFormat="1">
      <c r="A130" s="14"/>
      <c r="B130" s="229"/>
      <c r="C130" s="230"/>
      <c r="D130" s="219" t="s">
        <v>130</v>
      </c>
      <c r="E130" s="231" t="s">
        <v>19</v>
      </c>
      <c r="F130" s="232" t="s">
        <v>132</v>
      </c>
      <c r="G130" s="230"/>
      <c r="H130" s="233">
        <v>28.507999999999999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9" t="s">
        <v>130</v>
      </c>
      <c r="AU130" s="239" t="s">
        <v>79</v>
      </c>
      <c r="AV130" s="14" t="s">
        <v>126</v>
      </c>
      <c r="AW130" s="14" t="s">
        <v>33</v>
      </c>
      <c r="AX130" s="14" t="s">
        <v>77</v>
      </c>
      <c r="AY130" s="239" t="s">
        <v>118</v>
      </c>
    </row>
    <row r="131" s="2" customFormat="1" ht="21.75" customHeight="1">
      <c r="A131" s="40"/>
      <c r="B131" s="41"/>
      <c r="C131" s="199" t="s">
        <v>179</v>
      </c>
      <c r="D131" s="199" t="s">
        <v>121</v>
      </c>
      <c r="E131" s="200" t="s">
        <v>180</v>
      </c>
      <c r="F131" s="201" t="s">
        <v>181</v>
      </c>
      <c r="G131" s="202" t="s">
        <v>135</v>
      </c>
      <c r="H131" s="203">
        <v>7.3650000000000002</v>
      </c>
      <c r="I131" s="204"/>
      <c r="J131" s="205">
        <f>ROUND(I131*H131,2)</f>
        <v>0</v>
      </c>
      <c r="K131" s="201" t="s">
        <v>125</v>
      </c>
      <c r="L131" s="46"/>
      <c r="M131" s="206" t="s">
        <v>19</v>
      </c>
      <c r="N131" s="207" t="s">
        <v>43</v>
      </c>
      <c r="O131" s="86"/>
      <c r="P131" s="208">
        <f>O131*H131</f>
        <v>0</v>
      </c>
      <c r="Q131" s="208">
        <v>0.0043800000000000002</v>
      </c>
      <c r="R131" s="208">
        <f>Q131*H131</f>
        <v>0.032258700000000001</v>
      </c>
      <c r="S131" s="208">
        <v>0</v>
      </c>
      <c r="T131" s="20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0" t="s">
        <v>126</v>
      </c>
      <c r="AT131" s="210" t="s">
        <v>121</v>
      </c>
      <c r="AU131" s="210" t="s">
        <v>79</v>
      </c>
      <c r="AY131" s="19" t="s">
        <v>118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9" t="s">
        <v>77</v>
      </c>
      <c r="BK131" s="211">
        <f>ROUND(I131*H131,2)</f>
        <v>0</v>
      </c>
      <c r="BL131" s="19" t="s">
        <v>126</v>
      </c>
      <c r="BM131" s="210" t="s">
        <v>182</v>
      </c>
    </row>
    <row r="132" s="2" customFormat="1">
      <c r="A132" s="40"/>
      <c r="B132" s="41"/>
      <c r="C132" s="42"/>
      <c r="D132" s="212" t="s">
        <v>128</v>
      </c>
      <c r="E132" s="42"/>
      <c r="F132" s="213" t="s">
        <v>183</v>
      </c>
      <c r="G132" s="42"/>
      <c r="H132" s="42"/>
      <c r="I132" s="214"/>
      <c r="J132" s="42"/>
      <c r="K132" s="42"/>
      <c r="L132" s="46"/>
      <c r="M132" s="215"/>
      <c r="N132" s="216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128</v>
      </c>
      <c r="AU132" s="19" t="s">
        <v>79</v>
      </c>
    </row>
    <row r="133" s="15" customFormat="1">
      <c r="A133" s="15"/>
      <c r="B133" s="240"/>
      <c r="C133" s="241"/>
      <c r="D133" s="219" t="s">
        <v>130</v>
      </c>
      <c r="E133" s="242" t="s">
        <v>19</v>
      </c>
      <c r="F133" s="243" t="s">
        <v>184</v>
      </c>
      <c r="G133" s="241"/>
      <c r="H133" s="242" t="s">
        <v>19</v>
      </c>
      <c r="I133" s="244"/>
      <c r="J133" s="241"/>
      <c r="K133" s="241"/>
      <c r="L133" s="245"/>
      <c r="M133" s="246"/>
      <c r="N133" s="247"/>
      <c r="O133" s="247"/>
      <c r="P133" s="247"/>
      <c r="Q133" s="247"/>
      <c r="R133" s="247"/>
      <c r="S133" s="247"/>
      <c r="T133" s="24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49" t="s">
        <v>130</v>
      </c>
      <c r="AU133" s="249" t="s">
        <v>79</v>
      </c>
      <c r="AV133" s="15" t="s">
        <v>77</v>
      </c>
      <c r="AW133" s="15" t="s">
        <v>33</v>
      </c>
      <c r="AX133" s="15" t="s">
        <v>72</v>
      </c>
      <c r="AY133" s="249" t="s">
        <v>118</v>
      </c>
    </row>
    <row r="134" s="13" customFormat="1">
      <c r="A134" s="13"/>
      <c r="B134" s="217"/>
      <c r="C134" s="218"/>
      <c r="D134" s="219" t="s">
        <v>130</v>
      </c>
      <c r="E134" s="220" t="s">
        <v>19</v>
      </c>
      <c r="F134" s="221" t="s">
        <v>185</v>
      </c>
      <c r="G134" s="218"/>
      <c r="H134" s="222">
        <v>7.3650000000000002</v>
      </c>
      <c r="I134" s="223"/>
      <c r="J134" s="218"/>
      <c r="K134" s="218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130</v>
      </c>
      <c r="AU134" s="228" t="s">
        <v>79</v>
      </c>
      <c r="AV134" s="13" t="s">
        <v>79</v>
      </c>
      <c r="AW134" s="13" t="s">
        <v>33</v>
      </c>
      <c r="AX134" s="13" t="s">
        <v>72</v>
      </c>
      <c r="AY134" s="228" t="s">
        <v>118</v>
      </c>
    </row>
    <row r="135" s="14" customFormat="1">
      <c r="A135" s="14"/>
      <c r="B135" s="229"/>
      <c r="C135" s="230"/>
      <c r="D135" s="219" t="s">
        <v>130</v>
      </c>
      <c r="E135" s="231" t="s">
        <v>19</v>
      </c>
      <c r="F135" s="232" t="s">
        <v>132</v>
      </c>
      <c r="G135" s="230"/>
      <c r="H135" s="233">
        <v>7.3650000000000002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9" t="s">
        <v>130</v>
      </c>
      <c r="AU135" s="239" t="s">
        <v>79</v>
      </c>
      <c r="AV135" s="14" t="s">
        <v>126</v>
      </c>
      <c r="AW135" s="14" t="s">
        <v>33</v>
      </c>
      <c r="AX135" s="14" t="s">
        <v>77</v>
      </c>
      <c r="AY135" s="239" t="s">
        <v>118</v>
      </c>
    </row>
    <row r="136" s="2" customFormat="1" ht="37.8" customHeight="1">
      <c r="A136" s="40"/>
      <c r="B136" s="41"/>
      <c r="C136" s="199" t="s">
        <v>186</v>
      </c>
      <c r="D136" s="199" t="s">
        <v>121</v>
      </c>
      <c r="E136" s="200" t="s">
        <v>187</v>
      </c>
      <c r="F136" s="201" t="s">
        <v>188</v>
      </c>
      <c r="G136" s="202" t="s">
        <v>135</v>
      </c>
      <c r="H136" s="203">
        <v>28.507999999999999</v>
      </c>
      <c r="I136" s="204"/>
      <c r="J136" s="205">
        <f>ROUND(I136*H136,2)</f>
        <v>0</v>
      </c>
      <c r="K136" s="201" t="s">
        <v>125</v>
      </c>
      <c r="L136" s="46"/>
      <c r="M136" s="206" t="s">
        <v>19</v>
      </c>
      <c r="N136" s="207" t="s">
        <v>43</v>
      </c>
      <c r="O136" s="86"/>
      <c r="P136" s="208">
        <f>O136*H136</f>
        <v>0</v>
      </c>
      <c r="Q136" s="208">
        <v>0.0083899999999999999</v>
      </c>
      <c r="R136" s="208">
        <f>Q136*H136</f>
        <v>0.23918212</v>
      </c>
      <c r="S136" s="208">
        <v>0</v>
      </c>
      <c r="T136" s="20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0" t="s">
        <v>126</v>
      </c>
      <c r="AT136" s="210" t="s">
        <v>121</v>
      </c>
      <c r="AU136" s="210" t="s">
        <v>79</v>
      </c>
      <c r="AY136" s="19" t="s">
        <v>118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9" t="s">
        <v>77</v>
      </c>
      <c r="BK136" s="211">
        <f>ROUND(I136*H136,2)</f>
        <v>0</v>
      </c>
      <c r="BL136" s="19" t="s">
        <v>126</v>
      </c>
      <c r="BM136" s="210" t="s">
        <v>189</v>
      </c>
    </row>
    <row r="137" s="2" customFormat="1">
      <c r="A137" s="40"/>
      <c r="B137" s="41"/>
      <c r="C137" s="42"/>
      <c r="D137" s="212" t="s">
        <v>128</v>
      </c>
      <c r="E137" s="42"/>
      <c r="F137" s="213" t="s">
        <v>190</v>
      </c>
      <c r="G137" s="42"/>
      <c r="H137" s="42"/>
      <c r="I137" s="214"/>
      <c r="J137" s="42"/>
      <c r="K137" s="42"/>
      <c r="L137" s="46"/>
      <c r="M137" s="215"/>
      <c r="N137" s="216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128</v>
      </c>
      <c r="AU137" s="19" t="s">
        <v>79</v>
      </c>
    </row>
    <row r="138" s="15" customFormat="1">
      <c r="A138" s="15"/>
      <c r="B138" s="240"/>
      <c r="C138" s="241"/>
      <c r="D138" s="219" t="s">
        <v>130</v>
      </c>
      <c r="E138" s="242" t="s">
        <v>19</v>
      </c>
      <c r="F138" s="243" t="s">
        <v>191</v>
      </c>
      <c r="G138" s="241"/>
      <c r="H138" s="242" t="s">
        <v>19</v>
      </c>
      <c r="I138" s="244"/>
      <c r="J138" s="241"/>
      <c r="K138" s="241"/>
      <c r="L138" s="245"/>
      <c r="M138" s="246"/>
      <c r="N138" s="247"/>
      <c r="O138" s="247"/>
      <c r="P138" s="247"/>
      <c r="Q138" s="247"/>
      <c r="R138" s="247"/>
      <c r="S138" s="247"/>
      <c r="T138" s="24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49" t="s">
        <v>130</v>
      </c>
      <c r="AU138" s="249" t="s">
        <v>79</v>
      </c>
      <c r="AV138" s="15" t="s">
        <v>77</v>
      </c>
      <c r="AW138" s="15" t="s">
        <v>33</v>
      </c>
      <c r="AX138" s="15" t="s">
        <v>72</v>
      </c>
      <c r="AY138" s="249" t="s">
        <v>118</v>
      </c>
    </row>
    <row r="139" s="13" customFormat="1">
      <c r="A139" s="13"/>
      <c r="B139" s="217"/>
      <c r="C139" s="218"/>
      <c r="D139" s="219" t="s">
        <v>130</v>
      </c>
      <c r="E139" s="220" t="s">
        <v>19</v>
      </c>
      <c r="F139" s="221" t="s">
        <v>192</v>
      </c>
      <c r="G139" s="218"/>
      <c r="H139" s="222">
        <v>23.568000000000001</v>
      </c>
      <c r="I139" s="223"/>
      <c r="J139" s="218"/>
      <c r="K139" s="218"/>
      <c r="L139" s="224"/>
      <c r="M139" s="225"/>
      <c r="N139" s="226"/>
      <c r="O139" s="226"/>
      <c r="P139" s="226"/>
      <c r="Q139" s="226"/>
      <c r="R139" s="226"/>
      <c r="S139" s="226"/>
      <c r="T139" s="22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8" t="s">
        <v>130</v>
      </c>
      <c r="AU139" s="228" t="s">
        <v>79</v>
      </c>
      <c r="AV139" s="13" t="s">
        <v>79</v>
      </c>
      <c r="AW139" s="13" t="s">
        <v>33</v>
      </c>
      <c r="AX139" s="13" t="s">
        <v>72</v>
      </c>
      <c r="AY139" s="228" t="s">
        <v>118</v>
      </c>
    </row>
    <row r="140" s="15" customFormat="1">
      <c r="A140" s="15"/>
      <c r="B140" s="240"/>
      <c r="C140" s="241"/>
      <c r="D140" s="219" t="s">
        <v>130</v>
      </c>
      <c r="E140" s="242" t="s">
        <v>19</v>
      </c>
      <c r="F140" s="243" t="s">
        <v>193</v>
      </c>
      <c r="G140" s="241"/>
      <c r="H140" s="242" t="s">
        <v>19</v>
      </c>
      <c r="I140" s="244"/>
      <c r="J140" s="241"/>
      <c r="K140" s="241"/>
      <c r="L140" s="245"/>
      <c r="M140" s="246"/>
      <c r="N140" s="247"/>
      <c r="O140" s="247"/>
      <c r="P140" s="247"/>
      <c r="Q140" s="247"/>
      <c r="R140" s="247"/>
      <c r="S140" s="247"/>
      <c r="T140" s="24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49" t="s">
        <v>130</v>
      </c>
      <c r="AU140" s="249" t="s">
        <v>79</v>
      </c>
      <c r="AV140" s="15" t="s">
        <v>77</v>
      </c>
      <c r="AW140" s="15" t="s">
        <v>33</v>
      </c>
      <c r="AX140" s="15" t="s">
        <v>72</v>
      </c>
      <c r="AY140" s="249" t="s">
        <v>118</v>
      </c>
    </row>
    <row r="141" s="13" customFormat="1">
      <c r="A141" s="13"/>
      <c r="B141" s="217"/>
      <c r="C141" s="218"/>
      <c r="D141" s="219" t="s">
        <v>130</v>
      </c>
      <c r="E141" s="220" t="s">
        <v>19</v>
      </c>
      <c r="F141" s="221" t="s">
        <v>194</v>
      </c>
      <c r="G141" s="218"/>
      <c r="H141" s="222">
        <v>4.9400000000000004</v>
      </c>
      <c r="I141" s="223"/>
      <c r="J141" s="218"/>
      <c r="K141" s="218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130</v>
      </c>
      <c r="AU141" s="228" t="s">
        <v>79</v>
      </c>
      <c r="AV141" s="13" t="s">
        <v>79</v>
      </c>
      <c r="AW141" s="13" t="s">
        <v>33</v>
      </c>
      <c r="AX141" s="13" t="s">
        <v>72</v>
      </c>
      <c r="AY141" s="228" t="s">
        <v>118</v>
      </c>
    </row>
    <row r="142" s="14" customFormat="1">
      <c r="A142" s="14"/>
      <c r="B142" s="229"/>
      <c r="C142" s="230"/>
      <c r="D142" s="219" t="s">
        <v>130</v>
      </c>
      <c r="E142" s="231" t="s">
        <v>19</v>
      </c>
      <c r="F142" s="232" t="s">
        <v>132</v>
      </c>
      <c r="G142" s="230"/>
      <c r="H142" s="233">
        <v>28.508000000000003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9" t="s">
        <v>130</v>
      </c>
      <c r="AU142" s="239" t="s">
        <v>79</v>
      </c>
      <c r="AV142" s="14" t="s">
        <v>126</v>
      </c>
      <c r="AW142" s="14" t="s">
        <v>33</v>
      </c>
      <c r="AX142" s="14" t="s">
        <v>77</v>
      </c>
      <c r="AY142" s="239" t="s">
        <v>118</v>
      </c>
    </row>
    <row r="143" s="2" customFormat="1" ht="16.5" customHeight="1">
      <c r="A143" s="40"/>
      <c r="B143" s="41"/>
      <c r="C143" s="250" t="s">
        <v>8</v>
      </c>
      <c r="D143" s="250" t="s">
        <v>195</v>
      </c>
      <c r="E143" s="251" t="s">
        <v>196</v>
      </c>
      <c r="F143" s="252" t="s">
        <v>197</v>
      </c>
      <c r="G143" s="253" t="s">
        <v>135</v>
      </c>
      <c r="H143" s="254">
        <v>29.933</v>
      </c>
      <c r="I143" s="255"/>
      <c r="J143" s="256">
        <f>ROUND(I143*H143,2)</f>
        <v>0</v>
      </c>
      <c r="K143" s="252" t="s">
        <v>125</v>
      </c>
      <c r="L143" s="257"/>
      <c r="M143" s="258" t="s">
        <v>19</v>
      </c>
      <c r="N143" s="259" t="s">
        <v>43</v>
      </c>
      <c r="O143" s="86"/>
      <c r="P143" s="208">
        <f>O143*H143</f>
        <v>0</v>
      </c>
      <c r="Q143" s="208">
        <v>0.00115</v>
      </c>
      <c r="R143" s="208">
        <f>Q143*H143</f>
        <v>0.034422950000000001</v>
      </c>
      <c r="S143" s="208">
        <v>0</v>
      </c>
      <c r="T143" s="20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0" t="s">
        <v>167</v>
      </c>
      <c r="AT143" s="210" t="s">
        <v>195</v>
      </c>
      <c r="AU143" s="210" t="s">
        <v>79</v>
      </c>
      <c r="AY143" s="19" t="s">
        <v>118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19" t="s">
        <v>77</v>
      </c>
      <c r="BK143" s="211">
        <f>ROUND(I143*H143,2)</f>
        <v>0</v>
      </c>
      <c r="BL143" s="19" t="s">
        <v>126</v>
      </c>
      <c r="BM143" s="210" t="s">
        <v>198</v>
      </c>
    </row>
    <row r="144" s="13" customFormat="1">
      <c r="A144" s="13"/>
      <c r="B144" s="217"/>
      <c r="C144" s="218"/>
      <c r="D144" s="219" t="s">
        <v>130</v>
      </c>
      <c r="E144" s="218"/>
      <c r="F144" s="221" t="s">
        <v>199</v>
      </c>
      <c r="G144" s="218"/>
      <c r="H144" s="222">
        <v>29.933</v>
      </c>
      <c r="I144" s="223"/>
      <c r="J144" s="218"/>
      <c r="K144" s="218"/>
      <c r="L144" s="224"/>
      <c r="M144" s="225"/>
      <c r="N144" s="226"/>
      <c r="O144" s="226"/>
      <c r="P144" s="226"/>
      <c r="Q144" s="226"/>
      <c r="R144" s="226"/>
      <c r="S144" s="226"/>
      <c r="T144" s="22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8" t="s">
        <v>130</v>
      </c>
      <c r="AU144" s="228" t="s">
        <v>79</v>
      </c>
      <c r="AV144" s="13" t="s">
        <v>79</v>
      </c>
      <c r="AW144" s="13" t="s">
        <v>4</v>
      </c>
      <c r="AX144" s="13" t="s">
        <v>77</v>
      </c>
      <c r="AY144" s="228" t="s">
        <v>118</v>
      </c>
    </row>
    <row r="145" s="2" customFormat="1" ht="24.15" customHeight="1">
      <c r="A145" s="40"/>
      <c r="B145" s="41"/>
      <c r="C145" s="199" t="s">
        <v>200</v>
      </c>
      <c r="D145" s="199" t="s">
        <v>121</v>
      </c>
      <c r="E145" s="200" t="s">
        <v>201</v>
      </c>
      <c r="F145" s="201" t="s">
        <v>202</v>
      </c>
      <c r="G145" s="202" t="s">
        <v>135</v>
      </c>
      <c r="H145" s="203">
        <v>28.507999999999999</v>
      </c>
      <c r="I145" s="204"/>
      <c r="J145" s="205">
        <f>ROUND(I145*H145,2)</f>
        <v>0</v>
      </c>
      <c r="K145" s="201" t="s">
        <v>125</v>
      </c>
      <c r="L145" s="46"/>
      <c r="M145" s="206" t="s">
        <v>19</v>
      </c>
      <c r="N145" s="207" t="s">
        <v>43</v>
      </c>
      <c r="O145" s="86"/>
      <c r="P145" s="208">
        <f>O145*H145</f>
        <v>0</v>
      </c>
      <c r="Q145" s="208">
        <v>0.0027000000000000001</v>
      </c>
      <c r="R145" s="208">
        <f>Q145*H145</f>
        <v>0.076971600000000001</v>
      </c>
      <c r="S145" s="208">
        <v>0</v>
      </c>
      <c r="T145" s="209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0" t="s">
        <v>126</v>
      </c>
      <c r="AT145" s="210" t="s">
        <v>121</v>
      </c>
      <c r="AU145" s="210" t="s">
        <v>79</v>
      </c>
      <c r="AY145" s="19" t="s">
        <v>118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9" t="s">
        <v>77</v>
      </c>
      <c r="BK145" s="211">
        <f>ROUND(I145*H145,2)</f>
        <v>0</v>
      </c>
      <c r="BL145" s="19" t="s">
        <v>126</v>
      </c>
      <c r="BM145" s="210" t="s">
        <v>203</v>
      </c>
    </row>
    <row r="146" s="2" customFormat="1">
      <c r="A146" s="40"/>
      <c r="B146" s="41"/>
      <c r="C146" s="42"/>
      <c r="D146" s="212" t="s">
        <v>128</v>
      </c>
      <c r="E146" s="42"/>
      <c r="F146" s="213" t="s">
        <v>204</v>
      </c>
      <c r="G146" s="42"/>
      <c r="H146" s="42"/>
      <c r="I146" s="214"/>
      <c r="J146" s="42"/>
      <c r="K146" s="42"/>
      <c r="L146" s="46"/>
      <c r="M146" s="215"/>
      <c r="N146" s="216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128</v>
      </c>
      <c r="AU146" s="19" t="s">
        <v>79</v>
      </c>
    </row>
    <row r="147" s="15" customFormat="1">
      <c r="A147" s="15"/>
      <c r="B147" s="240"/>
      <c r="C147" s="241"/>
      <c r="D147" s="219" t="s">
        <v>130</v>
      </c>
      <c r="E147" s="242" t="s">
        <v>19</v>
      </c>
      <c r="F147" s="243" t="s">
        <v>191</v>
      </c>
      <c r="G147" s="241"/>
      <c r="H147" s="242" t="s">
        <v>19</v>
      </c>
      <c r="I147" s="244"/>
      <c r="J147" s="241"/>
      <c r="K147" s="241"/>
      <c r="L147" s="245"/>
      <c r="M147" s="246"/>
      <c r="N147" s="247"/>
      <c r="O147" s="247"/>
      <c r="P147" s="247"/>
      <c r="Q147" s="247"/>
      <c r="R147" s="247"/>
      <c r="S147" s="247"/>
      <c r="T147" s="24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49" t="s">
        <v>130</v>
      </c>
      <c r="AU147" s="249" t="s">
        <v>79</v>
      </c>
      <c r="AV147" s="15" t="s">
        <v>77</v>
      </c>
      <c r="AW147" s="15" t="s">
        <v>33</v>
      </c>
      <c r="AX147" s="15" t="s">
        <v>72</v>
      </c>
      <c r="AY147" s="249" t="s">
        <v>118</v>
      </c>
    </row>
    <row r="148" s="13" customFormat="1">
      <c r="A148" s="13"/>
      <c r="B148" s="217"/>
      <c r="C148" s="218"/>
      <c r="D148" s="219" t="s">
        <v>130</v>
      </c>
      <c r="E148" s="220" t="s">
        <v>19</v>
      </c>
      <c r="F148" s="221" t="s">
        <v>192</v>
      </c>
      <c r="G148" s="218"/>
      <c r="H148" s="222">
        <v>23.568000000000001</v>
      </c>
      <c r="I148" s="223"/>
      <c r="J148" s="218"/>
      <c r="K148" s="218"/>
      <c r="L148" s="224"/>
      <c r="M148" s="225"/>
      <c r="N148" s="226"/>
      <c r="O148" s="226"/>
      <c r="P148" s="226"/>
      <c r="Q148" s="226"/>
      <c r="R148" s="226"/>
      <c r="S148" s="226"/>
      <c r="T148" s="22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8" t="s">
        <v>130</v>
      </c>
      <c r="AU148" s="228" t="s">
        <v>79</v>
      </c>
      <c r="AV148" s="13" t="s">
        <v>79</v>
      </c>
      <c r="AW148" s="13" t="s">
        <v>33</v>
      </c>
      <c r="AX148" s="13" t="s">
        <v>72</v>
      </c>
      <c r="AY148" s="228" t="s">
        <v>118</v>
      </c>
    </row>
    <row r="149" s="15" customFormat="1">
      <c r="A149" s="15"/>
      <c r="B149" s="240"/>
      <c r="C149" s="241"/>
      <c r="D149" s="219" t="s">
        <v>130</v>
      </c>
      <c r="E149" s="242" t="s">
        <v>19</v>
      </c>
      <c r="F149" s="243" t="s">
        <v>193</v>
      </c>
      <c r="G149" s="241"/>
      <c r="H149" s="242" t="s">
        <v>19</v>
      </c>
      <c r="I149" s="244"/>
      <c r="J149" s="241"/>
      <c r="K149" s="241"/>
      <c r="L149" s="245"/>
      <c r="M149" s="246"/>
      <c r="N149" s="247"/>
      <c r="O149" s="247"/>
      <c r="P149" s="247"/>
      <c r="Q149" s="247"/>
      <c r="R149" s="247"/>
      <c r="S149" s="247"/>
      <c r="T149" s="24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49" t="s">
        <v>130</v>
      </c>
      <c r="AU149" s="249" t="s">
        <v>79</v>
      </c>
      <c r="AV149" s="15" t="s">
        <v>77</v>
      </c>
      <c r="AW149" s="15" t="s">
        <v>33</v>
      </c>
      <c r="AX149" s="15" t="s">
        <v>72</v>
      </c>
      <c r="AY149" s="249" t="s">
        <v>118</v>
      </c>
    </row>
    <row r="150" s="13" customFormat="1">
      <c r="A150" s="13"/>
      <c r="B150" s="217"/>
      <c r="C150" s="218"/>
      <c r="D150" s="219" t="s">
        <v>130</v>
      </c>
      <c r="E150" s="220" t="s">
        <v>19</v>
      </c>
      <c r="F150" s="221" t="s">
        <v>194</v>
      </c>
      <c r="G150" s="218"/>
      <c r="H150" s="222">
        <v>4.9400000000000004</v>
      </c>
      <c r="I150" s="223"/>
      <c r="J150" s="218"/>
      <c r="K150" s="218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130</v>
      </c>
      <c r="AU150" s="228" t="s">
        <v>79</v>
      </c>
      <c r="AV150" s="13" t="s">
        <v>79</v>
      </c>
      <c r="AW150" s="13" t="s">
        <v>33</v>
      </c>
      <c r="AX150" s="13" t="s">
        <v>72</v>
      </c>
      <c r="AY150" s="228" t="s">
        <v>118</v>
      </c>
    </row>
    <row r="151" s="14" customFormat="1">
      <c r="A151" s="14"/>
      <c r="B151" s="229"/>
      <c r="C151" s="230"/>
      <c r="D151" s="219" t="s">
        <v>130</v>
      </c>
      <c r="E151" s="231" t="s">
        <v>19</v>
      </c>
      <c r="F151" s="232" t="s">
        <v>132</v>
      </c>
      <c r="G151" s="230"/>
      <c r="H151" s="233">
        <v>28.508000000000003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39" t="s">
        <v>130</v>
      </c>
      <c r="AU151" s="239" t="s">
        <v>79</v>
      </c>
      <c r="AV151" s="14" t="s">
        <v>126</v>
      </c>
      <c r="AW151" s="14" t="s">
        <v>33</v>
      </c>
      <c r="AX151" s="14" t="s">
        <v>77</v>
      </c>
      <c r="AY151" s="239" t="s">
        <v>118</v>
      </c>
    </row>
    <row r="152" s="2" customFormat="1" ht="16.5" customHeight="1">
      <c r="A152" s="40"/>
      <c r="B152" s="41"/>
      <c r="C152" s="199" t="s">
        <v>205</v>
      </c>
      <c r="D152" s="199" t="s">
        <v>121</v>
      </c>
      <c r="E152" s="200" t="s">
        <v>206</v>
      </c>
      <c r="F152" s="201" t="s">
        <v>207</v>
      </c>
      <c r="G152" s="202" t="s">
        <v>135</v>
      </c>
      <c r="H152" s="203">
        <v>192.78</v>
      </c>
      <c r="I152" s="204"/>
      <c r="J152" s="205">
        <f>ROUND(I152*H152,2)</f>
        <v>0</v>
      </c>
      <c r="K152" s="201" t="s">
        <v>125</v>
      </c>
      <c r="L152" s="46"/>
      <c r="M152" s="206" t="s">
        <v>19</v>
      </c>
      <c r="N152" s="207" t="s">
        <v>43</v>
      </c>
      <c r="O152" s="86"/>
      <c r="P152" s="208">
        <f>O152*H152</f>
        <v>0</v>
      </c>
      <c r="Q152" s="208">
        <v>0.00025999999999999998</v>
      </c>
      <c r="R152" s="208">
        <f>Q152*H152</f>
        <v>0.050122799999999995</v>
      </c>
      <c r="S152" s="208">
        <v>0</v>
      </c>
      <c r="T152" s="20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0" t="s">
        <v>126</v>
      </c>
      <c r="AT152" s="210" t="s">
        <v>121</v>
      </c>
      <c r="AU152" s="210" t="s">
        <v>79</v>
      </c>
      <c r="AY152" s="19" t="s">
        <v>118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19" t="s">
        <v>77</v>
      </c>
      <c r="BK152" s="211">
        <f>ROUND(I152*H152,2)</f>
        <v>0</v>
      </c>
      <c r="BL152" s="19" t="s">
        <v>126</v>
      </c>
      <c r="BM152" s="210" t="s">
        <v>208</v>
      </c>
    </row>
    <row r="153" s="2" customFormat="1">
      <c r="A153" s="40"/>
      <c r="B153" s="41"/>
      <c r="C153" s="42"/>
      <c r="D153" s="212" t="s">
        <v>128</v>
      </c>
      <c r="E153" s="42"/>
      <c r="F153" s="213" t="s">
        <v>209</v>
      </c>
      <c r="G153" s="42"/>
      <c r="H153" s="42"/>
      <c r="I153" s="214"/>
      <c r="J153" s="42"/>
      <c r="K153" s="42"/>
      <c r="L153" s="46"/>
      <c r="M153" s="215"/>
      <c r="N153" s="216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128</v>
      </c>
      <c r="AU153" s="19" t="s">
        <v>79</v>
      </c>
    </row>
    <row r="154" s="13" customFormat="1">
      <c r="A154" s="13"/>
      <c r="B154" s="217"/>
      <c r="C154" s="218"/>
      <c r="D154" s="219" t="s">
        <v>130</v>
      </c>
      <c r="E154" s="220" t="s">
        <v>19</v>
      </c>
      <c r="F154" s="221" t="s">
        <v>210</v>
      </c>
      <c r="G154" s="218"/>
      <c r="H154" s="222">
        <v>192.78</v>
      </c>
      <c r="I154" s="223"/>
      <c r="J154" s="218"/>
      <c r="K154" s="218"/>
      <c r="L154" s="224"/>
      <c r="M154" s="225"/>
      <c r="N154" s="226"/>
      <c r="O154" s="226"/>
      <c r="P154" s="226"/>
      <c r="Q154" s="226"/>
      <c r="R154" s="226"/>
      <c r="S154" s="226"/>
      <c r="T154" s="22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8" t="s">
        <v>130</v>
      </c>
      <c r="AU154" s="228" t="s">
        <v>79</v>
      </c>
      <c r="AV154" s="13" t="s">
        <v>79</v>
      </c>
      <c r="AW154" s="13" t="s">
        <v>33</v>
      </c>
      <c r="AX154" s="13" t="s">
        <v>72</v>
      </c>
      <c r="AY154" s="228" t="s">
        <v>118</v>
      </c>
    </row>
    <row r="155" s="14" customFormat="1">
      <c r="A155" s="14"/>
      <c r="B155" s="229"/>
      <c r="C155" s="230"/>
      <c r="D155" s="219" t="s">
        <v>130</v>
      </c>
      <c r="E155" s="231" t="s">
        <v>19</v>
      </c>
      <c r="F155" s="232" t="s">
        <v>132</v>
      </c>
      <c r="G155" s="230"/>
      <c r="H155" s="233">
        <v>192.78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39" t="s">
        <v>130</v>
      </c>
      <c r="AU155" s="239" t="s">
        <v>79</v>
      </c>
      <c r="AV155" s="14" t="s">
        <v>126</v>
      </c>
      <c r="AW155" s="14" t="s">
        <v>33</v>
      </c>
      <c r="AX155" s="14" t="s">
        <v>77</v>
      </c>
      <c r="AY155" s="239" t="s">
        <v>118</v>
      </c>
    </row>
    <row r="156" s="2" customFormat="1" ht="37.8" customHeight="1">
      <c r="A156" s="40"/>
      <c r="B156" s="41"/>
      <c r="C156" s="199" t="s">
        <v>211</v>
      </c>
      <c r="D156" s="199" t="s">
        <v>121</v>
      </c>
      <c r="E156" s="200" t="s">
        <v>212</v>
      </c>
      <c r="F156" s="201" t="s">
        <v>213</v>
      </c>
      <c r="G156" s="202" t="s">
        <v>135</v>
      </c>
      <c r="H156" s="203">
        <v>185.41499999999999</v>
      </c>
      <c r="I156" s="204"/>
      <c r="J156" s="205">
        <f>ROUND(I156*H156,2)</f>
        <v>0</v>
      </c>
      <c r="K156" s="201" t="s">
        <v>125</v>
      </c>
      <c r="L156" s="46"/>
      <c r="M156" s="206" t="s">
        <v>19</v>
      </c>
      <c r="N156" s="207" t="s">
        <v>43</v>
      </c>
      <c r="O156" s="86"/>
      <c r="P156" s="208">
        <f>O156*H156</f>
        <v>0</v>
      </c>
      <c r="Q156" s="208">
        <v>0.0086</v>
      </c>
      <c r="R156" s="208">
        <f>Q156*H156</f>
        <v>1.5945689999999999</v>
      </c>
      <c r="S156" s="208">
        <v>0</v>
      </c>
      <c r="T156" s="20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0" t="s">
        <v>126</v>
      </c>
      <c r="AT156" s="210" t="s">
        <v>121</v>
      </c>
      <c r="AU156" s="210" t="s">
        <v>79</v>
      </c>
      <c r="AY156" s="19" t="s">
        <v>118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9" t="s">
        <v>77</v>
      </c>
      <c r="BK156" s="211">
        <f>ROUND(I156*H156,2)</f>
        <v>0</v>
      </c>
      <c r="BL156" s="19" t="s">
        <v>126</v>
      </c>
      <c r="BM156" s="210" t="s">
        <v>214</v>
      </c>
    </row>
    <row r="157" s="2" customFormat="1">
      <c r="A157" s="40"/>
      <c r="B157" s="41"/>
      <c r="C157" s="42"/>
      <c r="D157" s="212" t="s">
        <v>128</v>
      </c>
      <c r="E157" s="42"/>
      <c r="F157" s="213" t="s">
        <v>215</v>
      </c>
      <c r="G157" s="42"/>
      <c r="H157" s="42"/>
      <c r="I157" s="214"/>
      <c r="J157" s="42"/>
      <c r="K157" s="42"/>
      <c r="L157" s="46"/>
      <c r="M157" s="215"/>
      <c r="N157" s="216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128</v>
      </c>
      <c r="AU157" s="19" t="s">
        <v>79</v>
      </c>
    </row>
    <row r="158" s="13" customFormat="1">
      <c r="A158" s="13"/>
      <c r="B158" s="217"/>
      <c r="C158" s="218"/>
      <c r="D158" s="219" t="s">
        <v>130</v>
      </c>
      <c r="E158" s="220" t="s">
        <v>19</v>
      </c>
      <c r="F158" s="221" t="s">
        <v>216</v>
      </c>
      <c r="G158" s="218"/>
      <c r="H158" s="222">
        <v>203.76499999999999</v>
      </c>
      <c r="I158" s="223"/>
      <c r="J158" s="218"/>
      <c r="K158" s="218"/>
      <c r="L158" s="224"/>
      <c r="M158" s="225"/>
      <c r="N158" s="226"/>
      <c r="O158" s="226"/>
      <c r="P158" s="226"/>
      <c r="Q158" s="226"/>
      <c r="R158" s="226"/>
      <c r="S158" s="226"/>
      <c r="T158" s="22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8" t="s">
        <v>130</v>
      </c>
      <c r="AU158" s="228" t="s">
        <v>79</v>
      </c>
      <c r="AV158" s="13" t="s">
        <v>79</v>
      </c>
      <c r="AW158" s="13" t="s">
        <v>33</v>
      </c>
      <c r="AX158" s="13" t="s">
        <v>72</v>
      </c>
      <c r="AY158" s="228" t="s">
        <v>118</v>
      </c>
    </row>
    <row r="159" s="15" customFormat="1">
      <c r="A159" s="15"/>
      <c r="B159" s="240"/>
      <c r="C159" s="241"/>
      <c r="D159" s="219" t="s">
        <v>130</v>
      </c>
      <c r="E159" s="242" t="s">
        <v>19</v>
      </c>
      <c r="F159" s="243" t="s">
        <v>217</v>
      </c>
      <c r="G159" s="241"/>
      <c r="H159" s="242" t="s">
        <v>19</v>
      </c>
      <c r="I159" s="244"/>
      <c r="J159" s="241"/>
      <c r="K159" s="241"/>
      <c r="L159" s="245"/>
      <c r="M159" s="246"/>
      <c r="N159" s="247"/>
      <c r="O159" s="247"/>
      <c r="P159" s="247"/>
      <c r="Q159" s="247"/>
      <c r="R159" s="247"/>
      <c r="S159" s="247"/>
      <c r="T159" s="24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49" t="s">
        <v>130</v>
      </c>
      <c r="AU159" s="249" t="s">
        <v>79</v>
      </c>
      <c r="AV159" s="15" t="s">
        <v>77</v>
      </c>
      <c r="AW159" s="15" t="s">
        <v>33</v>
      </c>
      <c r="AX159" s="15" t="s">
        <v>72</v>
      </c>
      <c r="AY159" s="249" t="s">
        <v>118</v>
      </c>
    </row>
    <row r="160" s="13" customFormat="1">
      <c r="A160" s="13"/>
      <c r="B160" s="217"/>
      <c r="C160" s="218"/>
      <c r="D160" s="219" t="s">
        <v>130</v>
      </c>
      <c r="E160" s="220" t="s">
        <v>19</v>
      </c>
      <c r="F160" s="221" t="s">
        <v>218</v>
      </c>
      <c r="G160" s="218"/>
      <c r="H160" s="222">
        <v>-18.350000000000001</v>
      </c>
      <c r="I160" s="223"/>
      <c r="J160" s="218"/>
      <c r="K160" s="218"/>
      <c r="L160" s="224"/>
      <c r="M160" s="225"/>
      <c r="N160" s="226"/>
      <c r="O160" s="226"/>
      <c r="P160" s="226"/>
      <c r="Q160" s="226"/>
      <c r="R160" s="226"/>
      <c r="S160" s="226"/>
      <c r="T160" s="22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8" t="s">
        <v>130</v>
      </c>
      <c r="AU160" s="228" t="s">
        <v>79</v>
      </c>
      <c r="AV160" s="13" t="s">
        <v>79</v>
      </c>
      <c r="AW160" s="13" t="s">
        <v>33</v>
      </c>
      <c r="AX160" s="13" t="s">
        <v>72</v>
      </c>
      <c r="AY160" s="228" t="s">
        <v>118</v>
      </c>
    </row>
    <row r="161" s="14" customFormat="1">
      <c r="A161" s="14"/>
      <c r="B161" s="229"/>
      <c r="C161" s="230"/>
      <c r="D161" s="219" t="s">
        <v>130</v>
      </c>
      <c r="E161" s="231" t="s">
        <v>19</v>
      </c>
      <c r="F161" s="232" t="s">
        <v>132</v>
      </c>
      <c r="G161" s="230"/>
      <c r="H161" s="233">
        <v>185.41499999999999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9" t="s">
        <v>130</v>
      </c>
      <c r="AU161" s="239" t="s">
        <v>79</v>
      </c>
      <c r="AV161" s="14" t="s">
        <v>126</v>
      </c>
      <c r="AW161" s="14" t="s">
        <v>33</v>
      </c>
      <c r="AX161" s="14" t="s">
        <v>77</v>
      </c>
      <c r="AY161" s="239" t="s">
        <v>118</v>
      </c>
    </row>
    <row r="162" s="2" customFormat="1" ht="16.5" customHeight="1">
      <c r="A162" s="40"/>
      <c r="B162" s="41"/>
      <c r="C162" s="250" t="s">
        <v>219</v>
      </c>
      <c r="D162" s="250" t="s">
        <v>195</v>
      </c>
      <c r="E162" s="251" t="s">
        <v>220</v>
      </c>
      <c r="F162" s="252" t="s">
        <v>221</v>
      </c>
      <c r="G162" s="253" t="s">
        <v>135</v>
      </c>
      <c r="H162" s="254">
        <v>194.68600000000001</v>
      </c>
      <c r="I162" s="255"/>
      <c r="J162" s="256">
        <f>ROUND(I162*H162,2)</f>
        <v>0</v>
      </c>
      <c r="K162" s="252" t="s">
        <v>125</v>
      </c>
      <c r="L162" s="257"/>
      <c r="M162" s="258" t="s">
        <v>19</v>
      </c>
      <c r="N162" s="259" t="s">
        <v>43</v>
      </c>
      <c r="O162" s="86"/>
      <c r="P162" s="208">
        <f>O162*H162</f>
        <v>0</v>
      </c>
      <c r="Q162" s="208">
        <v>0.0036800000000000001</v>
      </c>
      <c r="R162" s="208">
        <f>Q162*H162</f>
        <v>0.71644448000000005</v>
      </c>
      <c r="S162" s="208">
        <v>0</v>
      </c>
      <c r="T162" s="209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0" t="s">
        <v>167</v>
      </c>
      <c r="AT162" s="210" t="s">
        <v>195</v>
      </c>
      <c r="AU162" s="210" t="s">
        <v>79</v>
      </c>
      <c r="AY162" s="19" t="s">
        <v>118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19" t="s">
        <v>77</v>
      </c>
      <c r="BK162" s="211">
        <f>ROUND(I162*H162,2)</f>
        <v>0</v>
      </c>
      <c r="BL162" s="19" t="s">
        <v>126</v>
      </c>
      <c r="BM162" s="210" t="s">
        <v>222</v>
      </c>
    </row>
    <row r="163" s="13" customFormat="1">
      <c r="A163" s="13"/>
      <c r="B163" s="217"/>
      <c r="C163" s="218"/>
      <c r="D163" s="219" t="s">
        <v>130</v>
      </c>
      <c r="E163" s="218"/>
      <c r="F163" s="221" t="s">
        <v>223</v>
      </c>
      <c r="G163" s="218"/>
      <c r="H163" s="222">
        <v>194.68600000000001</v>
      </c>
      <c r="I163" s="223"/>
      <c r="J163" s="218"/>
      <c r="K163" s="218"/>
      <c r="L163" s="224"/>
      <c r="M163" s="225"/>
      <c r="N163" s="226"/>
      <c r="O163" s="226"/>
      <c r="P163" s="226"/>
      <c r="Q163" s="226"/>
      <c r="R163" s="226"/>
      <c r="S163" s="226"/>
      <c r="T163" s="22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8" t="s">
        <v>130</v>
      </c>
      <c r="AU163" s="228" t="s">
        <v>79</v>
      </c>
      <c r="AV163" s="13" t="s">
        <v>79</v>
      </c>
      <c r="AW163" s="13" t="s">
        <v>4</v>
      </c>
      <c r="AX163" s="13" t="s">
        <v>77</v>
      </c>
      <c r="AY163" s="228" t="s">
        <v>118</v>
      </c>
    </row>
    <row r="164" s="2" customFormat="1" ht="24.15" customHeight="1">
      <c r="A164" s="40"/>
      <c r="B164" s="41"/>
      <c r="C164" s="199" t="s">
        <v>224</v>
      </c>
      <c r="D164" s="199" t="s">
        <v>121</v>
      </c>
      <c r="E164" s="200" t="s">
        <v>225</v>
      </c>
      <c r="F164" s="201" t="s">
        <v>226</v>
      </c>
      <c r="G164" s="202" t="s">
        <v>124</v>
      </c>
      <c r="H164" s="203">
        <v>53.700000000000003</v>
      </c>
      <c r="I164" s="204"/>
      <c r="J164" s="205">
        <f>ROUND(I164*H164,2)</f>
        <v>0</v>
      </c>
      <c r="K164" s="201" t="s">
        <v>125</v>
      </c>
      <c r="L164" s="46"/>
      <c r="M164" s="206" t="s">
        <v>19</v>
      </c>
      <c r="N164" s="207" t="s">
        <v>43</v>
      </c>
      <c r="O164" s="86"/>
      <c r="P164" s="208">
        <f>O164*H164</f>
        <v>0</v>
      </c>
      <c r="Q164" s="208">
        <v>0.0033899999999999998</v>
      </c>
      <c r="R164" s="208">
        <f>Q164*H164</f>
        <v>0.18204300000000001</v>
      </c>
      <c r="S164" s="208">
        <v>0</v>
      </c>
      <c r="T164" s="20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0" t="s">
        <v>126</v>
      </c>
      <c r="AT164" s="210" t="s">
        <v>121</v>
      </c>
      <c r="AU164" s="210" t="s">
        <v>79</v>
      </c>
      <c r="AY164" s="19" t="s">
        <v>118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9" t="s">
        <v>77</v>
      </c>
      <c r="BK164" s="211">
        <f>ROUND(I164*H164,2)</f>
        <v>0</v>
      </c>
      <c r="BL164" s="19" t="s">
        <v>126</v>
      </c>
      <c r="BM164" s="210" t="s">
        <v>227</v>
      </c>
    </row>
    <row r="165" s="2" customFormat="1">
      <c r="A165" s="40"/>
      <c r="B165" s="41"/>
      <c r="C165" s="42"/>
      <c r="D165" s="212" t="s">
        <v>128</v>
      </c>
      <c r="E165" s="42"/>
      <c r="F165" s="213" t="s">
        <v>228</v>
      </c>
      <c r="G165" s="42"/>
      <c r="H165" s="42"/>
      <c r="I165" s="214"/>
      <c r="J165" s="42"/>
      <c r="K165" s="42"/>
      <c r="L165" s="46"/>
      <c r="M165" s="215"/>
      <c r="N165" s="216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128</v>
      </c>
      <c r="AU165" s="19" t="s">
        <v>79</v>
      </c>
    </row>
    <row r="166" s="15" customFormat="1">
      <c r="A166" s="15"/>
      <c r="B166" s="240"/>
      <c r="C166" s="241"/>
      <c r="D166" s="219" t="s">
        <v>130</v>
      </c>
      <c r="E166" s="242" t="s">
        <v>19</v>
      </c>
      <c r="F166" s="243" t="s">
        <v>229</v>
      </c>
      <c r="G166" s="241"/>
      <c r="H166" s="242" t="s">
        <v>19</v>
      </c>
      <c r="I166" s="244"/>
      <c r="J166" s="241"/>
      <c r="K166" s="241"/>
      <c r="L166" s="245"/>
      <c r="M166" s="246"/>
      <c r="N166" s="247"/>
      <c r="O166" s="247"/>
      <c r="P166" s="247"/>
      <c r="Q166" s="247"/>
      <c r="R166" s="247"/>
      <c r="S166" s="247"/>
      <c r="T166" s="248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49" t="s">
        <v>130</v>
      </c>
      <c r="AU166" s="249" t="s">
        <v>79</v>
      </c>
      <c r="AV166" s="15" t="s">
        <v>77</v>
      </c>
      <c r="AW166" s="15" t="s">
        <v>33</v>
      </c>
      <c r="AX166" s="15" t="s">
        <v>72</v>
      </c>
      <c r="AY166" s="249" t="s">
        <v>118</v>
      </c>
    </row>
    <row r="167" s="13" customFormat="1">
      <c r="A167" s="13"/>
      <c r="B167" s="217"/>
      <c r="C167" s="218"/>
      <c r="D167" s="219" t="s">
        <v>130</v>
      </c>
      <c r="E167" s="220" t="s">
        <v>19</v>
      </c>
      <c r="F167" s="221" t="s">
        <v>230</v>
      </c>
      <c r="G167" s="218"/>
      <c r="H167" s="222">
        <v>5.5999999999999996</v>
      </c>
      <c r="I167" s="223"/>
      <c r="J167" s="218"/>
      <c r="K167" s="218"/>
      <c r="L167" s="224"/>
      <c r="M167" s="225"/>
      <c r="N167" s="226"/>
      <c r="O167" s="226"/>
      <c r="P167" s="226"/>
      <c r="Q167" s="226"/>
      <c r="R167" s="226"/>
      <c r="S167" s="226"/>
      <c r="T167" s="22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8" t="s">
        <v>130</v>
      </c>
      <c r="AU167" s="228" t="s">
        <v>79</v>
      </c>
      <c r="AV167" s="13" t="s">
        <v>79</v>
      </c>
      <c r="AW167" s="13" t="s">
        <v>33</v>
      </c>
      <c r="AX167" s="13" t="s">
        <v>72</v>
      </c>
      <c r="AY167" s="228" t="s">
        <v>118</v>
      </c>
    </row>
    <row r="168" s="13" customFormat="1">
      <c r="A168" s="13"/>
      <c r="B168" s="217"/>
      <c r="C168" s="218"/>
      <c r="D168" s="219" t="s">
        <v>130</v>
      </c>
      <c r="E168" s="220" t="s">
        <v>19</v>
      </c>
      <c r="F168" s="221" t="s">
        <v>231</v>
      </c>
      <c r="G168" s="218"/>
      <c r="H168" s="222">
        <v>3.25</v>
      </c>
      <c r="I168" s="223"/>
      <c r="J168" s="218"/>
      <c r="K168" s="218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130</v>
      </c>
      <c r="AU168" s="228" t="s">
        <v>79</v>
      </c>
      <c r="AV168" s="13" t="s">
        <v>79</v>
      </c>
      <c r="AW168" s="13" t="s">
        <v>33</v>
      </c>
      <c r="AX168" s="13" t="s">
        <v>72</v>
      </c>
      <c r="AY168" s="228" t="s">
        <v>118</v>
      </c>
    </row>
    <row r="169" s="13" customFormat="1">
      <c r="A169" s="13"/>
      <c r="B169" s="217"/>
      <c r="C169" s="218"/>
      <c r="D169" s="219" t="s">
        <v>130</v>
      </c>
      <c r="E169" s="220" t="s">
        <v>19</v>
      </c>
      <c r="F169" s="221" t="s">
        <v>232</v>
      </c>
      <c r="G169" s="218"/>
      <c r="H169" s="222">
        <v>3.7999999999999998</v>
      </c>
      <c r="I169" s="223"/>
      <c r="J169" s="218"/>
      <c r="K169" s="218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130</v>
      </c>
      <c r="AU169" s="228" t="s">
        <v>79</v>
      </c>
      <c r="AV169" s="13" t="s">
        <v>79</v>
      </c>
      <c r="AW169" s="13" t="s">
        <v>33</v>
      </c>
      <c r="AX169" s="13" t="s">
        <v>72</v>
      </c>
      <c r="AY169" s="228" t="s">
        <v>118</v>
      </c>
    </row>
    <row r="170" s="13" customFormat="1">
      <c r="A170" s="13"/>
      <c r="B170" s="217"/>
      <c r="C170" s="218"/>
      <c r="D170" s="219" t="s">
        <v>130</v>
      </c>
      <c r="E170" s="220" t="s">
        <v>19</v>
      </c>
      <c r="F170" s="221" t="s">
        <v>233</v>
      </c>
      <c r="G170" s="218"/>
      <c r="H170" s="222">
        <v>4.4000000000000004</v>
      </c>
      <c r="I170" s="223"/>
      <c r="J170" s="218"/>
      <c r="K170" s="218"/>
      <c r="L170" s="224"/>
      <c r="M170" s="225"/>
      <c r="N170" s="226"/>
      <c r="O170" s="226"/>
      <c r="P170" s="226"/>
      <c r="Q170" s="226"/>
      <c r="R170" s="226"/>
      <c r="S170" s="226"/>
      <c r="T170" s="22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8" t="s">
        <v>130</v>
      </c>
      <c r="AU170" s="228" t="s">
        <v>79</v>
      </c>
      <c r="AV170" s="13" t="s">
        <v>79</v>
      </c>
      <c r="AW170" s="13" t="s">
        <v>33</v>
      </c>
      <c r="AX170" s="13" t="s">
        <v>72</v>
      </c>
      <c r="AY170" s="228" t="s">
        <v>118</v>
      </c>
    </row>
    <row r="171" s="13" customFormat="1">
      <c r="A171" s="13"/>
      <c r="B171" s="217"/>
      <c r="C171" s="218"/>
      <c r="D171" s="219" t="s">
        <v>130</v>
      </c>
      <c r="E171" s="220" t="s">
        <v>19</v>
      </c>
      <c r="F171" s="221" t="s">
        <v>234</v>
      </c>
      <c r="G171" s="218"/>
      <c r="H171" s="222">
        <v>2.3999999999999999</v>
      </c>
      <c r="I171" s="223"/>
      <c r="J171" s="218"/>
      <c r="K171" s="218"/>
      <c r="L171" s="224"/>
      <c r="M171" s="225"/>
      <c r="N171" s="226"/>
      <c r="O171" s="226"/>
      <c r="P171" s="226"/>
      <c r="Q171" s="226"/>
      <c r="R171" s="226"/>
      <c r="S171" s="226"/>
      <c r="T171" s="22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8" t="s">
        <v>130</v>
      </c>
      <c r="AU171" s="228" t="s">
        <v>79</v>
      </c>
      <c r="AV171" s="13" t="s">
        <v>79</v>
      </c>
      <c r="AW171" s="13" t="s">
        <v>33</v>
      </c>
      <c r="AX171" s="13" t="s">
        <v>72</v>
      </c>
      <c r="AY171" s="228" t="s">
        <v>118</v>
      </c>
    </row>
    <row r="172" s="13" customFormat="1">
      <c r="A172" s="13"/>
      <c r="B172" s="217"/>
      <c r="C172" s="218"/>
      <c r="D172" s="219" t="s">
        <v>130</v>
      </c>
      <c r="E172" s="220" t="s">
        <v>19</v>
      </c>
      <c r="F172" s="221" t="s">
        <v>235</v>
      </c>
      <c r="G172" s="218"/>
      <c r="H172" s="222">
        <v>5.4000000000000004</v>
      </c>
      <c r="I172" s="223"/>
      <c r="J172" s="218"/>
      <c r="K172" s="218"/>
      <c r="L172" s="224"/>
      <c r="M172" s="225"/>
      <c r="N172" s="226"/>
      <c r="O172" s="226"/>
      <c r="P172" s="226"/>
      <c r="Q172" s="226"/>
      <c r="R172" s="226"/>
      <c r="S172" s="226"/>
      <c r="T172" s="22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8" t="s">
        <v>130</v>
      </c>
      <c r="AU172" s="228" t="s">
        <v>79</v>
      </c>
      <c r="AV172" s="13" t="s">
        <v>79</v>
      </c>
      <c r="AW172" s="13" t="s">
        <v>33</v>
      </c>
      <c r="AX172" s="13" t="s">
        <v>72</v>
      </c>
      <c r="AY172" s="228" t="s">
        <v>118</v>
      </c>
    </row>
    <row r="173" s="13" customFormat="1">
      <c r="A173" s="13"/>
      <c r="B173" s="217"/>
      <c r="C173" s="218"/>
      <c r="D173" s="219" t="s">
        <v>130</v>
      </c>
      <c r="E173" s="220" t="s">
        <v>19</v>
      </c>
      <c r="F173" s="221" t="s">
        <v>236</v>
      </c>
      <c r="G173" s="218"/>
      <c r="H173" s="222">
        <v>5.2000000000000002</v>
      </c>
      <c r="I173" s="223"/>
      <c r="J173" s="218"/>
      <c r="K173" s="218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130</v>
      </c>
      <c r="AU173" s="228" t="s">
        <v>79</v>
      </c>
      <c r="AV173" s="13" t="s">
        <v>79</v>
      </c>
      <c r="AW173" s="13" t="s">
        <v>33</v>
      </c>
      <c r="AX173" s="13" t="s">
        <v>72</v>
      </c>
      <c r="AY173" s="228" t="s">
        <v>118</v>
      </c>
    </row>
    <row r="174" s="13" customFormat="1">
      <c r="A174" s="13"/>
      <c r="B174" s="217"/>
      <c r="C174" s="218"/>
      <c r="D174" s="219" t="s">
        <v>130</v>
      </c>
      <c r="E174" s="220" t="s">
        <v>19</v>
      </c>
      <c r="F174" s="221" t="s">
        <v>237</v>
      </c>
      <c r="G174" s="218"/>
      <c r="H174" s="222">
        <v>4.6500000000000004</v>
      </c>
      <c r="I174" s="223"/>
      <c r="J174" s="218"/>
      <c r="K174" s="218"/>
      <c r="L174" s="224"/>
      <c r="M174" s="225"/>
      <c r="N174" s="226"/>
      <c r="O174" s="226"/>
      <c r="P174" s="226"/>
      <c r="Q174" s="226"/>
      <c r="R174" s="226"/>
      <c r="S174" s="226"/>
      <c r="T174" s="22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8" t="s">
        <v>130</v>
      </c>
      <c r="AU174" s="228" t="s">
        <v>79</v>
      </c>
      <c r="AV174" s="13" t="s">
        <v>79</v>
      </c>
      <c r="AW174" s="13" t="s">
        <v>33</v>
      </c>
      <c r="AX174" s="13" t="s">
        <v>72</v>
      </c>
      <c r="AY174" s="228" t="s">
        <v>118</v>
      </c>
    </row>
    <row r="175" s="13" customFormat="1">
      <c r="A175" s="13"/>
      <c r="B175" s="217"/>
      <c r="C175" s="218"/>
      <c r="D175" s="219" t="s">
        <v>130</v>
      </c>
      <c r="E175" s="220" t="s">
        <v>19</v>
      </c>
      <c r="F175" s="221" t="s">
        <v>238</v>
      </c>
      <c r="G175" s="218"/>
      <c r="H175" s="222">
        <v>3.2000000000000002</v>
      </c>
      <c r="I175" s="223"/>
      <c r="J175" s="218"/>
      <c r="K175" s="218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130</v>
      </c>
      <c r="AU175" s="228" t="s">
        <v>79</v>
      </c>
      <c r="AV175" s="13" t="s">
        <v>79</v>
      </c>
      <c r="AW175" s="13" t="s">
        <v>33</v>
      </c>
      <c r="AX175" s="13" t="s">
        <v>72</v>
      </c>
      <c r="AY175" s="228" t="s">
        <v>118</v>
      </c>
    </row>
    <row r="176" s="13" customFormat="1">
      <c r="A176" s="13"/>
      <c r="B176" s="217"/>
      <c r="C176" s="218"/>
      <c r="D176" s="219" t="s">
        <v>130</v>
      </c>
      <c r="E176" s="220" t="s">
        <v>19</v>
      </c>
      <c r="F176" s="221" t="s">
        <v>239</v>
      </c>
      <c r="G176" s="218"/>
      <c r="H176" s="222">
        <v>5</v>
      </c>
      <c r="I176" s="223"/>
      <c r="J176" s="218"/>
      <c r="K176" s="218"/>
      <c r="L176" s="224"/>
      <c r="M176" s="225"/>
      <c r="N176" s="226"/>
      <c r="O176" s="226"/>
      <c r="P176" s="226"/>
      <c r="Q176" s="226"/>
      <c r="R176" s="226"/>
      <c r="S176" s="226"/>
      <c r="T176" s="22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8" t="s">
        <v>130</v>
      </c>
      <c r="AU176" s="228" t="s">
        <v>79</v>
      </c>
      <c r="AV176" s="13" t="s">
        <v>79</v>
      </c>
      <c r="AW176" s="13" t="s">
        <v>33</v>
      </c>
      <c r="AX176" s="13" t="s">
        <v>72</v>
      </c>
      <c r="AY176" s="228" t="s">
        <v>118</v>
      </c>
    </row>
    <row r="177" s="15" customFormat="1">
      <c r="A177" s="15"/>
      <c r="B177" s="240"/>
      <c r="C177" s="241"/>
      <c r="D177" s="219" t="s">
        <v>130</v>
      </c>
      <c r="E177" s="242" t="s">
        <v>19</v>
      </c>
      <c r="F177" s="243" t="s">
        <v>240</v>
      </c>
      <c r="G177" s="241"/>
      <c r="H177" s="242" t="s">
        <v>19</v>
      </c>
      <c r="I177" s="244"/>
      <c r="J177" s="241"/>
      <c r="K177" s="241"/>
      <c r="L177" s="245"/>
      <c r="M177" s="246"/>
      <c r="N177" s="247"/>
      <c r="O177" s="247"/>
      <c r="P177" s="247"/>
      <c r="Q177" s="247"/>
      <c r="R177" s="247"/>
      <c r="S177" s="247"/>
      <c r="T177" s="24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49" t="s">
        <v>130</v>
      </c>
      <c r="AU177" s="249" t="s">
        <v>79</v>
      </c>
      <c r="AV177" s="15" t="s">
        <v>77</v>
      </c>
      <c r="AW177" s="15" t="s">
        <v>33</v>
      </c>
      <c r="AX177" s="15" t="s">
        <v>72</v>
      </c>
      <c r="AY177" s="249" t="s">
        <v>118</v>
      </c>
    </row>
    <row r="178" s="13" customFormat="1">
      <c r="A178" s="13"/>
      <c r="B178" s="217"/>
      <c r="C178" s="218"/>
      <c r="D178" s="219" t="s">
        <v>130</v>
      </c>
      <c r="E178" s="220" t="s">
        <v>19</v>
      </c>
      <c r="F178" s="221" t="s">
        <v>241</v>
      </c>
      <c r="G178" s="218"/>
      <c r="H178" s="222">
        <v>2.3999999999999999</v>
      </c>
      <c r="I178" s="223"/>
      <c r="J178" s="218"/>
      <c r="K178" s="218"/>
      <c r="L178" s="224"/>
      <c r="M178" s="225"/>
      <c r="N178" s="226"/>
      <c r="O178" s="226"/>
      <c r="P178" s="226"/>
      <c r="Q178" s="226"/>
      <c r="R178" s="226"/>
      <c r="S178" s="226"/>
      <c r="T178" s="22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8" t="s">
        <v>130</v>
      </c>
      <c r="AU178" s="228" t="s">
        <v>79</v>
      </c>
      <c r="AV178" s="13" t="s">
        <v>79</v>
      </c>
      <c r="AW178" s="13" t="s">
        <v>33</v>
      </c>
      <c r="AX178" s="13" t="s">
        <v>72</v>
      </c>
      <c r="AY178" s="228" t="s">
        <v>118</v>
      </c>
    </row>
    <row r="179" s="13" customFormat="1">
      <c r="A179" s="13"/>
      <c r="B179" s="217"/>
      <c r="C179" s="218"/>
      <c r="D179" s="219" t="s">
        <v>130</v>
      </c>
      <c r="E179" s="220" t="s">
        <v>19</v>
      </c>
      <c r="F179" s="221" t="s">
        <v>242</v>
      </c>
      <c r="G179" s="218"/>
      <c r="H179" s="222">
        <v>0.40000000000000002</v>
      </c>
      <c r="I179" s="223"/>
      <c r="J179" s="218"/>
      <c r="K179" s="218"/>
      <c r="L179" s="224"/>
      <c r="M179" s="225"/>
      <c r="N179" s="226"/>
      <c r="O179" s="226"/>
      <c r="P179" s="226"/>
      <c r="Q179" s="226"/>
      <c r="R179" s="226"/>
      <c r="S179" s="226"/>
      <c r="T179" s="22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8" t="s">
        <v>130</v>
      </c>
      <c r="AU179" s="228" t="s">
        <v>79</v>
      </c>
      <c r="AV179" s="13" t="s">
        <v>79</v>
      </c>
      <c r="AW179" s="13" t="s">
        <v>33</v>
      </c>
      <c r="AX179" s="13" t="s">
        <v>72</v>
      </c>
      <c r="AY179" s="228" t="s">
        <v>118</v>
      </c>
    </row>
    <row r="180" s="13" customFormat="1">
      <c r="A180" s="13"/>
      <c r="B180" s="217"/>
      <c r="C180" s="218"/>
      <c r="D180" s="219" t="s">
        <v>130</v>
      </c>
      <c r="E180" s="220" t="s">
        <v>19</v>
      </c>
      <c r="F180" s="221" t="s">
        <v>243</v>
      </c>
      <c r="G180" s="218"/>
      <c r="H180" s="222">
        <v>0.59999999999999998</v>
      </c>
      <c r="I180" s="223"/>
      <c r="J180" s="218"/>
      <c r="K180" s="218"/>
      <c r="L180" s="224"/>
      <c r="M180" s="225"/>
      <c r="N180" s="226"/>
      <c r="O180" s="226"/>
      <c r="P180" s="226"/>
      <c r="Q180" s="226"/>
      <c r="R180" s="226"/>
      <c r="S180" s="226"/>
      <c r="T180" s="22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8" t="s">
        <v>130</v>
      </c>
      <c r="AU180" s="228" t="s">
        <v>79</v>
      </c>
      <c r="AV180" s="13" t="s">
        <v>79</v>
      </c>
      <c r="AW180" s="13" t="s">
        <v>33</v>
      </c>
      <c r="AX180" s="13" t="s">
        <v>72</v>
      </c>
      <c r="AY180" s="228" t="s">
        <v>118</v>
      </c>
    </row>
    <row r="181" s="13" customFormat="1">
      <c r="A181" s="13"/>
      <c r="B181" s="217"/>
      <c r="C181" s="218"/>
      <c r="D181" s="219" t="s">
        <v>130</v>
      </c>
      <c r="E181" s="220" t="s">
        <v>19</v>
      </c>
      <c r="F181" s="221" t="s">
        <v>244</v>
      </c>
      <c r="G181" s="218"/>
      <c r="H181" s="222">
        <v>0.80000000000000004</v>
      </c>
      <c r="I181" s="223"/>
      <c r="J181" s="218"/>
      <c r="K181" s="218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130</v>
      </c>
      <c r="AU181" s="228" t="s">
        <v>79</v>
      </c>
      <c r="AV181" s="13" t="s">
        <v>79</v>
      </c>
      <c r="AW181" s="13" t="s">
        <v>33</v>
      </c>
      <c r="AX181" s="13" t="s">
        <v>72</v>
      </c>
      <c r="AY181" s="228" t="s">
        <v>118</v>
      </c>
    </row>
    <row r="182" s="13" customFormat="1">
      <c r="A182" s="13"/>
      <c r="B182" s="217"/>
      <c r="C182" s="218"/>
      <c r="D182" s="219" t="s">
        <v>130</v>
      </c>
      <c r="E182" s="220" t="s">
        <v>19</v>
      </c>
      <c r="F182" s="221" t="s">
        <v>243</v>
      </c>
      <c r="G182" s="218"/>
      <c r="H182" s="222">
        <v>0.59999999999999998</v>
      </c>
      <c r="I182" s="223"/>
      <c r="J182" s="218"/>
      <c r="K182" s="218"/>
      <c r="L182" s="224"/>
      <c r="M182" s="225"/>
      <c r="N182" s="226"/>
      <c r="O182" s="226"/>
      <c r="P182" s="226"/>
      <c r="Q182" s="226"/>
      <c r="R182" s="226"/>
      <c r="S182" s="226"/>
      <c r="T182" s="22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8" t="s">
        <v>130</v>
      </c>
      <c r="AU182" s="228" t="s">
        <v>79</v>
      </c>
      <c r="AV182" s="13" t="s">
        <v>79</v>
      </c>
      <c r="AW182" s="13" t="s">
        <v>33</v>
      </c>
      <c r="AX182" s="13" t="s">
        <v>72</v>
      </c>
      <c r="AY182" s="228" t="s">
        <v>118</v>
      </c>
    </row>
    <row r="183" s="13" customFormat="1">
      <c r="A183" s="13"/>
      <c r="B183" s="217"/>
      <c r="C183" s="218"/>
      <c r="D183" s="219" t="s">
        <v>130</v>
      </c>
      <c r="E183" s="220" t="s">
        <v>19</v>
      </c>
      <c r="F183" s="221" t="s">
        <v>245</v>
      </c>
      <c r="G183" s="218"/>
      <c r="H183" s="222">
        <v>1.8</v>
      </c>
      <c r="I183" s="223"/>
      <c r="J183" s="218"/>
      <c r="K183" s="218"/>
      <c r="L183" s="224"/>
      <c r="M183" s="225"/>
      <c r="N183" s="226"/>
      <c r="O183" s="226"/>
      <c r="P183" s="226"/>
      <c r="Q183" s="226"/>
      <c r="R183" s="226"/>
      <c r="S183" s="226"/>
      <c r="T183" s="22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8" t="s">
        <v>130</v>
      </c>
      <c r="AU183" s="228" t="s">
        <v>79</v>
      </c>
      <c r="AV183" s="13" t="s">
        <v>79</v>
      </c>
      <c r="AW183" s="13" t="s">
        <v>33</v>
      </c>
      <c r="AX183" s="13" t="s">
        <v>72</v>
      </c>
      <c r="AY183" s="228" t="s">
        <v>118</v>
      </c>
    </row>
    <row r="184" s="13" customFormat="1">
      <c r="A184" s="13"/>
      <c r="B184" s="217"/>
      <c r="C184" s="218"/>
      <c r="D184" s="219" t="s">
        <v>130</v>
      </c>
      <c r="E184" s="220" t="s">
        <v>19</v>
      </c>
      <c r="F184" s="221" t="s">
        <v>245</v>
      </c>
      <c r="G184" s="218"/>
      <c r="H184" s="222">
        <v>1.8</v>
      </c>
      <c r="I184" s="223"/>
      <c r="J184" s="218"/>
      <c r="K184" s="218"/>
      <c r="L184" s="224"/>
      <c r="M184" s="225"/>
      <c r="N184" s="226"/>
      <c r="O184" s="226"/>
      <c r="P184" s="226"/>
      <c r="Q184" s="226"/>
      <c r="R184" s="226"/>
      <c r="S184" s="226"/>
      <c r="T184" s="22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8" t="s">
        <v>130</v>
      </c>
      <c r="AU184" s="228" t="s">
        <v>79</v>
      </c>
      <c r="AV184" s="13" t="s">
        <v>79</v>
      </c>
      <c r="AW184" s="13" t="s">
        <v>33</v>
      </c>
      <c r="AX184" s="13" t="s">
        <v>72</v>
      </c>
      <c r="AY184" s="228" t="s">
        <v>118</v>
      </c>
    </row>
    <row r="185" s="13" customFormat="1">
      <c r="A185" s="13"/>
      <c r="B185" s="217"/>
      <c r="C185" s="218"/>
      <c r="D185" s="219" t="s">
        <v>130</v>
      </c>
      <c r="E185" s="220" t="s">
        <v>19</v>
      </c>
      <c r="F185" s="221" t="s">
        <v>243</v>
      </c>
      <c r="G185" s="218"/>
      <c r="H185" s="222">
        <v>0.59999999999999998</v>
      </c>
      <c r="I185" s="223"/>
      <c r="J185" s="218"/>
      <c r="K185" s="218"/>
      <c r="L185" s="224"/>
      <c r="M185" s="225"/>
      <c r="N185" s="226"/>
      <c r="O185" s="226"/>
      <c r="P185" s="226"/>
      <c r="Q185" s="226"/>
      <c r="R185" s="226"/>
      <c r="S185" s="226"/>
      <c r="T185" s="22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8" t="s">
        <v>130</v>
      </c>
      <c r="AU185" s="228" t="s">
        <v>79</v>
      </c>
      <c r="AV185" s="13" t="s">
        <v>79</v>
      </c>
      <c r="AW185" s="13" t="s">
        <v>33</v>
      </c>
      <c r="AX185" s="13" t="s">
        <v>72</v>
      </c>
      <c r="AY185" s="228" t="s">
        <v>118</v>
      </c>
    </row>
    <row r="186" s="13" customFormat="1">
      <c r="A186" s="13"/>
      <c r="B186" s="217"/>
      <c r="C186" s="218"/>
      <c r="D186" s="219" t="s">
        <v>130</v>
      </c>
      <c r="E186" s="220" t="s">
        <v>19</v>
      </c>
      <c r="F186" s="221" t="s">
        <v>245</v>
      </c>
      <c r="G186" s="218"/>
      <c r="H186" s="222">
        <v>1.8</v>
      </c>
      <c r="I186" s="223"/>
      <c r="J186" s="218"/>
      <c r="K186" s="218"/>
      <c r="L186" s="224"/>
      <c r="M186" s="225"/>
      <c r="N186" s="226"/>
      <c r="O186" s="226"/>
      <c r="P186" s="226"/>
      <c r="Q186" s="226"/>
      <c r="R186" s="226"/>
      <c r="S186" s="226"/>
      <c r="T186" s="22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8" t="s">
        <v>130</v>
      </c>
      <c r="AU186" s="228" t="s">
        <v>79</v>
      </c>
      <c r="AV186" s="13" t="s">
        <v>79</v>
      </c>
      <c r="AW186" s="13" t="s">
        <v>33</v>
      </c>
      <c r="AX186" s="13" t="s">
        <v>72</v>
      </c>
      <c r="AY186" s="228" t="s">
        <v>118</v>
      </c>
    </row>
    <row r="187" s="14" customFormat="1">
      <c r="A187" s="14"/>
      <c r="B187" s="229"/>
      <c r="C187" s="230"/>
      <c r="D187" s="219" t="s">
        <v>130</v>
      </c>
      <c r="E187" s="231" t="s">
        <v>19</v>
      </c>
      <c r="F187" s="232" t="s">
        <v>132</v>
      </c>
      <c r="G187" s="230"/>
      <c r="H187" s="233">
        <v>53.699999999999989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9" t="s">
        <v>130</v>
      </c>
      <c r="AU187" s="239" t="s">
        <v>79</v>
      </c>
      <c r="AV187" s="14" t="s">
        <v>126</v>
      </c>
      <c r="AW187" s="14" t="s">
        <v>33</v>
      </c>
      <c r="AX187" s="14" t="s">
        <v>77</v>
      </c>
      <c r="AY187" s="239" t="s">
        <v>118</v>
      </c>
    </row>
    <row r="188" s="2" customFormat="1" ht="16.5" customHeight="1">
      <c r="A188" s="40"/>
      <c r="B188" s="41"/>
      <c r="C188" s="250" t="s">
        <v>246</v>
      </c>
      <c r="D188" s="250" t="s">
        <v>195</v>
      </c>
      <c r="E188" s="251" t="s">
        <v>247</v>
      </c>
      <c r="F188" s="252" t="s">
        <v>248</v>
      </c>
      <c r="G188" s="253" t="s">
        <v>135</v>
      </c>
      <c r="H188" s="254">
        <v>8.5800000000000001</v>
      </c>
      <c r="I188" s="255"/>
      <c r="J188" s="256">
        <f>ROUND(I188*H188,2)</f>
        <v>0</v>
      </c>
      <c r="K188" s="252" t="s">
        <v>125</v>
      </c>
      <c r="L188" s="257"/>
      <c r="M188" s="258" t="s">
        <v>19</v>
      </c>
      <c r="N188" s="259" t="s">
        <v>43</v>
      </c>
      <c r="O188" s="86"/>
      <c r="P188" s="208">
        <f>O188*H188</f>
        <v>0</v>
      </c>
      <c r="Q188" s="208">
        <v>0.00092000000000000003</v>
      </c>
      <c r="R188" s="208">
        <f>Q188*H188</f>
        <v>0.0078936000000000006</v>
      </c>
      <c r="S188" s="208">
        <v>0</v>
      </c>
      <c r="T188" s="20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0" t="s">
        <v>167</v>
      </c>
      <c r="AT188" s="210" t="s">
        <v>195</v>
      </c>
      <c r="AU188" s="210" t="s">
        <v>79</v>
      </c>
      <c r="AY188" s="19" t="s">
        <v>118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9" t="s">
        <v>77</v>
      </c>
      <c r="BK188" s="211">
        <f>ROUND(I188*H188,2)</f>
        <v>0</v>
      </c>
      <c r="BL188" s="19" t="s">
        <v>126</v>
      </c>
      <c r="BM188" s="210" t="s">
        <v>249</v>
      </c>
    </row>
    <row r="189" s="15" customFormat="1">
      <c r="A189" s="15"/>
      <c r="B189" s="240"/>
      <c r="C189" s="241"/>
      <c r="D189" s="219" t="s">
        <v>130</v>
      </c>
      <c r="E189" s="242" t="s">
        <v>19</v>
      </c>
      <c r="F189" s="243" t="s">
        <v>229</v>
      </c>
      <c r="G189" s="241"/>
      <c r="H189" s="242" t="s">
        <v>19</v>
      </c>
      <c r="I189" s="244"/>
      <c r="J189" s="241"/>
      <c r="K189" s="241"/>
      <c r="L189" s="245"/>
      <c r="M189" s="246"/>
      <c r="N189" s="247"/>
      <c r="O189" s="247"/>
      <c r="P189" s="247"/>
      <c r="Q189" s="247"/>
      <c r="R189" s="247"/>
      <c r="S189" s="247"/>
      <c r="T189" s="24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49" t="s">
        <v>130</v>
      </c>
      <c r="AU189" s="249" t="s">
        <v>79</v>
      </c>
      <c r="AV189" s="15" t="s">
        <v>77</v>
      </c>
      <c r="AW189" s="15" t="s">
        <v>33</v>
      </c>
      <c r="AX189" s="15" t="s">
        <v>72</v>
      </c>
      <c r="AY189" s="249" t="s">
        <v>118</v>
      </c>
    </row>
    <row r="190" s="13" customFormat="1">
      <c r="A190" s="13"/>
      <c r="B190" s="217"/>
      <c r="C190" s="218"/>
      <c r="D190" s="219" t="s">
        <v>130</v>
      </c>
      <c r="E190" s="220" t="s">
        <v>19</v>
      </c>
      <c r="F190" s="221" t="s">
        <v>250</v>
      </c>
      <c r="G190" s="218"/>
      <c r="H190" s="222">
        <v>8.5800000000000001</v>
      </c>
      <c r="I190" s="223"/>
      <c r="J190" s="218"/>
      <c r="K190" s="218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130</v>
      </c>
      <c r="AU190" s="228" t="s">
        <v>79</v>
      </c>
      <c r="AV190" s="13" t="s">
        <v>79</v>
      </c>
      <c r="AW190" s="13" t="s">
        <v>33</v>
      </c>
      <c r="AX190" s="13" t="s">
        <v>72</v>
      </c>
      <c r="AY190" s="228" t="s">
        <v>118</v>
      </c>
    </row>
    <row r="191" s="14" customFormat="1">
      <c r="A191" s="14"/>
      <c r="B191" s="229"/>
      <c r="C191" s="230"/>
      <c r="D191" s="219" t="s">
        <v>130</v>
      </c>
      <c r="E191" s="231" t="s">
        <v>19</v>
      </c>
      <c r="F191" s="232" t="s">
        <v>132</v>
      </c>
      <c r="G191" s="230"/>
      <c r="H191" s="233">
        <v>8.5800000000000001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9" t="s">
        <v>130</v>
      </c>
      <c r="AU191" s="239" t="s">
        <v>79</v>
      </c>
      <c r="AV191" s="14" t="s">
        <v>126</v>
      </c>
      <c r="AW191" s="14" t="s">
        <v>33</v>
      </c>
      <c r="AX191" s="14" t="s">
        <v>77</v>
      </c>
      <c r="AY191" s="239" t="s">
        <v>118</v>
      </c>
    </row>
    <row r="192" s="2" customFormat="1" ht="16.5" customHeight="1">
      <c r="A192" s="40"/>
      <c r="B192" s="41"/>
      <c r="C192" s="250" t="s">
        <v>251</v>
      </c>
      <c r="D192" s="250" t="s">
        <v>195</v>
      </c>
      <c r="E192" s="251" t="s">
        <v>252</v>
      </c>
      <c r="F192" s="252" t="s">
        <v>253</v>
      </c>
      <c r="G192" s="253" t="s">
        <v>135</v>
      </c>
      <c r="H192" s="254">
        <v>2.1600000000000001</v>
      </c>
      <c r="I192" s="255"/>
      <c r="J192" s="256">
        <f>ROUND(I192*H192,2)</f>
        <v>0</v>
      </c>
      <c r="K192" s="252" t="s">
        <v>125</v>
      </c>
      <c r="L192" s="257"/>
      <c r="M192" s="258" t="s">
        <v>19</v>
      </c>
      <c r="N192" s="259" t="s">
        <v>43</v>
      </c>
      <c r="O192" s="86"/>
      <c r="P192" s="208">
        <f>O192*H192</f>
        <v>0</v>
      </c>
      <c r="Q192" s="208">
        <v>0.0011999999999999999</v>
      </c>
      <c r="R192" s="208">
        <f>Q192*H192</f>
        <v>0.0025920000000000001</v>
      </c>
      <c r="S192" s="208">
        <v>0</v>
      </c>
      <c r="T192" s="20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0" t="s">
        <v>167</v>
      </c>
      <c r="AT192" s="210" t="s">
        <v>195</v>
      </c>
      <c r="AU192" s="210" t="s">
        <v>79</v>
      </c>
      <c r="AY192" s="19" t="s">
        <v>118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19" t="s">
        <v>77</v>
      </c>
      <c r="BK192" s="211">
        <f>ROUND(I192*H192,2)</f>
        <v>0</v>
      </c>
      <c r="BL192" s="19" t="s">
        <v>126</v>
      </c>
      <c r="BM192" s="210" t="s">
        <v>254</v>
      </c>
    </row>
    <row r="193" s="15" customFormat="1">
      <c r="A193" s="15"/>
      <c r="B193" s="240"/>
      <c r="C193" s="241"/>
      <c r="D193" s="219" t="s">
        <v>130</v>
      </c>
      <c r="E193" s="242" t="s">
        <v>19</v>
      </c>
      <c r="F193" s="243" t="s">
        <v>240</v>
      </c>
      <c r="G193" s="241"/>
      <c r="H193" s="242" t="s">
        <v>19</v>
      </c>
      <c r="I193" s="244"/>
      <c r="J193" s="241"/>
      <c r="K193" s="241"/>
      <c r="L193" s="245"/>
      <c r="M193" s="246"/>
      <c r="N193" s="247"/>
      <c r="O193" s="247"/>
      <c r="P193" s="247"/>
      <c r="Q193" s="247"/>
      <c r="R193" s="247"/>
      <c r="S193" s="247"/>
      <c r="T193" s="24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49" t="s">
        <v>130</v>
      </c>
      <c r="AU193" s="249" t="s">
        <v>79</v>
      </c>
      <c r="AV193" s="15" t="s">
        <v>77</v>
      </c>
      <c r="AW193" s="15" t="s">
        <v>33</v>
      </c>
      <c r="AX193" s="15" t="s">
        <v>72</v>
      </c>
      <c r="AY193" s="249" t="s">
        <v>118</v>
      </c>
    </row>
    <row r="194" s="13" customFormat="1">
      <c r="A194" s="13"/>
      <c r="B194" s="217"/>
      <c r="C194" s="218"/>
      <c r="D194" s="219" t="s">
        <v>130</v>
      </c>
      <c r="E194" s="220" t="s">
        <v>19</v>
      </c>
      <c r="F194" s="221" t="s">
        <v>255</v>
      </c>
      <c r="G194" s="218"/>
      <c r="H194" s="222">
        <v>2.1600000000000001</v>
      </c>
      <c r="I194" s="223"/>
      <c r="J194" s="218"/>
      <c r="K194" s="218"/>
      <c r="L194" s="224"/>
      <c r="M194" s="225"/>
      <c r="N194" s="226"/>
      <c r="O194" s="226"/>
      <c r="P194" s="226"/>
      <c r="Q194" s="226"/>
      <c r="R194" s="226"/>
      <c r="S194" s="226"/>
      <c r="T194" s="22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8" t="s">
        <v>130</v>
      </c>
      <c r="AU194" s="228" t="s">
        <v>79</v>
      </c>
      <c r="AV194" s="13" t="s">
        <v>79</v>
      </c>
      <c r="AW194" s="13" t="s">
        <v>33</v>
      </c>
      <c r="AX194" s="13" t="s">
        <v>72</v>
      </c>
      <c r="AY194" s="228" t="s">
        <v>118</v>
      </c>
    </row>
    <row r="195" s="14" customFormat="1">
      <c r="A195" s="14"/>
      <c r="B195" s="229"/>
      <c r="C195" s="230"/>
      <c r="D195" s="219" t="s">
        <v>130</v>
      </c>
      <c r="E195" s="231" t="s">
        <v>19</v>
      </c>
      <c r="F195" s="232" t="s">
        <v>132</v>
      </c>
      <c r="G195" s="230"/>
      <c r="H195" s="233">
        <v>2.1600000000000001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9" t="s">
        <v>130</v>
      </c>
      <c r="AU195" s="239" t="s">
        <v>79</v>
      </c>
      <c r="AV195" s="14" t="s">
        <v>126</v>
      </c>
      <c r="AW195" s="14" t="s">
        <v>33</v>
      </c>
      <c r="AX195" s="14" t="s">
        <v>77</v>
      </c>
      <c r="AY195" s="239" t="s">
        <v>118</v>
      </c>
    </row>
    <row r="196" s="2" customFormat="1" ht="16.5" customHeight="1">
      <c r="A196" s="40"/>
      <c r="B196" s="41"/>
      <c r="C196" s="199" t="s">
        <v>256</v>
      </c>
      <c r="D196" s="199" t="s">
        <v>121</v>
      </c>
      <c r="E196" s="200" t="s">
        <v>257</v>
      </c>
      <c r="F196" s="201" t="s">
        <v>258</v>
      </c>
      <c r="G196" s="202" t="s">
        <v>124</v>
      </c>
      <c r="H196" s="203">
        <v>48</v>
      </c>
      <c r="I196" s="204"/>
      <c r="J196" s="205">
        <f>ROUND(I196*H196,2)</f>
        <v>0</v>
      </c>
      <c r="K196" s="201" t="s">
        <v>125</v>
      </c>
      <c r="L196" s="46"/>
      <c r="M196" s="206" t="s">
        <v>19</v>
      </c>
      <c r="N196" s="207" t="s">
        <v>43</v>
      </c>
      <c r="O196" s="86"/>
      <c r="P196" s="208">
        <f>O196*H196</f>
        <v>0</v>
      </c>
      <c r="Q196" s="208">
        <v>0.00010000000000000001</v>
      </c>
      <c r="R196" s="208">
        <f>Q196*H196</f>
        <v>0.0048000000000000004</v>
      </c>
      <c r="S196" s="208">
        <v>0</v>
      </c>
      <c r="T196" s="20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0" t="s">
        <v>126</v>
      </c>
      <c r="AT196" s="210" t="s">
        <v>121</v>
      </c>
      <c r="AU196" s="210" t="s">
        <v>79</v>
      </c>
      <c r="AY196" s="19" t="s">
        <v>118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19" t="s">
        <v>77</v>
      </c>
      <c r="BK196" s="211">
        <f>ROUND(I196*H196,2)</f>
        <v>0</v>
      </c>
      <c r="BL196" s="19" t="s">
        <v>126</v>
      </c>
      <c r="BM196" s="210" t="s">
        <v>259</v>
      </c>
    </row>
    <row r="197" s="2" customFormat="1">
      <c r="A197" s="40"/>
      <c r="B197" s="41"/>
      <c r="C197" s="42"/>
      <c r="D197" s="212" t="s">
        <v>128</v>
      </c>
      <c r="E197" s="42"/>
      <c r="F197" s="213" t="s">
        <v>260</v>
      </c>
      <c r="G197" s="42"/>
      <c r="H197" s="42"/>
      <c r="I197" s="214"/>
      <c r="J197" s="42"/>
      <c r="K197" s="42"/>
      <c r="L197" s="46"/>
      <c r="M197" s="215"/>
      <c r="N197" s="216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128</v>
      </c>
      <c r="AU197" s="19" t="s">
        <v>79</v>
      </c>
    </row>
    <row r="198" s="13" customFormat="1">
      <c r="A198" s="13"/>
      <c r="B198" s="217"/>
      <c r="C198" s="218"/>
      <c r="D198" s="219" t="s">
        <v>130</v>
      </c>
      <c r="E198" s="220" t="s">
        <v>19</v>
      </c>
      <c r="F198" s="221" t="s">
        <v>261</v>
      </c>
      <c r="G198" s="218"/>
      <c r="H198" s="222">
        <v>48</v>
      </c>
      <c r="I198" s="223"/>
      <c r="J198" s="218"/>
      <c r="K198" s="218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130</v>
      </c>
      <c r="AU198" s="228" t="s">
        <v>79</v>
      </c>
      <c r="AV198" s="13" t="s">
        <v>79</v>
      </c>
      <c r="AW198" s="13" t="s">
        <v>33</v>
      </c>
      <c r="AX198" s="13" t="s">
        <v>72</v>
      </c>
      <c r="AY198" s="228" t="s">
        <v>118</v>
      </c>
    </row>
    <row r="199" s="14" customFormat="1">
      <c r="A199" s="14"/>
      <c r="B199" s="229"/>
      <c r="C199" s="230"/>
      <c r="D199" s="219" t="s">
        <v>130</v>
      </c>
      <c r="E199" s="231" t="s">
        <v>19</v>
      </c>
      <c r="F199" s="232" t="s">
        <v>132</v>
      </c>
      <c r="G199" s="230"/>
      <c r="H199" s="233">
        <v>48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9" t="s">
        <v>130</v>
      </c>
      <c r="AU199" s="239" t="s">
        <v>79</v>
      </c>
      <c r="AV199" s="14" t="s">
        <v>126</v>
      </c>
      <c r="AW199" s="14" t="s">
        <v>33</v>
      </c>
      <c r="AX199" s="14" t="s">
        <v>77</v>
      </c>
      <c r="AY199" s="239" t="s">
        <v>118</v>
      </c>
    </row>
    <row r="200" s="2" customFormat="1" ht="16.5" customHeight="1">
      <c r="A200" s="40"/>
      <c r="B200" s="41"/>
      <c r="C200" s="250" t="s">
        <v>7</v>
      </c>
      <c r="D200" s="250" t="s">
        <v>195</v>
      </c>
      <c r="E200" s="251" t="s">
        <v>262</v>
      </c>
      <c r="F200" s="252" t="s">
        <v>263</v>
      </c>
      <c r="G200" s="253" t="s">
        <v>124</v>
      </c>
      <c r="H200" s="254">
        <v>50.399999999999999</v>
      </c>
      <c r="I200" s="255"/>
      <c r="J200" s="256">
        <f>ROUND(I200*H200,2)</f>
        <v>0</v>
      </c>
      <c r="K200" s="252" t="s">
        <v>125</v>
      </c>
      <c r="L200" s="257"/>
      <c r="M200" s="258" t="s">
        <v>19</v>
      </c>
      <c r="N200" s="259" t="s">
        <v>43</v>
      </c>
      <c r="O200" s="86"/>
      <c r="P200" s="208">
        <f>O200*H200</f>
        <v>0</v>
      </c>
      <c r="Q200" s="208">
        <v>0.00050000000000000001</v>
      </c>
      <c r="R200" s="208">
        <f>Q200*H200</f>
        <v>0.0252</v>
      </c>
      <c r="S200" s="208">
        <v>0</v>
      </c>
      <c r="T200" s="209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0" t="s">
        <v>167</v>
      </c>
      <c r="AT200" s="210" t="s">
        <v>195</v>
      </c>
      <c r="AU200" s="210" t="s">
        <v>79</v>
      </c>
      <c r="AY200" s="19" t="s">
        <v>118</v>
      </c>
      <c r="BE200" s="211">
        <f>IF(N200="základní",J200,0)</f>
        <v>0</v>
      </c>
      <c r="BF200" s="211">
        <f>IF(N200="snížená",J200,0)</f>
        <v>0</v>
      </c>
      <c r="BG200" s="211">
        <f>IF(N200="zákl. přenesená",J200,0)</f>
        <v>0</v>
      </c>
      <c r="BH200" s="211">
        <f>IF(N200="sníž. přenesená",J200,0)</f>
        <v>0</v>
      </c>
      <c r="BI200" s="211">
        <f>IF(N200="nulová",J200,0)</f>
        <v>0</v>
      </c>
      <c r="BJ200" s="19" t="s">
        <v>77</v>
      </c>
      <c r="BK200" s="211">
        <f>ROUND(I200*H200,2)</f>
        <v>0</v>
      </c>
      <c r="BL200" s="19" t="s">
        <v>126</v>
      </c>
      <c r="BM200" s="210" t="s">
        <v>264</v>
      </c>
    </row>
    <row r="201" s="13" customFormat="1">
      <c r="A201" s="13"/>
      <c r="B201" s="217"/>
      <c r="C201" s="218"/>
      <c r="D201" s="219" t="s">
        <v>130</v>
      </c>
      <c r="E201" s="218"/>
      <c r="F201" s="221" t="s">
        <v>265</v>
      </c>
      <c r="G201" s="218"/>
      <c r="H201" s="222">
        <v>50.399999999999999</v>
      </c>
      <c r="I201" s="223"/>
      <c r="J201" s="218"/>
      <c r="K201" s="218"/>
      <c r="L201" s="224"/>
      <c r="M201" s="225"/>
      <c r="N201" s="226"/>
      <c r="O201" s="226"/>
      <c r="P201" s="226"/>
      <c r="Q201" s="226"/>
      <c r="R201" s="226"/>
      <c r="S201" s="226"/>
      <c r="T201" s="22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8" t="s">
        <v>130</v>
      </c>
      <c r="AU201" s="228" t="s">
        <v>79</v>
      </c>
      <c r="AV201" s="13" t="s">
        <v>79</v>
      </c>
      <c r="AW201" s="13" t="s">
        <v>4</v>
      </c>
      <c r="AX201" s="13" t="s">
        <v>77</v>
      </c>
      <c r="AY201" s="228" t="s">
        <v>118</v>
      </c>
    </row>
    <row r="202" s="2" customFormat="1" ht="16.5" customHeight="1">
      <c r="A202" s="40"/>
      <c r="B202" s="41"/>
      <c r="C202" s="199" t="s">
        <v>266</v>
      </c>
      <c r="D202" s="199" t="s">
        <v>121</v>
      </c>
      <c r="E202" s="200" t="s">
        <v>267</v>
      </c>
      <c r="F202" s="201" t="s">
        <v>268</v>
      </c>
      <c r="G202" s="202" t="s">
        <v>124</v>
      </c>
      <c r="H202" s="203">
        <v>159.09999999999999</v>
      </c>
      <c r="I202" s="204"/>
      <c r="J202" s="205">
        <f>ROUND(I202*H202,2)</f>
        <v>0</v>
      </c>
      <c r="K202" s="201" t="s">
        <v>125</v>
      </c>
      <c r="L202" s="46"/>
      <c r="M202" s="206" t="s">
        <v>19</v>
      </c>
      <c r="N202" s="207" t="s">
        <v>43</v>
      </c>
      <c r="O202" s="86"/>
      <c r="P202" s="208">
        <f>O202*H202</f>
        <v>0</v>
      </c>
      <c r="Q202" s="208">
        <v>0</v>
      </c>
      <c r="R202" s="208">
        <f>Q202*H202</f>
        <v>0</v>
      </c>
      <c r="S202" s="208">
        <v>0</v>
      </c>
      <c r="T202" s="209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0" t="s">
        <v>126</v>
      </c>
      <c r="AT202" s="210" t="s">
        <v>121</v>
      </c>
      <c r="AU202" s="210" t="s">
        <v>79</v>
      </c>
      <c r="AY202" s="19" t="s">
        <v>118</v>
      </c>
      <c r="BE202" s="211">
        <f>IF(N202="základní",J202,0)</f>
        <v>0</v>
      </c>
      <c r="BF202" s="211">
        <f>IF(N202="snížená",J202,0)</f>
        <v>0</v>
      </c>
      <c r="BG202" s="211">
        <f>IF(N202="zákl. přenesená",J202,0)</f>
        <v>0</v>
      </c>
      <c r="BH202" s="211">
        <f>IF(N202="sníž. přenesená",J202,0)</f>
        <v>0</v>
      </c>
      <c r="BI202" s="211">
        <f>IF(N202="nulová",J202,0)</f>
        <v>0</v>
      </c>
      <c r="BJ202" s="19" t="s">
        <v>77</v>
      </c>
      <c r="BK202" s="211">
        <f>ROUND(I202*H202,2)</f>
        <v>0</v>
      </c>
      <c r="BL202" s="19" t="s">
        <v>126</v>
      </c>
      <c r="BM202" s="210" t="s">
        <v>269</v>
      </c>
    </row>
    <row r="203" s="2" customFormat="1">
      <c r="A203" s="40"/>
      <c r="B203" s="41"/>
      <c r="C203" s="42"/>
      <c r="D203" s="212" t="s">
        <v>128</v>
      </c>
      <c r="E203" s="42"/>
      <c r="F203" s="213" t="s">
        <v>270</v>
      </c>
      <c r="G203" s="42"/>
      <c r="H203" s="42"/>
      <c r="I203" s="214"/>
      <c r="J203" s="42"/>
      <c r="K203" s="42"/>
      <c r="L203" s="46"/>
      <c r="M203" s="215"/>
      <c r="N203" s="216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128</v>
      </c>
      <c r="AU203" s="19" t="s">
        <v>79</v>
      </c>
    </row>
    <row r="204" s="15" customFormat="1">
      <c r="A204" s="15"/>
      <c r="B204" s="240"/>
      <c r="C204" s="241"/>
      <c r="D204" s="219" t="s">
        <v>130</v>
      </c>
      <c r="E204" s="242" t="s">
        <v>19</v>
      </c>
      <c r="F204" s="243" t="s">
        <v>271</v>
      </c>
      <c r="G204" s="241"/>
      <c r="H204" s="242" t="s">
        <v>19</v>
      </c>
      <c r="I204" s="244"/>
      <c r="J204" s="241"/>
      <c r="K204" s="241"/>
      <c r="L204" s="245"/>
      <c r="M204" s="246"/>
      <c r="N204" s="247"/>
      <c r="O204" s="247"/>
      <c r="P204" s="247"/>
      <c r="Q204" s="247"/>
      <c r="R204" s="247"/>
      <c r="S204" s="247"/>
      <c r="T204" s="24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49" t="s">
        <v>130</v>
      </c>
      <c r="AU204" s="249" t="s">
        <v>79</v>
      </c>
      <c r="AV204" s="15" t="s">
        <v>77</v>
      </c>
      <c r="AW204" s="15" t="s">
        <v>33</v>
      </c>
      <c r="AX204" s="15" t="s">
        <v>72</v>
      </c>
      <c r="AY204" s="249" t="s">
        <v>118</v>
      </c>
    </row>
    <row r="205" s="13" customFormat="1">
      <c r="A205" s="13"/>
      <c r="B205" s="217"/>
      <c r="C205" s="218"/>
      <c r="D205" s="219" t="s">
        <v>130</v>
      </c>
      <c r="E205" s="220" t="s">
        <v>19</v>
      </c>
      <c r="F205" s="221" t="s">
        <v>272</v>
      </c>
      <c r="G205" s="218"/>
      <c r="H205" s="222">
        <v>12.4</v>
      </c>
      <c r="I205" s="223"/>
      <c r="J205" s="218"/>
      <c r="K205" s="218"/>
      <c r="L205" s="224"/>
      <c r="M205" s="225"/>
      <c r="N205" s="226"/>
      <c r="O205" s="226"/>
      <c r="P205" s="226"/>
      <c r="Q205" s="226"/>
      <c r="R205" s="226"/>
      <c r="S205" s="226"/>
      <c r="T205" s="22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8" t="s">
        <v>130</v>
      </c>
      <c r="AU205" s="228" t="s">
        <v>79</v>
      </c>
      <c r="AV205" s="13" t="s">
        <v>79</v>
      </c>
      <c r="AW205" s="13" t="s">
        <v>33</v>
      </c>
      <c r="AX205" s="13" t="s">
        <v>72</v>
      </c>
      <c r="AY205" s="228" t="s">
        <v>118</v>
      </c>
    </row>
    <row r="206" s="15" customFormat="1">
      <c r="A206" s="15"/>
      <c r="B206" s="240"/>
      <c r="C206" s="241"/>
      <c r="D206" s="219" t="s">
        <v>130</v>
      </c>
      <c r="E206" s="242" t="s">
        <v>19</v>
      </c>
      <c r="F206" s="243" t="s">
        <v>273</v>
      </c>
      <c r="G206" s="241"/>
      <c r="H206" s="242" t="s">
        <v>19</v>
      </c>
      <c r="I206" s="244"/>
      <c r="J206" s="241"/>
      <c r="K206" s="241"/>
      <c r="L206" s="245"/>
      <c r="M206" s="246"/>
      <c r="N206" s="247"/>
      <c r="O206" s="247"/>
      <c r="P206" s="247"/>
      <c r="Q206" s="247"/>
      <c r="R206" s="247"/>
      <c r="S206" s="247"/>
      <c r="T206" s="24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49" t="s">
        <v>130</v>
      </c>
      <c r="AU206" s="249" t="s">
        <v>79</v>
      </c>
      <c r="AV206" s="15" t="s">
        <v>77</v>
      </c>
      <c r="AW206" s="15" t="s">
        <v>33</v>
      </c>
      <c r="AX206" s="15" t="s">
        <v>72</v>
      </c>
      <c r="AY206" s="249" t="s">
        <v>118</v>
      </c>
    </row>
    <row r="207" s="13" customFormat="1">
      <c r="A207" s="13"/>
      <c r="B207" s="217"/>
      <c r="C207" s="218"/>
      <c r="D207" s="219" t="s">
        <v>130</v>
      </c>
      <c r="E207" s="220" t="s">
        <v>19</v>
      </c>
      <c r="F207" s="221" t="s">
        <v>131</v>
      </c>
      <c r="G207" s="218"/>
      <c r="H207" s="222">
        <v>49.100000000000001</v>
      </c>
      <c r="I207" s="223"/>
      <c r="J207" s="218"/>
      <c r="K207" s="218"/>
      <c r="L207" s="224"/>
      <c r="M207" s="225"/>
      <c r="N207" s="226"/>
      <c r="O207" s="226"/>
      <c r="P207" s="226"/>
      <c r="Q207" s="226"/>
      <c r="R207" s="226"/>
      <c r="S207" s="226"/>
      <c r="T207" s="22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8" t="s">
        <v>130</v>
      </c>
      <c r="AU207" s="228" t="s">
        <v>79</v>
      </c>
      <c r="AV207" s="13" t="s">
        <v>79</v>
      </c>
      <c r="AW207" s="13" t="s">
        <v>33</v>
      </c>
      <c r="AX207" s="13" t="s">
        <v>72</v>
      </c>
      <c r="AY207" s="228" t="s">
        <v>118</v>
      </c>
    </row>
    <row r="208" s="15" customFormat="1">
      <c r="A208" s="15"/>
      <c r="B208" s="240"/>
      <c r="C208" s="241"/>
      <c r="D208" s="219" t="s">
        <v>130</v>
      </c>
      <c r="E208" s="242" t="s">
        <v>19</v>
      </c>
      <c r="F208" s="243" t="s">
        <v>193</v>
      </c>
      <c r="G208" s="241"/>
      <c r="H208" s="242" t="s">
        <v>19</v>
      </c>
      <c r="I208" s="244"/>
      <c r="J208" s="241"/>
      <c r="K208" s="241"/>
      <c r="L208" s="245"/>
      <c r="M208" s="246"/>
      <c r="N208" s="247"/>
      <c r="O208" s="247"/>
      <c r="P208" s="247"/>
      <c r="Q208" s="247"/>
      <c r="R208" s="247"/>
      <c r="S208" s="247"/>
      <c r="T208" s="248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49" t="s">
        <v>130</v>
      </c>
      <c r="AU208" s="249" t="s">
        <v>79</v>
      </c>
      <c r="AV208" s="15" t="s">
        <v>77</v>
      </c>
      <c r="AW208" s="15" t="s">
        <v>33</v>
      </c>
      <c r="AX208" s="15" t="s">
        <v>72</v>
      </c>
      <c r="AY208" s="249" t="s">
        <v>118</v>
      </c>
    </row>
    <row r="209" s="13" customFormat="1">
      <c r="A209" s="13"/>
      <c r="B209" s="217"/>
      <c r="C209" s="218"/>
      <c r="D209" s="219" t="s">
        <v>130</v>
      </c>
      <c r="E209" s="220" t="s">
        <v>19</v>
      </c>
      <c r="F209" s="221" t="s">
        <v>274</v>
      </c>
      <c r="G209" s="218"/>
      <c r="H209" s="222">
        <v>6</v>
      </c>
      <c r="I209" s="223"/>
      <c r="J209" s="218"/>
      <c r="K209" s="218"/>
      <c r="L209" s="224"/>
      <c r="M209" s="225"/>
      <c r="N209" s="226"/>
      <c r="O209" s="226"/>
      <c r="P209" s="226"/>
      <c r="Q209" s="226"/>
      <c r="R209" s="226"/>
      <c r="S209" s="226"/>
      <c r="T209" s="22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8" t="s">
        <v>130</v>
      </c>
      <c r="AU209" s="228" t="s">
        <v>79</v>
      </c>
      <c r="AV209" s="13" t="s">
        <v>79</v>
      </c>
      <c r="AW209" s="13" t="s">
        <v>33</v>
      </c>
      <c r="AX209" s="13" t="s">
        <v>72</v>
      </c>
      <c r="AY209" s="228" t="s">
        <v>118</v>
      </c>
    </row>
    <row r="210" s="15" customFormat="1">
      <c r="A210" s="15"/>
      <c r="B210" s="240"/>
      <c r="C210" s="241"/>
      <c r="D210" s="219" t="s">
        <v>130</v>
      </c>
      <c r="E210" s="242" t="s">
        <v>19</v>
      </c>
      <c r="F210" s="243" t="s">
        <v>275</v>
      </c>
      <c r="G210" s="241"/>
      <c r="H210" s="242" t="s">
        <v>19</v>
      </c>
      <c r="I210" s="244"/>
      <c r="J210" s="241"/>
      <c r="K210" s="241"/>
      <c r="L210" s="245"/>
      <c r="M210" s="246"/>
      <c r="N210" s="247"/>
      <c r="O210" s="247"/>
      <c r="P210" s="247"/>
      <c r="Q210" s="247"/>
      <c r="R210" s="247"/>
      <c r="S210" s="247"/>
      <c r="T210" s="248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49" t="s">
        <v>130</v>
      </c>
      <c r="AU210" s="249" t="s">
        <v>79</v>
      </c>
      <c r="AV210" s="15" t="s">
        <v>77</v>
      </c>
      <c r="AW210" s="15" t="s">
        <v>33</v>
      </c>
      <c r="AX210" s="15" t="s">
        <v>72</v>
      </c>
      <c r="AY210" s="249" t="s">
        <v>118</v>
      </c>
    </row>
    <row r="211" s="13" customFormat="1">
      <c r="A211" s="13"/>
      <c r="B211" s="217"/>
      <c r="C211" s="218"/>
      <c r="D211" s="219" t="s">
        <v>130</v>
      </c>
      <c r="E211" s="220" t="s">
        <v>19</v>
      </c>
      <c r="F211" s="221" t="s">
        <v>276</v>
      </c>
      <c r="G211" s="218"/>
      <c r="H211" s="222">
        <v>16.600000000000001</v>
      </c>
      <c r="I211" s="223"/>
      <c r="J211" s="218"/>
      <c r="K211" s="218"/>
      <c r="L211" s="224"/>
      <c r="M211" s="225"/>
      <c r="N211" s="226"/>
      <c r="O211" s="226"/>
      <c r="P211" s="226"/>
      <c r="Q211" s="226"/>
      <c r="R211" s="226"/>
      <c r="S211" s="226"/>
      <c r="T211" s="22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8" t="s">
        <v>130</v>
      </c>
      <c r="AU211" s="228" t="s">
        <v>79</v>
      </c>
      <c r="AV211" s="13" t="s">
        <v>79</v>
      </c>
      <c r="AW211" s="13" t="s">
        <v>33</v>
      </c>
      <c r="AX211" s="13" t="s">
        <v>72</v>
      </c>
      <c r="AY211" s="228" t="s">
        <v>118</v>
      </c>
    </row>
    <row r="212" s="13" customFormat="1">
      <c r="A212" s="13"/>
      <c r="B212" s="217"/>
      <c r="C212" s="218"/>
      <c r="D212" s="219" t="s">
        <v>130</v>
      </c>
      <c r="E212" s="220" t="s">
        <v>19</v>
      </c>
      <c r="F212" s="221" t="s">
        <v>277</v>
      </c>
      <c r="G212" s="218"/>
      <c r="H212" s="222">
        <v>32.100000000000001</v>
      </c>
      <c r="I212" s="223"/>
      <c r="J212" s="218"/>
      <c r="K212" s="218"/>
      <c r="L212" s="224"/>
      <c r="M212" s="225"/>
      <c r="N212" s="226"/>
      <c r="O212" s="226"/>
      <c r="P212" s="226"/>
      <c r="Q212" s="226"/>
      <c r="R212" s="226"/>
      <c r="S212" s="226"/>
      <c r="T212" s="22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8" t="s">
        <v>130</v>
      </c>
      <c r="AU212" s="228" t="s">
        <v>79</v>
      </c>
      <c r="AV212" s="13" t="s">
        <v>79</v>
      </c>
      <c r="AW212" s="13" t="s">
        <v>33</v>
      </c>
      <c r="AX212" s="13" t="s">
        <v>72</v>
      </c>
      <c r="AY212" s="228" t="s">
        <v>118</v>
      </c>
    </row>
    <row r="213" s="15" customFormat="1">
      <c r="A213" s="15"/>
      <c r="B213" s="240"/>
      <c r="C213" s="241"/>
      <c r="D213" s="219" t="s">
        <v>130</v>
      </c>
      <c r="E213" s="242" t="s">
        <v>19</v>
      </c>
      <c r="F213" s="243" t="s">
        <v>278</v>
      </c>
      <c r="G213" s="241"/>
      <c r="H213" s="242" t="s">
        <v>19</v>
      </c>
      <c r="I213" s="244"/>
      <c r="J213" s="241"/>
      <c r="K213" s="241"/>
      <c r="L213" s="245"/>
      <c r="M213" s="246"/>
      <c r="N213" s="247"/>
      <c r="O213" s="247"/>
      <c r="P213" s="247"/>
      <c r="Q213" s="247"/>
      <c r="R213" s="247"/>
      <c r="S213" s="247"/>
      <c r="T213" s="24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49" t="s">
        <v>130</v>
      </c>
      <c r="AU213" s="249" t="s">
        <v>79</v>
      </c>
      <c r="AV213" s="15" t="s">
        <v>77</v>
      </c>
      <c r="AW213" s="15" t="s">
        <v>33</v>
      </c>
      <c r="AX213" s="15" t="s">
        <v>72</v>
      </c>
      <c r="AY213" s="249" t="s">
        <v>118</v>
      </c>
    </row>
    <row r="214" s="13" customFormat="1">
      <c r="A214" s="13"/>
      <c r="B214" s="217"/>
      <c r="C214" s="218"/>
      <c r="D214" s="219" t="s">
        <v>130</v>
      </c>
      <c r="E214" s="220" t="s">
        <v>19</v>
      </c>
      <c r="F214" s="221" t="s">
        <v>279</v>
      </c>
      <c r="G214" s="218"/>
      <c r="H214" s="222">
        <v>32.100000000000001</v>
      </c>
      <c r="I214" s="223"/>
      <c r="J214" s="218"/>
      <c r="K214" s="218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130</v>
      </c>
      <c r="AU214" s="228" t="s">
        <v>79</v>
      </c>
      <c r="AV214" s="13" t="s">
        <v>79</v>
      </c>
      <c r="AW214" s="13" t="s">
        <v>33</v>
      </c>
      <c r="AX214" s="13" t="s">
        <v>72</v>
      </c>
      <c r="AY214" s="228" t="s">
        <v>118</v>
      </c>
    </row>
    <row r="215" s="15" customFormat="1">
      <c r="A215" s="15"/>
      <c r="B215" s="240"/>
      <c r="C215" s="241"/>
      <c r="D215" s="219" t="s">
        <v>130</v>
      </c>
      <c r="E215" s="242" t="s">
        <v>19</v>
      </c>
      <c r="F215" s="243" t="s">
        <v>280</v>
      </c>
      <c r="G215" s="241"/>
      <c r="H215" s="242" t="s">
        <v>19</v>
      </c>
      <c r="I215" s="244"/>
      <c r="J215" s="241"/>
      <c r="K215" s="241"/>
      <c r="L215" s="245"/>
      <c r="M215" s="246"/>
      <c r="N215" s="247"/>
      <c r="O215" s="247"/>
      <c r="P215" s="247"/>
      <c r="Q215" s="247"/>
      <c r="R215" s="247"/>
      <c r="S215" s="247"/>
      <c r="T215" s="24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49" t="s">
        <v>130</v>
      </c>
      <c r="AU215" s="249" t="s">
        <v>79</v>
      </c>
      <c r="AV215" s="15" t="s">
        <v>77</v>
      </c>
      <c r="AW215" s="15" t="s">
        <v>33</v>
      </c>
      <c r="AX215" s="15" t="s">
        <v>72</v>
      </c>
      <c r="AY215" s="249" t="s">
        <v>118</v>
      </c>
    </row>
    <row r="216" s="13" customFormat="1">
      <c r="A216" s="13"/>
      <c r="B216" s="217"/>
      <c r="C216" s="218"/>
      <c r="D216" s="219" t="s">
        <v>130</v>
      </c>
      <c r="E216" s="220" t="s">
        <v>19</v>
      </c>
      <c r="F216" s="221" t="s">
        <v>281</v>
      </c>
      <c r="G216" s="218"/>
      <c r="H216" s="222">
        <v>10.800000000000001</v>
      </c>
      <c r="I216" s="223"/>
      <c r="J216" s="218"/>
      <c r="K216" s="218"/>
      <c r="L216" s="224"/>
      <c r="M216" s="225"/>
      <c r="N216" s="226"/>
      <c r="O216" s="226"/>
      <c r="P216" s="226"/>
      <c r="Q216" s="226"/>
      <c r="R216" s="226"/>
      <c r="S216" s="226"/>
      <c r="T216" s="22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8" t="s">
        <v>130</v>
      </c>
      <c r="AU216" s="228" t="s">
        <v>79</v>
      </c>
      <c r="AV216" s="13" t="s">
        <v>79</v>
      </c>
      <c r="AW216" s="13" t="s">
        <v>33</v>
      </c>
      <c r="AX216" s="13" t="s">
        <v>72</v>
      </c>
      <c r="AY216" s="228" t="s">
        <v>118</v>
      </c>
    </row>
    <row r="217" s="14" customFormat="1">
      <c r="A217" s="14"/>
      <c r="B217" s="229"/>
      <c r="C217" s="230"/>
      <c r="D217" s="219" t="s">
        <v>130</v>
      </c>
      <c r="E217" s="231" t="s">
        <v>19</v>
      </c>
      <c r="F217" s="232" t="s">
        <v>132</v>
      </c>
      <c r="G217" s="230"/>
      <c r="H217" s="233">
        <v>159.09999999999999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9" t="s">
        <v>130</v>
      </c>
      <c r="AU217" s="239" t="s">
        <v>79</v>
      </c>
      <c r="AV217" s="14" t="s">
        <v>126</v>
      </c>
      <c r="AW217" s="14" t="s">
        <v>33</v>
      </c>
      <c r="AX217" s="14" t="s">
        <v>77</v>
      </c>
      <c r="AY217" s="239" t="s">
        <v>118</v>
      </c>
    </row>
    <row r="218" s="2" customFormat="1" ht="16.5" customHeight="1">
      <c r="A218" s="40"/>
      <c r="B218" s="41"/>
      <c r="C218" s="250" t="s">
        <v>282</v>
      </c>
      <c r="D218" s="250" t="s">
        <v>195</v>
      </c>
      <c r="E218" s="251" t="s">
        <v>283</v>
      </c>
      <c r="F218" s="252" t="s">
        <v>284</v>
      </c>
      <c r="G218" s="253" t="s">
        <v>124</v>
      </c>
      <c r="H218" s="254">
        <v>13.02</v>
      </c>
      <c r="I218" s="255"/>
      <c r="J218" s="256">
        <f>ROUND(I218*H218,2)</f>
        <v>0</v>
      </c>
      <c r="K218" s="252" t="s">
        <v>125</v>
      </c>
      <c r="L218" s="257"/>
      <c r="M218" s="258" t="s">
        <v>19</v>
      </c>
      <c r="N218" s="259" t="s">
        <v>43</v>
      </c>
      <c r="O218" s="86"/>
      <c r="P218" s="208">
        <f>O218*H218</f>
        <v>0</v>
      </c>
      <c r="Q218" s="208">
        <v>0.00020000000000000001</v>
      </c>
      <c r="R218" s="208">
        <f>Q218*H218</f>
        <v>0.002604</v>
      </c>
      <c r="S218" s="208">
        <v>0</v>
      </c>
      <c r="T218" s="20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0" t="s">
        <v>167</v>
      </c>
      <c r="AT218" s="210" t="s">
        <v>195</v>
      </c>
      <c r="AU218" s="210" t="s">
        <v>79</v>
      </c>
      <c r="AY218" s="19" t="s">
        <v>118</v>
      </c>
      <c r="BE218" s="211">
        <f>IF(N218="základní",J218,0)</f>
        <v>0</v>
      </c>
      <c r="BF218" s="211">
        <f>IF(N218="snížená",J218,0)</f>
        <v>0</v>
      </c>
      <c r="BG218" s="211">
        <f>IF(N218="zákl. přenesená",J218,0)</f>
        <v>0</v>
      </c>
      <c r="BH218" s="211">
        <f>IF(N218="sníž. přenesená",J218,0)</f>
        <v>0</v>
      </c>
      <c r="BI218" s="211">
        <f>IF(N218="nulová",J218,0)</f>
        <v>0</v>
      </c>
      <c r="BJ218" s="19" t="s">
        <v>77</v>
      </c>
      <c r="BK218" s="211">
        <f>ROUND(I218*H218,2)</f>
        <v>0</v>
      </c>
      <c r="BL218" s="19" t="s">
        <v>126</v>
      </c>
      <c r="BM218" s="210" t="s">
        <v>285</v>
      </c>
    </row>
    <row r="219" s="13" customFormat="1">
      <c r="A219" s="13"/>
      <c r="B219" s="217"/>
      <c r="C219" s="218"/>
      <c r="D219" s="219" t="s">
        <v>130</v>
      </c>
      <c r="E219" s="218"/>
      <c r="F219" s="221" t="s">
        <v>286</v>
      </c>
      <c r="G219" s="218"/>
      <c r="H219" s="222">
        <v>13.02</v>
      </c>
      <c r="I219" s="223"/>
      <c r="J219" s="218"/>
      <c r="K219" s="218"/>
      <c r="L219" s="224"/>
      <c r="M219" s="225"/>
      <c r="N219" s="226"/>
      <c r="O219" s="226"/>
      <c r="P219" s="226"/>
      <c r="Q219" s="226"/>
      <c r="R219" s="226"/>
      <c r="S219" s="226"/>
      <c r="T219" s="22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8" t="s">
        <v>130</v>
      </c>
      <c r="AU219" s="228" t="s">
        <v>79</v>
      </c>
      <c r="AV219" s="13" t="s">
        <v>79</v>
      </c>
      <c r="AW219" s="13" t="s">
        <v>4</v>
      </c>
      <c r="AX219" s="13" t="s">
        <v>77</v>
      </c>
      <c r="AY219" s="228" t="s">
        <v>118</v>
      </c>
    </row>
    <row r="220" s="2" customFormat="1" ht="16.5" customHeight="1">
      <c r="A220" s="40"/>
      <c r="B220" s="41"/>
      <c r="C220" s="250" t="s">
        <v>287</v>
      </c>
      <c r="D220" s="250" t="s">
        <v>195</v>
      </c>
      <c r="E220" s="251" t="s">
        <v>288</v>
      </c>
      <c r="F220" s="252" t="s">
        <v>289</v>
      </c>
      <c r="G220" s="253" t="s">
        <v>124</v>
      </c>
      <c r="H220" s="254">
        <v>72.489999999999995</v>
      </c>
      <c r="I220" s="255"/>
      <c r="J220" s="256">
        <f>ROUND(I220*H220,2)</f>
        <v>0</v>
      </c>
      <c r="K220" s="252" t="s">
        <v>125</v>
      </c>
      <c r="L220" s="257"/>
      <c r="M220" s="258" t="s">
        <v>19</v>
      </c>
      <c r="N220" s="259" t="s">
        <v>43</v>
      </c>
      <c r="O220" s="86"/>
      <c r="P220" s="208">
        <f>O220*H220</f>
        <v>0</v>
      </c>
      <c r="Q220" s="208">
        <v>0.00029999999999999997</v>
      </c>
      <c r="R220" s="208">
        <f>Q220*H220</f>
        <v>0.021746999999999996</v>
      </c>
      <c r="S220" s="208">
        <v>0</v>
      </c>
      <c r="T220" s="20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0" t="s">
        <v>167</v>
      </c>
      <c r="AT220" s="210" t="s">
        <v>195</v>
      </c>
      <c r="AU220" s="210" t="s">
        <v>79</v>
      </c>
      <c r="AY220" s="19" t="s">
        <v>118</v>
      </c>
      <c r="BE220" s="211">
        <f>IF(N220="základní",J220,0)</f>
        <v>0</v>
      </c>
      <c r="BF220" s="211">
        <f>IF(N220="snížená",J220,0)</f>
        <v>0</v>
      </c>
      <c r="BG220" s="211">
        <f>IF(N220="zákl. přenesená",J220,0)</f>
        <v>0</v>
      </c>
      <c r="BH220" s="211">
        <f>IF(N220="sníž. přenesená",J220,0)</f>
        <v>0</v>
      </c>
      <c r="BI220" s="211">
        <f>IF(N220="nulová",J220,0)</f>
        <v>0</v>
      </c>
      <c r="BJ220" s="19" t="s">
        <v>77</v>
      </c>
      <c r="BK220" s="211">
        <f>ROUND(I220*H220,2)</f>
        <v>0</v>
      </c>
      <c r="BL220" s="19" t="s">
        <v>126</v>
      </c>
      <c r="BM220" s="210" t="s">
        <v>290</v>
      </c>
    </row>
    <row r="221" s="13" customFormat="1">
      <c r="A221" s="13"/>
      <c r="B221" s="217"/>
      <c r="C221" s="218"/>
      <c r="D221" s="219" t="s">
        <v>130</v>
      </c>
      <c r="E221" s="220" t="s">
        <v>19</v>
      </c>
      <c r="F221" s="221" t="s">
        <v>131</v>
      </c>
      <c r="G221" s="218"/>
      <c r="H221" s="222">
        <v>49.100000000000001</v>
      </c>
      <c r="I221" s="223"/>
      <c r="J221" s="218"/>
      <c r="K221" s="218"/>
      <c r="L221" s="224"/>
      <c r="M221" s="225"/>
      <c r="N221" s="226"/>
      <c r="O221" s="226"/>
      <c r="P221" s="226"/>
      <c r="Q221" s="226"/>
      <c r="R221" s="226"/>
      <c r="S221" s="226"/>
      <c r="T221" s="22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8" t="s">
        <v>130</v>
      </c>
      <c r="AU221" s="228" t="s">
        <v>79</v>
      </c>
      <c r="AV221" s="13" t="s">
        <v>79</v>
      </c>
      <c r="AW221" s="13" t="s">
        <v>33</v>
      </c>
      <c r="AX221" s="13" t="s">
        <v>72</v>
      </c>
      <c r="AY221" s="228" t="s">
        <v>118</v>
      </c>
    </row>
    <row r="222" s="13" customFormat="1">
      <c r="A222" s="13"/>
      <c r="B222" s="217"/>
      <c r="C222" s="218"/>
      <c r="D222" s="219" t="s">
        <v>130</v>
      </c>
      <c r="E222" s="220" t="s">
        <v>19</v>
      </c>
      <c r="F222" s="221" t="s">
        <v>274</v>
      </c>
      <c r="G222" s="218"/>
      <c r="H222" s="222">
        <v>6</v>
      </c>
      <c r="I222" s="223"/>
      <c r="J222" s="218"/>
      <c r="K222" s="218"/>
      <c r="L222" s="224"/>
      <c r="M222" s="225"/>
      <c r="N222" s="226"/>
      <c r="O222" s="226"/>
      <c r="P222" s="226"/>
      <c r="Q222" s="226"/>
      <c r="R222" s="226"/>
      <c r="S222" s="226"/>
      <c r="T222" s="22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28" t="s">
        <v>130</v>
      </c>
      <c r="AU222" s="228" t="s">
        <v>79</v>
      </c>
      <c r="AV222" s="13" t="s">
        <v>79</v>
      </c>
      <c r="AW222" s="13" t="s">
        <v>33</v>
      </c>
      <c r="AX222" s="13" t="s">
        <v>72</v>
      </c>
      <c r="AY222" s="228" t="s">
        <v>118</v>
      </c>
    </row>
    <row r="223" s="13" customFormat="1">
      <c r="A223" s="13"/>
      <c r="B223" s="217"/>
      <c r="C223" s="218"/>
      <c r="D223" s="219" t="s">
        <v>130</v>
      </c>
      <c r="E223" s="220" t="s">
        <v>19</v>
      </c>
      <c r="F223" s="221" t="s">
        <v>281</v>
      </c>
      <c r="G223" s="218"/>
      <c r="H223" s="222">
        <v>10.800000000000001</v>
      </c>
      <c r="I223" s="223"/>
      <c r="J223" s="218"/>
      <c r="K223" s="218"/>
      <c r="L223" s="224"/>
      <c r="M223" s="225"/>
      <c r="N223" s="226"/>
      <c r="O223" s="226"/>
      <c r="P223" s="226"/>
      <c r="Q223" s="226"/>
      <c r="R223" s="226"/>
      <c r="S223" s="226"/>
      <c r="T223" s="22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8" t="s">
        <v>130</v>
      </c>
      <c r="AU223" s="228" t="s">
        <v>79</v>
      </c>
      <c r="AV223" s="13" t="s">
        <v>79</v>
      </c>
      <c r="AW223" s="13" t="s">
        <v>33</v>
      </c>
      <c r="AX223" s="13" t="s">
        <v>72</v>
      </c>
      <c r="AY223" s="228" t="s">
        <v>118</v>
      </c>
    </row>
    <row r="224" s="14" customFormat="1">
      <c r="A224" s="14"/>
      <c r="B224" s="229"/>
      <c r="C224" s="230"/>
      <c r="D224" s="219" t="s">
        <v>130</v>
      </c>
      <c r="E224" s="231" t="s">
        <v>19</v>
      </c>
      <c r="F224" s="232" t="s">
        <v>132</v>
      </c>
      <c r="G224" s="230"/>
      <c r="H224" s="233">
        <v>65.900000000000006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9" t="s">
        <v>130</v>
      </c>
      <c r="AU224" s="239" t="s">
        <v>79</v>
      </c>
      <c r="AV224" s="14" t="s">
        <v>126</v>
      </c>
      <c r="AW224" s="14" t="s">
        <v>33</v>
      </c>
      <c r="AX224" s="14" t="s">
        <v>77</v>
      </c>
      <c r="AY224" s="239" t="s">
        <v>118</v>
      </c>
    </row>
    <row r="225" s="13" customFormat="1">
      <c r="A225" s="13"/>
      <c r="B225" s="217"/>
      <c r="C225" s="218"/>
      <c r="D225" s="219" t="s">
        <v>130</v>
      </c>
      <c r="E225" s="218"/>
      <c r="F225" s="221" t="s">
        <v>291</v>
      </c>
      <c r="G225" s="218"/>
      <c r="H225" s="222">
        <v>72.489999999999995</v>
      </c>
      <c r="I225" s="223"/>
      <c r="J225" s="218"/>
      <c r="K225" s="218"/>
      <c r="L225" s="224"/>
      <c r="M225" s="225"/>
      <c r="N225" s="226"/>
      <c r="O225" s="226"/>
      <c r="P225" s="226"/>
      <c r="Q225" s="226"/>
      <c r="R225" s="226"/>
      <c r="S225" s="226"/>
      <c r="T225" s="22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8" t="s">
        <v>130</v>
      </c>
      <c r="AU225" s="228" t="s">
        <v>79</v>
      </c>
      <c r="AV225" s="13" t="s">
        <v>79</v>
      </c>
      <c r="AW225" s="13" t="s">
        <v>4</v>
      </c>
      <c r="AX225" s="13" t="s">
        <v>77</v>
      </c>
      <c r="AY225" s="228" t="s">
        <v>118</v>
      </c>
    </row>
    <row r="226" s="2" customFormat="1" ht="16.5" customHeight="1">
      <c r="A226" s="40"/>
      <c r="B226" s="41"/>
      <c r="C226" s="250" t="s">
        <v>292</v>
      </c>
      <c r="D226" s="250" t="s">
        <v>195</v>
      </c>
      <c r="E226" s="251" t="s">
        <v>293</v>
      </c>
      <c r="F226" s="252" t="s">
        <v>294</v>
      </c>
      <c r="G226" s="253" t="s">
        <v>124</v>
      </c>
      <c r="H226" s="254">
        <v>53.57</v>
      </c>
      <c r="I226" s="255"/>
      <c r="J226" s="256">
        <f>ROUND(I226*H226,2)</f>
        <v>0</v>
      </c>
      <c r="K226" s="252" t="s">
        <v>125</v>
      </c>
      <c r="L226" s="257"/>
      <c r="M226" s="258" t="s">
        <v>19</v>
      </c>
      <c r="N226" s="259" t="s">
        <v>43</v>
      </c>
      <c r="O226" s="86"/>
      <c r="P226" s="208">
        <f>O226*H226</f>
        <v>0</v>
      </c>
      <c r="Q226" s="208">
        <v>0.00012</v>
      </c>
      <c r="R226" s="208">
        <f>Q226*H226</f>
        <v>0.0064283999999999999</v>
      </c>
      <c r="S226" s="208">
        <v>0</v>
      </c>
      <c r="T226" s="20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0" t="s">
        <v>167</v>
      </c>
      <c r="AT226" s="210" t="s">
        <v>195</v>
      </c>
      <c r="AU226" s="210" t="s">
        <v>79</v>
      </c>
      <c r="AY226" s="19" t="s">
        <v>118</v>
      </c>
      <c r="BE226" s="211">
        <f>IF(N226="základní",J226,0)</f>
        <v>0</v>
      </c>
      <c r="BF226" s="211">
        <f>IF(N226="snížená",J226,0)</f>
        <v>0</v>
      </c>
      <c r="BG226" s="211">
        <f>IF(N226="zákl. přenesená",J226,0)</f>
        <v>0</v>
      </c>
      <c r="BH226" s="211">
        <f>IF(N226="sníž. přenesená",J226,0)</f>
        <v>0</v>
      </c>
      <c r="BI226" s="211">
        <f>IF(N226="nulová",J226,0)</f>
        <v>0</v>
      </c>
      <c r="BJ226" s="19" t="s">
        <v>77</v>
      </c>
      <c r="BK226" s="211">
        <f>ROUND(I226*H226,2)</f>
        <v>0</v>
      </c>
      <c r="BL226" s="19" t="s">
        <v>126</v>
      </c>
      <c r="BM226" s="210" t="s">
        <v>295</v>
      </c>
    </row>
    <row r="227" s="13" customFormat="1">
      <c r="A227" s="13"/>
      <c r="B227" s="217"/>
      <c r="C227" s="218"/>
      <c r="D227" s="219" t="s">
        <v>130</v>
      </c>
      <c r="E227" s="220" t="s">
        <v>19</v>
      </c>
      <c r="F227" s="221" t="s">
        <v>276</v>
      </c>
      <c r="G227" s="218"/>
      <c r="H227" s="222">
        <v>16.600000000000001</v>
      </c>
      <c r="I227" s="223"/>
      <c r="J227" s="218"/>
      <c r="K227" s="218"/>
      <c r="L227" s="224"/>
      <c r="M227" s="225"/>
      <c r="N227" s="226"/>
      <c r="O227" s="226"/>
      <c r="P227" s="226"/>
      <c r="Q227" s="226"/>
      <c r="R227" s="226"/>
      <c r="S227" s="226"/>
      <c r="T227" s="22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8" t="s">
        <v>130</v>
      </c>
      <c r="AU227" s="228" t="s">
        <v>79</v>
      </c>
      <c r="AV227" s="13" t="s">
        <v>79</v>
      </c>
      <c r="AW227" s="13" t="s">
        <v>33</v>
      </c>
      <c r="AX227" s="13" t="s">
        <v>72</v>
      </c>
      <c r="AY227" s="228" t="s">
        <v>118</v>
      </c>
    </row>
    <row r="228" s="13" customFormat="1">
      <c r="A228" s="13"/>
      <c r="B228" s="217"/>
      <c r="C228" s="218"/>
      <c r="D228" s="219" t="s">
        <v>130</v>
      </c>
      <c r="E228" s="220" t="s">
        <v>19</v>
      </c>
      <c r="F228" s="221" t="s">
        <v>277</v>
      </c>
      <c r="G228" s="218"/>
      <c r="H228" s="222">
        <v>32.100000000000001</v>
      </c>
      <c r="I228" s="223"/>
      <c r="J228" s="218"/>
      <c r="K228" s="218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130</v>
      </c>
      <c r="AU228" s="228" t="s">
        <v>79</v>
      </c>
      <c r="AV228" s="13" t="s">
        <v>79</v>
      </c>
      <c r="AW228" s="13" t="s">
        <v>33</v>
      </c>
      <c r="AX228" s="13" t="s">
        <v>72</v>
      </c>
      <c r="AY228" s="228" t="s">
        <v>118</v>
      </c>
    </row>
    <row r="229" s="14" customFormat="1">
      <c r="A229" s="14"/>
      <c r="B229" s="229"/>
      <c r="C229" s="230"/>
      <c r="D229" s="219" t="s">
        <v>130</v>
      </c>
      <c r="E229" s="231" t="s">
        <v>19</v>
      </c>
      <c r="F229" s="232" t="s">
        <v>132</v>
      </c>
      <c r="G229" s="230"/>
      <c r="H229" s="233">
        <v>48.700000000000003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9" t="s">
        <v>130</v>
      </c>
      <c r="AU229" s="239" t="s">
        <v>79</v>
      </c>
      <c r="AV229" s="14" t="s">
        <v>126</v>
      </c>
      <c r="AW229" s="14" t="s">
        <v>33</v>
      </c>
      <c r="AX229" s="14" t="s">
        <v>77</v>
      </c>
      <c r="AY229" s="239" t="s">
        <v>118</v>
      </c>
    </row>
    <row r="230" s="13" customFormat="1">
      <c r="A230" s="13"/>
      <c r="B230" s="217"/>
      <c r="C230" s="218"/>
      <c r="D230" s="219" t="s">
        <v>130</v>
      </c>
      <c r="E230" s="218"/>
      <c r="F230" s="221" t="s">
        <v>296</v>
      </c>
      <c r="G230" s="218"/>
      <c r="H230" s="222">
        <v>53.57</v>
      </c>
      <c r="I230" s="223"/>
      <c r="J230" s="218"/>
      <c r="K230" s="218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130</v>
      </c>
      <c r="AU230" s="228" t="s">
        <v>79</v>
      </c>
      <c r="AV230" s="13" t="s">
        <v>79</v>
      </c>
      <c r="AW230" s="13" t="s">
        <v>4</v>
      </c>
      <c r="AX230" s="13" t="s">
        <v>77</v>
      </c>
      <c r="AY230" s="228" t="s">
        <v>118</v>
      </c>
    </row>
    <row r="231" s="2" customFormat="1" ht="16.5" customHeight="1">
      <c r="A231" s="40"/>
      <c r="B231" s="41"/>
      <c r="C231" s="250" t="s">
        <v>297</v>
      </c>
      <c r="D231" s="250" t="s">
        <v>195</v>
      </c>
      <c r="E231" s="251" t="s">
        <v>298</v>
      </c>
      <c r="F231" s="252" t="s">
        <v>299</v>
      </c>
      <c r="G231" s="253" t="s">
        <v>124</v>
      </c>
      <c r="H231" s="254">
        <v>35.310000000000002</v>
      </c>
      <c r="I231" s="255"/>
      <c r="J231" s="256">
        <f>ROUND(I231*H231,2)</f>
        <v>0</v>
      </c>
      <c r="K231" s="252" t="s">
        <v>125</v>
      </c>
      <c r="L231" s="257"/>
      <c r="M231" s="258" t="s">
        <v>19</v>
      </c>
      <c r="N231" s="259" t="s">
        <v>43</v>
      </c>
      <c r="O231" s="86"/>
      <c r="P231" s="208">
        <f>O231*H231</f>
        <v>0</v>
      </c>
      <c r="Q231" s="208">
        <v>4.0000000000000003E-05</v>
      </c>
      <c r="R231" s="208">
        <f>Q231*H231</f>
        <v>0.0014124000000000003</v>
      </c>
      <c r="S231" s="208">
        <v>0</v>
      </c>
      <c r="T231" s="20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0" t="s">
        <v>167</v>
      </c>
      <c r="AT231" s="210" t="s">
        <v>195</v>
      </c>
      <c r="AU231" s="210" t="s">
        <v>79</v>
      </c>
      <c r="AY231" s="19" t="s">
        <v>118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19" t="s">
        <v>77</v>
      </c>
      <c r="BK231" s="211">
        <f>ROUND(I231*H231,2)</f>
        <v>0</v>
      </c>
      <c r="BL231" s="19" t="s">
        <v>126</v>
      </c>
      <c r="BM231" s="210" t="s">
        <v>300</v>
      </c>
    </row>
    <row r="232" s="15" customFormat="1">
      <c r="A232" s="15"/>
      <c r="B232" s="240"/>
      <c r="C232" s="241"/>
      <c r="D232" s="219" t="s">
        <v>130</v>
      </c>
      <c r="E232" s="242" t="s">
        <v>19</v>
      </c>
      <c r="F232" s="243" t="s">
        <v>278</v>
      </c>
      <c r="G232" s="241"/>
      <c r="H232" s="242" t="s">
        <v>19</v>
      </c>
      <c r="I232" s="244"/>
      <c r="J232" s="241"/>
      <c r="K232" s="241"/>
      <c r="L232" s="245"/>
      <c r="M232" s="246"/>
      <c r="N232" s="247"/>
      <c r="O232" s="247"/>
      <c r="P232" s="247"/>
      <c r="Q232" s="247"/>
      <c r="R232" s="247"/>
      <c r="S232" s="247"/>
      <c r="T232" s="24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49" t="s">
        <v>130</v>
      </c>
      <c r="AU232" s="249" t="s">
        <v>79</v>
      </c>
      <c r="AV232" s="15" t="s">
        <v>77</v>
      </c>
      <c r="AW232" s="15" t="s">
        <v>33</v>
      </c>
      <c r="AX232" s="15" t="s">
        <v>72</v>
      </c>
      <c r="AY232" s="249" t="s">
        <v>118</v>
      </c>
    </row>
    <row r="233" s="13" customFormat="1">
      <c r="A233" s="13"/>
      <c r="B233" s="217"/>
      <c r="C233" s="218"/>
      <c r="D233" s="219" t="s">
        <v>130</v>
      </c>
      <c r="E233" s="220" t="s">
        <v>19</v>
      </c>
      <c r="F233" s="221" t="s">
        <v>279</v>
      </c>
      <c r="G233" s="218"/>
      <c r="H233" s="222">
        <v>32.100000000000001</v>
      </c>
      <c r="I233" s="223"/>
      <c r="J233" s="218"/>
      <c r="K233" s="218"/>
      <c r="L233" s="224"/>
      <c r="M233" s="225"/>
      <c r="N233" s="226"/>
      <c r="O233" s="226"/>
      <c r="P233" s="226"/>
      <c r="Q233" s="226"/>
      <c r="R233" s="226"/>
      <c r="S233" s="226"/>
      <c r="T233" s="22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8" t="s">
        <v>130</v>
      </c>
      <c r="AU233" s="228" t="s">
        <v>79</v>
      </c>
      <c r="AV233" s="13" t="s">
        <v>79</v>
      </c>
      <c r="AW233" s="13" t="s">
        <v>33</v>
      </c>
      <c r="AX233" s="13" t="s">
        <v>72</v>
      </c>
      <c r="AY233" s="228" t="s">
        <v>118</v>
      </c>
    </row>
    <row r="234" s="14" customFormat="1">
      <c r="A234" s="14"/>
      <c r="B234" s="229"/>
      <c r="C234" s="230"/>
      <c r="D234" s="219" t="s">
        <v>130</v>
      </c>
      <c r="E234" s="231" t="s">
        <v>19</v>
      </c>
      <c r="F234" s="232" t="s">
        <v>132</v>
      </c>
      <c r="G234" s="230"/>
      <c r="H234" s="233">
        <v>32.100000000000001</v>
      </c>
      <c r="I234" s="234"/>
      <c r="J234" s="230"/>
      <c r="K234" s="230"/>
      <c r="L234" s="235"/>
      <c r="M234" s="236"/>
      <c r="N234" s="237"/>
      <c r="O234" s="237"/>
      <c r="P234" s="237"/>
      <c r="Q234" s="237"/>
      <c r="R234" s="237"/>
      <c r="S234" s="237"/>
      <c r="T234" s="23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39" t="s">
        <v>130</v>
      </c>
      <c r="AU234" s="239" t="s">
        <v>79</v>
      </c>
      <c r="AV234" s="14" t="s">
        <v>126</v>
      </c>
      <c r="AW234" s="14" t="s">
        <v>33</v>
      </c>
      <c r="AX234" s="14" t="s">
        <v>77</v>
      </c>
      <c r="AY234" s="239" t="s">
        <v>118</v>
      </c>
    </row>
    <row r="235" s="13" customFormat="1">
      <c r="A235" s="13"/>
      <c r="B235" s="217"/>
      <c r="C235" s="218"/>
      <c r="D235" s="219" t="s">
        <v>130</v>
      </c>
      <c r="E235" s="218"/>
      <c r="F235" s="221" t="s">
        <v>301</v>
      </c>
      <c r="G235" s="218"/>
      <c r="H235" s="222">
        <v>35.310000000000002</v>
      </c>
      <c r="I235" s="223"/>
      <c r="J235" s="218"/>
      <c r="K235" s="218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130</v>
      </c>
      <c r="AU235" s="228" t="s">
        <v>79</v>
      </c>
      <c r="AV235" s="13" t="s">
        <v>79</v>
      </c>
      <c r="AW235" s="13" t="s">
        <v>4</v>
      </c>
      <c r="AX235" s="13" t="s">
        <v>77</v>
      </c>
      <c r="AY235" s="228" t="s">
        <v>118</v>
      </c>
    </row>
    <row r="236" s="2" customFormat="1" ht="24.15" customHeight="1">
      <c r="A236" s="40"/>
      <c r="B236" s="41"/>
      <c r="C236" s="199" t="s">
        <v>302</v>
      </c>
      <c r="D236" s="199" t="s">
        <v>121</v>
      </c>
      <c r="E236" s="200" t="s">
        <v>303</v>
      </c>
      <c r="F236" s="201" t="s">
        <v>304</v>
      </c>
      <c r="G236" s="202" t="s">
        <v>135</v>
      </c>
      <c r="H236" s="203">
        <v>192.78</v>
      </c>
      <c r="I236" s="204"/>
      <c r="J236" s="205">
        <f>ROUND(I236*H236,2)</f>
        <v>0</v>
      </c>
      <c r="K236" s="201" t="s">
        <v>125</v>
      </c>
      <c r="L236" s="46"/>
      <c r="M236" s="206" t="s">
        <v>19</v>
      </c>
      <c r="N236" s="207" t="s">
        <v>43</v>
      </c>
      <c r="O236" s="86"/>
      <c r="P236" s="208">
        <f>O236*H236</f>
        <v>0</v>
      </c>
      <c r="Q236" s="208">
        <v>0.0027000000000000001</v>
      </c>
      <c r="R236" s="208">
        <f>Q236*H236</f>
        <v>0.52050600000000002</v>
      </c>
      <c r="S236" s="208">
        <v>0</v>
      </c>
      <c r="T236" s="209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0" t="s">
        <v>126</v>
      </c>
      <c r="AT236" s="210" t="s">
        <v>121</v>
      </c>
      <c r="AU236" s="210" t="s">
        <v>79</v>
      </c>
      <c r="AY236" s="19" t="s">
        <v>118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19" t="s">
        <v>77</v>
      </c>
      <c r="BK236" s="211">
        <f>ROUND(I236*H236,2)</f>
        <v>0</v>
      </c>
      <c r="BL236" s="19" t="s">
        <v>126</v>
      </c>
      <c r="BM236" s="210" t="s">
        <v>305</v>
      </c>
    </row>
    <row r="237" s="2" customFormat="1">
      <c r="A237" s="40"/>
      <c r="B237" s="41"/>
      <c r="C237" s="42"/>
      <c r="D237" s="212" t="s">
        <v>128</v>
      </c>
      <c r="E237" s="42"/>
      <c r="F237" s="213" t="s">
        <v>306</v>
      </c>
      <c r="G237" s="42"/>
      <c r="H237" s="42"/>
      <c r="I237" s="214"/>
      <c r="J237" s="42"/>
      <c r="K237" s="42"/>
      <c r="L237" s="46"/>
      <c r="M237" s="215"/>
      <c r="N237" s="216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128</v>
      </c>
      <c r="AU237" s="19" t="s">
        <v>79</v>
      </c>
    </row>
    <row r="238" s="13" customFormat="1">
      <c r="A238" s="13"/>
      <c r="B238" s="217"/>
      <c r="C238" s="218"/>
      <c r="D238" s="219" t="s">
        <v>130</v>
      </c>
      <c r="E238" s="220" t="s">
        <v>19</v>
      </c>
      <c r="F238" s="221" t="s">
        <v>216</v>
      </c>
      <c r="G238" s="218"/>
      <c r="H238" s="222">
        <v>203.76499999999999</v>
      </c>
      <c r="I238" s="223"/>
      <c r="J238" s="218"/>
      <c r="K238" s="218"/>
      <c r="L238" s="224"/>
      <c r="M238" s="225"/>
      <c r="N238" s="226"/>
      <c r="O238" s="226"/>
      <c r="P238" s="226"/>
      <c r="Q238" s="226"/>
      <c r="R238" s="226"/>
      <c r="S238" s="226"/>
      <c r="T238" s="22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8" t="s">
        <v>130</v>
      </c>
      <c r="AU238" s="228" t="s">
        <v>79</v>
      </c>
      <c r="AV238" s="13" t="s">
        <v>79</v>
      </c>
      <c r="AW238" s="13" t="s">
        <v>33</v>
      </c>
      <c r="AX238" s="13" t="s">
        <v>72</v>
      </c>
      <c r="AY238" s="228" t="s">
        <v>118</v>
      </c>
    </row>
    <row r="239" s="15" customFormat="1">
      <c r="A239" s="15"/>
      <c r="B239" s="240"/>
      <c r="C239" s="241"/>
      <c r="D239" s="219" t="s">
        <v>130</v>
      </c>
      <c r="E239" s="242" t="s">
        <v>19</v>
      </c>
      <c r="F239" s="243" t="s">
        <v>217</v>
      </c>
      <c r="G239" s="241"/>
      <c r="H239" s="242" t="s">
        <v>19</v>
      </c>
      <c r="I239" s="244"/>
      <c r="J239" s="241"/>
      <c r="K239" s="241"/>
      <c r="L239" s="245"/>
      <c r="M239" s="246"/>
      <c r="N239" s="247"/>
      <c r="O239" s="247"/>
      <c r="P239" s="247"/>
      <c r="Q239" s="247"/>
      <c r="R239" s="247"/>
      <c r="S239" s="247"/>
      <c r="T239" s="24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49" t="s">
        <v>130</v>
      </c>
      <c r="AU239" s="249" t="s">
        <v>79</v>
      </c>
      <c r="AV239" s="15" t="s">
        <v>77</v>
      </c>
      <c r="AW239" s="15" t="s">
        <v>33</v>
      </c>
      <c r="AX239" s="15" t="s">
        <v>72</v>
      </c>
      <c r="AY239" s="249" t="s">
        <v>118</v>
      </c>
    </row>
    <row r="240" s="13" customFormat="1">
      <c r="A240" s="13"/>
      <c r="B240" s="217"/>
      <c r="C240" s="218"/>
      <c r="D240" s="219" t="s">
        <v>130</v>
      </c>
      <c r="E240" s="220" t="s">
        <v>19</v>
      </c>
      <c r="F240" s="221" t="s">
        <v>218</v>
      </c>
      <c r="G240" s="218"/>
      <c r="H240" s="222">
        <v>-18.350000000000001</v>
      </c>
      <c r="I240" s="223"/>
      <c r="J240" s="218"/>
      <c r="K240" s="218"/>
      <c r="L240" s="224"/>
      <c r="M240" s="225"/>
      <c r="N240" s="226"/>
      <c r="O240" s="226"/>
      <c r="P240" s="226"/>
      <c r="Q240" s="226"/>
      <c r="R240" s="226"/>
      <c r="S240" s="226"/>
      <c r="T240" s="22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8" t="s">
        <v>130</v>
      </c>
      <c r="AU240" s="228" t="s">
        <v>79</v>
      </c>
      <c r="AV240" s="13" t="s">
        <v>79</v>
      </c>
      <c r="AW240" s="13" t="s">
        <v>33</v>
      </c>
      <c r="AX240" s="13" t="s">
        <v>72</v>
      </c>
      <c r="AY240" s="228" t="s">
        <v>118</v>
      </c>
    </row>
    <row r="241" s="15" customFormat="1">
      <c r="A241" s="15"/>
      <c r="B241" s="240"/>
      <c r="C241" s="241"/>
      <c r="D241" s="219" t="s">
        <v>130</v>
      </c>
      <c r="E241" s="242" t="s">
        <v>19</v>
      </c>
      <c r="F241" s="243" t="s">
        <v>184</v>
      </c>
      <c r="G241" s="241"/>
      <c r="H241" s="242" t="s">
        <v>19</v>
      </c>
      <c r="I241" s="244"/>
      <c r="J241" s="241"/>
      <c r="K241" s="241"/>
      <c r="L241" s="245"/>
      <c r="M241" s="246"/>
      <c r="N241" s="247"/>
      <c r="O241" s="247"/>
      <c r="P241" s="247"/>
      <c r="Q241" s="247"/>
      <c r="R241" s="247"/>
      <c r="S241" s="247"/>
      <c r="T241" s="248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49" t="s">
        <v>130</v>
      </c>
      <c r="AU241" s="249" t="s">
        <v>79</v>
      </c>
      <c r="AV241" s="15" t="s">
        <v>77</v>
      </c>
      <c r="AW241" s="15" t="s">
        <v>33</v>
      </c>
      <c r="AX241" s="15" t="s">
        <v>72</v>
      </c>
      <c r="AY241" s="249" t="s">
        <v>118</v>
      </c>
    </row>
    <row r="242" s="13" customFormat="1">
      <c r="A242" s="13"/>
      <c r="B242" s="217"/>
      <c r="C242" s="218"/>
      <c r="D242" s="219" t="s">
        <v>130</v>
      </c>
      <c r="E242" s="220" t="s">
        <v>19</v>
      </c>
      <c r="F242" s="221" t="s">
        <v>185</v>
      </c>
      <c r="G242" s="218"/>
      <c r="H242" s="222">
        <v>7.3650000000000002</v>
      </c>
      <c r="I242" s="223"/>
      <c r="J242" s="218"/>
      <c r="K242" s="218"/>
      <c r="L242" s="224"/>
      <c r="M242" s="225"/>
      <c r="N242" s="226"/>
      <c r="O242" s="226"/>
      <c r="P242" s="226"/>
      <c r="Q242" s="226"/>
      <c r="R242" s="226"/>
      <c r="S242" s="226"/>
      <c r="T242" s="22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8" t="s">
        <v>130</v>
      </c>
      <c r="AU242" s="228" t="s">
        <v>79</v>
      </c>
      <c r="AV242" s="13" t="s">
        <v>79</v>
      </c>
      <c r="AW242" s="13" t="s">
        <v>33</v>
      </c>
      <c r="AX242" s="13" t="s">
        <v>72</v>
      </c>
      <c r="AY242" s="228" t="s">
        <v>118</v>
      </c>
    </row>
    <row r="243" s="14" customFormat="1">
      <c r="A243" s="14"/>
      <c r="B243" s="229"/>
      <c r="C243" s="230"/>
      <c r="D243" s="219" t="s">
        <v>130</v>
      </c>
      <c r="E243" s="231" t="s">
        <v>19</v>
      </c>
      <c r="F243" s="232" t="s">
        <v>132</v>
      </c>
      <c r="G243" s="230"/>
      <c r="H243" s="233">
        <v>192.78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9" t="s">
        <v>130</v>
      </c>
      <c r="AU243" s="239" t="s">
        <v>79</v>
      </c>
      <c r="AV243" s="14" t="s">
        <v>126</v>
      </c>
      <c r="AW243" s="14" t="s">
        <v>33</v>
      </c>
      <c r="AX243" s="14" t="s">
        <v>77</v>
      </c>
      <c r="AY243" s="239" t="s">
        <v>118</v>
      </c>
    </row>
    <row r="244" s="2" customFormat="1" ht="21.75" customHeight="1">
      <c r="A244" s="40"/>
      <c r="B244" s="41"/>
      <c r="C244" s="199" t="s">
        <v>307</v>
      </c>
      <c r="D244" s="199" t="s">
        <v>121</v>
      </c>
      <c r="E244" s="200" t="s">
        <v>308</v>
      </c>
      <c r="F244" s="201" t="s">
        <v>309</v>
      </c>
      <c r="G244" s="202" t="s">
        <v>135</v>
      </c>
      <c r="H244" s="203">
        <v>9.8399999999999999</v>
      </c>
      <c r="I244" s="204"/>
      <c r="J244" s="205">
        <f>ROUND(I244*H244,2)</f>
        <v>0</v>
      </c>
      <c r="K244" s="201" t="s">
        <v>125</v>
      </c>
      <c r="L244" s="46"/>
      <c r="M244" s="206" t="s">
        <v>19</v>
      </c>
      <c r="N244" s="207" t="s">
        <v>43</v>
      </c>
      <c r="O244" s="86"/>
      <c r="P244" s="208">
        <f>O244*H244</f>
        <v>0</v>
      </c>
      <c r="Q244" s="208">
        <v>0.00025999999999999998</v>
      </c>
      <c r="R244" s="208">
        <f>Q244*H244</f>
        <v>0.0025583999999999997</v>
      </c>
      <c r="S244" s="208">
        <v>0</v>
      </c>
      <c r="T244" s="209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0" t="s">
        <v>126</v>
      </c>
      <c r="AT244" s="210" t="s">
        <v>121</v>
      </c>
      <c r="AU244" s="210" t="s">
        <v>79</v>
      </c>
      <c r="AY244" s="19" t="s">
        <v>118</v>
      </c>
      <c r="BE244" s="211">
        <f>IF(N244="základní",J244,0)</f>
        <v>0</v>
      </c>
      <c r="BF244" s="211">
        <f>IF(N244="snížená",J244,0)</f>
        <v>0</v>
      </c>
      <c r="BG244" s="211">
        <f>IF(N244="zákl. přenesená",J244,0)</f>
        <v>0</v>
      </c>
      <c r="BH244" s="211">
        <f>IF(N244="sníž. přenesená",J244,0)</f>
        <v>0</v>
      </c>
      <c r="BI244" s="211">
        <f>IF(N244="nulová",J244,0)</f>
        <v>0</v>
      </c>
      <c r="BJ244" s="19" t="s">
        <v>77</v>
      </c>
      <c r="BK244" s="211">
        <f>ROUND(I244*H244,2)</f>
        <v>0</v>
      </c>
      <c r="BL244" s="19" t="s">
        <v>126</v>
      </c>
      <c r="BM244" s="210" t="s">
        <v>310</v>
      </c>
    </row>
    <row r="245" s="2" customFormat="1">
      <c r="A245" s="40"/>
      <c r="B245" s="41"/>
      <c r="C245" s="42"/>
      <c r="D245" s="212" t="s">
        <v>128</v>
      </c>
      <c r="E245" s="42"/>
      <c r="F245" s="213" t="s">
        <v>311</v>
      </c>
      <c r="G245" s="42"/>
      <c r="H245" s="42"/>
      <c r="I245" s="214"/>
      <c r="J245" s="42"/>
      <c r="K245" s="42"/>
      <c r="L245" s="46"/>
      <c r="M245" s="215"/>
      <c r="N245" s="216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128</v>
      </c>
      <c r="AU245" s="19" t="s">
        <v>79</v>
      </c>
    </row>
    <row r="246" s="13" customFormat="1">
      <c r="A246" s="13"/>
      <c r="B246" s="217"/>
      <c r="C246" s="218"/>
      <c r="D246" s="219" t="s">
        <v>130</v>
      </c>
      <c r="E246" s="220" t="s">
        <v>19</v>
      </c>
      <c r="F246" s="221" t="s">
        <v>312</v>
      </c>
      <c r="G246" s="218"/>
      <c r="H246" s="222">
        <v>9.8399999999999999</v>
      </c>
      <c r="I246" s="223"/>
      <c r="J246" s="218"/>
      <c r="K246" s="218"/>
      <c r="L246" s="224"/>
      <c r="M246" s="225"/>
      <c r="N246" s="226"/>
      <c r="O246" s="226"/>
      <c r="P246" s="226"/>
      <c r="Q246" s="226"/>
      <c r="R246" s="226"/>
      <c r="S246" s="226"/>
      <c r="T246" s="22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8" t="s">
        <v>130</v>
      </c>
      <c r="AU246" s="228" t="s">
        <v>79</v>
      </c>
      <c r="AV246" s="13" t="s">
        <v>79</v>
      </c>
      <c r="AW246" s="13" t="s">
        <v>33</v>
      </c>
      <c r="AX246" s="13" t="s">
        <v>72</v>
      </c>
      <c r="AY246" s="228" t="s">
        <v>118</v>
      </c>
    </row>
    <row r="247" s="14" customFormat="1">
      <c r="A247" s="14"/>
      <c r="B247" s="229"/>
      <c r="C247" s="230"/>
      <c r="D247" s="219" t="s">
        <v>130</v>
      </c>
      <c r="E247" s="231" t="s">
        <v>19</v>
      </c>
      <c r="F247" s="232" t="s">
        <v>132</v>
      </c>
      <c r="G247" s="230"/>
      <c r="H247" s="233">
        <v>9.8399999999999999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39" t="s">
        <v>130</v>
      </c>
      <c r="AU247" s="239" t="s">
        <v>79</v>
      </c>
      <c r="AV247" s="14" t="s">
        <v>126</v>
      </c>
      <c r="AW247" s="14" t="s">
        <v>33</v>
      </c>
      <c r="AX247" s="14" t="s">
        <v>77</v>
      </c>
      <c r="AY247" s="239" t="s">
        <v>118</v>
      </c>
    </row>
    <row r="248" s="2" customFormat="1" ht="24.15" customHeight="1">
      <c r="A248" s="40"/>
      <c r="B248" s="41"/>
      <c r="C248" s="199" t="s">
        <v>313</v>
      </c>
      <c r="D248" s="199" t="s">
        <v>121</v>
      </c>
      <c r="E248" s="200" t="s">
        <v>314</v>
      </c>
      <c r="F248" s="201" t="s">
        <v>315</v>
      </c>
      <c r="G248" s="202" t="s">
        <v>135</v>
      </c>
      <c r="H248" s="203">
        <v>9.8399999999999999</v>
      </c>
      <c r="I248" s="204"/>
      <c r="J248" s="205">
        <f>ROUND(I248*H248,2)</f>
        <v>0</v>
      </c>
      <c r="K248" s="201" t="s">
        <v>125</v>
      </c>
      <c r="L248" s="46"/>
      <c r="M248" s="206" t="s">
        <v>19</v>
      </c>
      <c r="N248" s="207" t="s">
        <v>43</v>
      </c>
      <c r="O248" s="86"/>
      <c r="P248" s="208">
        <f>O248*H248</f>
        <v>0</v>
      </c>
      <c r="Q248" s="208">
        <v>0.0027000000000000001</v>
      </c>
      <c r="R248" s="208">
        <f>Q248*H248</f>
        <v>0.026568000000000001</v>
      </c>
      <c r="S248" s="208">
        <v>0</v>
      </c>
      <c r="T248" s="209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0" t="s">
        <v>126</v>
      </c>
      <c r="AT248" s="210" t="s">
        <v>121</v>
      </c>
      <c r="AU248" s="210" t="s">
        <v>79</v>
      </c>
      <c r="AY248" s="19" t="s">
        <v>118</v>
      </c>
      <c r="BE248" s="211">
        <f>IF(N248="základní",J248,0)</f>
        <v>0</v>
      </c>
      <c r="BF248" s="211">
        <f>IF(N248="snížená",J248,0)</f>
        <v>0</v>
      </c>
      <c r="BG248" s="211">
        <f>IF(N248="zákl. přenesená",J248,0)</f>
        <v>0</v>
      </c>
      <c r="BH248" s="211">
        <f>IF(N248="sníž. přenesená",J248,0)</f>
        <v>0</v>
      </c>
      <c r="BI248" s="211">
        <f>IF(N248="nulová",J248,0)</f>
        <v>0</v>
      </c>
      <c r="BJ248" s="19" t="s">
        <v>77</v>
      </c>
      <c r="BK248" s="211">
        <f>ROUND(I248*H248,2)</f>
        <v>0</v>
      </c>
      <c r="BL248" s="19" t="s">
        <v>126</v>
      </c>
      <c r="BM248" s="210" t="s">
        <v>316</v>
      </c>
    </row>
    <row r="249" s="2" customFormat="1">
      <c r="A249" s="40"/>
      <c r="B249" s="41"/>
      <c r="C249" s="42"/>
      <c r="D249" s="212" t="s">
        <v>128</v>
      </c>
      <c r="E249" s="42"/>
      <c r="F249" s="213" t="s">
        <v>317</v>
      </c>
      <c r="G249" s="42"/>
      <c r="H249" s="42"/>
      <c r="I249" s="214"/>
      <c r="J249" s="42"/>
      <c r="K249" s="42"/>
      <c r="L249" s="46"/>
      <c r="M249" s="215"/>
      <c r="N249" s="216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128</v>
      </c>
      <c r="AU249" s="19" t="s">
        <v>79</v>
      </c>
    </row>
    <row r="250" s="13" customFormat="1">
      <c r="A250" s="13"/>
      <c r="B250" s="217"/>
      <c r="C250" s="218"/>
      <c r="D250" s="219" t="s">
        <v>130</v>
      </c>
      <c r="E250" s="220" t="s">
        <v>19</v>
      </c>
      <c r="F250" s="221" t="s">
        <v>318</v>
      </c>
      <c r="G250" s="218"/>
      <c r="H250" s="222">
        <v>9.8399999999999999</v>
      </c>
      <c r="I250" s="223"/>
      <c r="J250" s="218"/>
      <c r="K250" s="218"/>
      <c r="L250" s="224"/>
      <c r="M250" s="225"/>
      <c r="N250" s="226"/>
      <c r="O250" s="226"/>
      <c r="P250" s="226"/>
      <c r="Q250" s="226"/>
      <c r="R250" s="226"/>
      <c r="S250" s="226"/>
      <c r="T250" s="22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8" t="s">
        <v>130</v>
      </c>
      <c r="AU250" s="228" t="s">
        <v>79</v>
      </c>
      <c r="AV250" s="13" t="s">
        <v>79</v>
      </c>
      <c r="AW250" s="13" t="s">
        <v>33</v>
      </c>
      <c r="AX250" s="13" t="s">
        <v>72</v>
      </c>
      <c r="AY250" s="228" t="s">
        <v>118</v>
      </c>
    </row>
    <row r="251" s="14" customFormat="1">
      <c r="A251" s="14"/>
      <c r="B251" s="229"/>
      <c r="C251" s="230"/>
      <c r="D251" s="219" t="s">
        <v>130</v>
      </c>
      <c r="E251" s="231" t="s">
        <v>19</v>
      </c>
      <c r="F251" s="232" t="s">
        <v>132</v>
      </c>
      <c r="G251" s="230"/>
      <c r="H251" s="233">
        <v>9.8399999999999999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39" t="s">
        <v>130</v>
      </c>
      <c r="AU251" s="239" t="s">
        <v>79</v>
      </c>
      <c r="AV251" s="14" t="s">
        <v>126</v>
      </c>
      <c r="AW251" s="14" t="s">
        <v>33</v>
      </c>
      <c r="AX251" s="14" t="s">
        <v>77</v>
      </c>
      <c r="AY251" s="239" t="s">
        <v>118</v>
      </c>
    </row>
    <row r="252" s="2" customFormat="1" ht="24.15" customHeight="1">
      <c r="A252" s="40"/>
      <c r="B252" s="41"/>
      <c r="C252" s="199" t="s">
        <v>319</v>
      </c>
      <c r="D252" s="199" t="s">
        <v>121</v>
      </c>
      <c r="E252" s="200" t="s">
        <v>320</v>
      </c>
      <c r="F252" s="201" t="s">
        <v>321</v>
      </c>
      <c r="G252" s="202" t="s">
        <v>135</v>
      </c>
      <c r="H252" s="203">
        <v>98.200000000000003</v>
      </c>
      <c r="I252" s="204"/>
      <c r="J252" s="205">
        <f>ROUND(I252*H252,2)</f>
        <v>0</v>
      </c>
      <c r="K252" s="201" t="s">
        <v>125</v>
      </c>
      <c r="L252" s="46"/>
      <c r="M252" s="206" t="s">
        <v>19</v>
      </c>
      <c r="N252" s="207" t="s">
        <v>43</v>
      </c>
      <c r="O252" s="86"/>
      <c r="P252" s="208">
        <f>O252*H252</f>
        <v>0</v>
      </c>
      <c r="Q252" s="208">
        <v>2.0000000000000002E-05</v>
      </c>
      <c r="R252" s="208">
        <f>Q252*H252</f>
        <v>0.001964</v>
      </c>
      <c r="S252" s="208">
        <v>6.0000000000000002E-05</v>
      </c>
      <c r="T252" s="209">
        <f>S252*H252</f>
        <v>0.0058920000000000005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0" t="s">
        <v>126</v>
      </c>
      <c r="AT252" s="210" t="s">
        <v>121</v>
      </c>
      <c r="AU252" s="210" t="s">
        <v>79</v>
      </c>
      <c r="AY252" s="19" t="s">
        <v>118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19" t="s">
        <v>77</v>
      </c>
      <c r="BK252" s="211">
        <f>ROUND(I252*H252,2)</f>
        <v>0</v>
      </c>
      <c r="BL252" s="19" t="s">
        <v>126</v>
      </c>
      <c r="BM252" s="210" t="s">
        <v>322</v>
      </c>
    </row>
    <row r="253" s="2" customFormat="1">
      <c r="A253" s="40"/>
      <c r="B253" s="41"/>
      <c r="C253" s="42"/>
      <c r="D253" s="212" t="s">
        <v>128</v>
      </c>
      <c r="E253" s="42"/>
      <c r="F253" s="213" t="s">
        <v>323</v>
      </c>
      <c r="G253" s="42"/>
      <c r="H253" s="42"/>
      <c r="I253" s="214"/>
      <c r="J253" s="42"/>
      <c r="K253" s="42"/>
      <c r="L253" s="46"/>
      <c r="M253" s="215"/>
      <c r="N253" s="216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128</v>
      </c>
      <c r="AU253" s="19" t="s">
        <v>79</v>
      </c>
    </row>
    <row r="254" s="13" customFormat="1">
      <c r="A254" s="13"/>
      <c r="B254" s="217"/>
      <c r="C254" s="218"/>
      <c r="D254" s="219" t="s">
        <v>130</v>
      </c>
      <c r="E254" s="220" t="s">
        <v>19</v>
      </c>
      <c r="F254" s="221" t="s">
        <v>324</v>
      </c>
      <c r="G254" s="218"/>
      <c r="H254" s="222">
        <v>98.200000000000003</v>
      </c>
      <c r="I254" s="223"/>
      <c r="J254" s="218"/>
      <c r="K254" s="218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130</v>
      </c>
      <c r="AU254" s="228" t="s">
        <v>79</v>
      </c>
      <c r="AV254" s="13" t="s">
        <v>79</v>
      </c>
      <c r="AW254" s="13" t="s">
        <v>33</v>
      </c>
      <c r="AX254" s="13" t="s">
        <v>72</v>
      </c>
      <c r="AY254" s="228" t="s">
        <v>118</v>
      </c>
    </row>
    <row r="255" s="14" customFormat="1">
      <c r="A255" s="14"/>
      <c r="B255" s="229"/>
      <c r="C255" s="230"/>
      <c r="D255" s="219" t="s">
        <v>130</v>
      </c>
      <c r="E255" s="231" t="s">
        <v>19</v>
      </c>
      <c r="F255" s="232" t="s">
        <v>132</v>
      </c>
      <c r="G255" s="230"/>
      <c r="H255" s="233">
        <v>98.200000000000003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9" t="s">
        <v>130</v>
      </c>
      <c r="AU255" s="239" t="s">
        <v>79</v>
      </c>
      <c r="AV255" s="14" t="s">
        <v>126</v>
      </c>
      <c r="AW255" s="14" t="s">
        <v>33</v>
      </c>
      <c r="AX255" s="14" t="s">
        <v>77</v>
      </c>
      <c r="AY255" s="239" t="s">
        <v>118</v>
      </c>
    </row>
    <row r="256" s="2" customFormat="1" ht="24.15" customHeight="1">
      <c r="A256" s="40"/>
      <c r="B256" s="41"/>
      <c r="C256" s="199" t="s">
        <v>325</v>
      </c>
      <c r="D256" s="199" t="s">
        <v>121</v>
      </c>
      <c r="E256" s="200" t="s">
        <v>326</v>
      </c>
      <c r="F256" s="201" t="s">
        <v>327</v>
      </c>
      <c r="G256" s="202" t="s">
        <v>135</v>
      </c>
      <c r="H256" s="203">
        <v>18.350000000000001</v>
      </c>
      <c r="I256" s="204"/>
      <c r="J256" s="205">
        <f>ROUND(I256*H256,2)</f>
        <v>0</v>
      </c>
      <c r="K256" s="201" t="s">
        <v>125</v>
      </c>
      <c r="L256" s="46"/>
      <c r="M256" s="206" t="s">
        <v>19</v>
      </c>
      <c r="N256" s="207" t="s">
        <v>43</v>
      </c>
      <c r="O256" s="86"/>
      <c r="P256" s="208">
        <f>O256*H256</f>
        <v>0</v>
      </c>
      <c r="Q256" s="208">
        <v>2.0000000000000002E-05</v>
      </c>
      <c r="R256" s="208">
        <f>Q256*H256</f>
        <v>0.00036700000000000008</v>
      </c>
      <c r="S256" s="208">
        <v>1.0000000000000001E-05</v>
      </c>
      <c r="T256" s="209">
        <f>S256*H256</f>
        <v>0.00018350000000000004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0" t="s">
        <v>126</v>
      </c>
      <c r="AT256" s="210" t="s">
        <v>121</v>
      </c>
      <c r="AU256" s="210" t="s">
        <v>79</v>
      </c>
      <c r="AY256" s="19" t="s">
        <v>118</v>
      </c>
      <c r="BE256" s="211">
        <f>IF(N256="základní",J256,0)</f>
        <v>0</v>
      </c>
      <c r="BF256" s="211">
        <f>IF(N256="snížená",J256,0)</f>
        <v>0</v>
      </c>
      <c r="BG256" s="211">
        <f>IF(N256="zákl. přenesená",J256,0)</f>
        <v>0</v>
      </c>
      <c r="BH256" s="211">
        <f>IF(N256="sníž. přenesená",J256,0)</f>
        <v>0</v>
      </c>
      <c r="BI256" s="211">
        <f>IF(N256="nulová",J256,0)</f>
        <v>0</v>
      </c>
      <c r="BJ256" s="19" t="s">
        <v>77</v>
      </c>
      <c r="BK256" s="211">
        <f>ROUND(I256*H256,2)</f>
        <v>0</v>
      </c>
      <c r="BL256" s="19" t="s">
        <v>126</v>
      </c>
      <c r="BM256" s="210" t="s">
        <v>328</v>
      </c>
    </row>
    <row r="257" s="2" customFormat="1">
      <c r="A257" s="40"/>
      <c r="B257" s="41"/>
      <c r="C257" s="42"/>
      <c r="D257" s="212" t="s">
        <v>128</v>
      </c>
      <c r="E257" s="42"/>
      <c r="F257" s="213" t="s">
        <v>329</v>
      </c>
      <c r="G257" s="42"/>
      <c r="H257" s="42"/>
      <c r="I257" s="214"/>
      <c r="J257" s="42"/>
      <c r="K257" s="42"/>
      <c r="L257" s="46"/>
      <c r="M257" s="215"/>
      <c r="N257" s="216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128</v>
      </c>
      <c r="AU257" s="19" t="s">
        <v>79</v>
      </c>
    </row>
    <row r="258" s="13" customFormat="1">
      <c r="A258" s="13"/>
      <c r="B258" s="217"/>
      <c r="C258" s="218"/>
      <c r="D258" s="219" t="s">
        <v>130</v>
      </c>
      <c r="E258" s="220" t="s">
        <v>19</v>
      </c>
      <c r="F258" s="221" t="s">
        <v>330</v>
      </c>
      <c r="G258" s="218"/>
      <c r="H258" s="222">
        <v>3.8399999999999999</v>
      </c>
      <c r="I258" s="223"/>
      <c r="J258" s="218"/>
      <c r="K258" s="218"/>
      <c r="L258" s="224"/>
      <c r="M258" s="225"/>
      <c r="N258" s="226"/>
      <c r="O258" s="226"/>
      <c r="P258" s="226"/>
      <c r="Q258" s="226"/>
      <c r="R258" s="226"/>
      <c r="S258" s="226"/>
      <c r="T258" s="22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8" t="s">
        <v>130</v>
      </c>
      <c r="AU258" s="228" t="s">
        <v>79</v>
      </c>
      <c r="AV258" s="13" t="s">
        <v>79</v>
      </c>
      <c r="AW258" s="13" t="s">
        <v>33</v>
      </c>
      <c r="AX258" s="13" t="s">
        <v>72</v>
      </c>
      <c r="AY258" s="228" t="s">
        <v>118</v>
      </c>
    </row>
    <row r="259" s="13" customFormat="1">
      <c r="A259" s="13"/>
      <c r="B259" s="217"/>
      <c r="C259" s="218"/>
      <c r="D259" s="219" t="s">
        <v>130</v>
      </c>
      <c r="E259" s="220" t="s">
        <v>19</v>
      </c>
      <c r="F259" s="221" t="s">
        <v>331</v>
      </c>
      <c r="G259" s="218"/>
      <c r="H259" s="222">
        <v>0.56999999999999995</v>
      </c>
      <c r="I259" s="223"/>
      <c r="J259" s="218"/>
      <c r="K259" s="218"/>
      <c r="L259" s="224"/>
      <c r="M259" s="225"/>
      <c r="N259" s="226"/>
      <c r="O259" s="226"/>
      <c r="P259" s="226"/>
      <c r="Q259" s="226"/>
      <c r="R259" s="226"/>
      <c r="S259" s="226"/>
      <c r="T259" s="22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8" t="s">
        <v>130</v>
      </c>
      <c r="AU259" s="228" t="s">
        <v>79</v>
      </c>
      <c r="AV259" s="13" t="s">
        <v>79</v>
      </c>
      <c r="AW259" s="13" t="s">
        <v>33</v>
      </c>
      <c r="AX259" s="13" t="s">
        <v>72</v>
      </c>
      <c r="AY259" s="228" t="s">
        <v>118</v>
      </c>
    </row>
    <row r="260" s="13" customFormat="1">
      <c r="A260" s="13"/>
      <c r="B260" s="217"/>
      <c r="C260" s="218"/>
      <c r="D260" s="219" t="s">
        <v>130</v>
      </c>
      <c r="E260" s="220" t="s">
        <v>19</v>
      </c>
      <c r="F260" s="221" t="s">
        <v>332</v>
      </c>
      <c r="G260" s="218"/>
      <c r="H260" s="222">
        <v>0.95999999999999996</v>
      </c>
      <c r="I260" s="223"/>
      <c r="J260" s="218"/>
      <c r="K260" s="218"/>
      <c r="L260" s="224"/>
      <c r="M260" s="225"/>
      <c r="N260" s="226"/>
      <c r="O260" s="226"/>
      <c r="P260" s="226"/>
      <c r="Q260" s="226"/>
      <c r="R260" s="226"/>
      <c r="S260" s="226"/>
      <c r="T260" s="22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8" t="s">
        <v>130</v>
      </c>
      <c r="AU260" s="228" t="s">
        <v>79</v>
      </c>
      <c r="AV260" s="13" t="s">
        <v>79</v>
      </c>
      <c r="AW260" s="13" t="s">
        <v>33</v>
      </c>
      <c r="AX260" s="13" t="s">
        <v>72</v>
      </c>
      <c r="AY260" s="228" t="s">
        <v>118</v>
      </c>
    </row>
    <row r="261" s="13" customFormat="1">
      <c r="A261" s="13"/>
      <c r="B261" s="217"/>
      <c r="C261" s="218"/>
      <c r="D261" s="219" t="s">
        <v>130</v>
      </c>
      <c r="E261" s="220" t="s">
        <v>19</v>
      </c>
      <c r="F261" s="221" t="s">
        <v>333</v>
      </c>
      <c r="G261" s="218"/>
      <c r="H261" s="222">
        <v>0.71999999999999997</v>
      </c>
      <c r="I261" s="223"/>
      <c r="J261" s="218"/>
      <c r="K261" s="218"/>
      <c r="L261" s="224"/>
      <c r="M261" s="225"/>
      <c r="N261" s="226"/>
      <c r="O261" s="226"/>
      <c r="P261" s="226"/>
      <c r="Q261" s="226"/>
      <c r="R261" s="226"/>
      <c r="S261" s="226"/>
      <c r="T261" s="22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8" t="s">
        <v>130</v>
      </c>
      <c r="AU261" s="228" t="s">
        <v>79</v>
      </c>
      <c r="AV261" s="13" t="s">
        <v>79</v>
      </c>
      <c r="AW261" s="13" t="s">
        <v>33</v>
      </c>
      <c r="AX261" s="13" t="s">
        <v>72</v>
      </c>
      <c r="AY261" s="228" t="s">
        <v>118</v>
      </c>
    </row>
    <row r="262" s="13" customFormat="1">
      <c r="A262" s="13"/>
      <c r="B262" s="217"/>
      <c r="C262" s="218"/>
      <c r="D262" s="219" t="s">
        <v>130</v>
      </c>
      <c r="E262" s="220" t="s">
        <v>19</v>
      </c>
      <c r="F262" s="221" t="s">
        <v>334</v>
      </c>
      <c r="G262" s="218"/>
      <c r="H262" s="222">
        <v>0.54000000000000004</v>
      </c>
      <c r="I262" s="223"/>
      <c r="J262" s="218"/>
      <c r="K262" s="218"/>
      <c r="L262" s="224"/>
      <c r="M262" s="225"/>
      <c r="N262" s="226"/>
      <c r="O262" s="226"/>
      <c r="P262" s="226"/>
      <c r="Q262" s="226"/>
      <c r="R262" s="226"/>
      <c r="S262" s="226"/>
      <c r="T262" s="22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8" t="s">
        <v>130</v>
      </c>
      <c r="AU262" s="228" t="s">
        <v>79</v>
      </c>
      <c r="AV262" s="13" t="s">
        <v>79</v>
      </c>
      <c r="AW262" s="13" t="s">
        <v>33</v>
      </c>
      <c r="AX262" s="13" t="s">
        <v>72</v>
      </c>
      <c r="AY262" s="228" t="s">
        <v>118</v>
      </c>
    </row>
    <row r="263" s="13" customFormat="1">
      <c r="A263" s="13"/>
      <c r="B263" s="217"/>
      <c r="C263" s="218"/>
      <c r="D263" s="219" t="s">
        <v>130</v>
      </c>
      <c r="E263" s="220" t="s">
        <v>19</v>
      </c>
      <c r="F263" s="221" t="s">
        <v>335</v>
      </c>
      <c r="G263" s="218"/>
      <c r="H263" s="222">
        <v>3.2400000000000002</v>
      </c>
      <c r="I263" s="223"/>
      <c r="J263" s="218"/>
      <c r="K263" s="218"/>
      <c r="L263" s="224"/>
      <c r="M263" s="225"/>
      <c r="N263" s="226"/>
      <c r="O263" s="226"/>
      <c r="P263" s="226"/>
      <c r="Q263" s="226"/>
      <c r="R263" s="226"/>
      <c r="S263" s="226"/>
      <c r="T263" s="22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8" t="s">
        <v>130</v>
      </c>
      <c r="AU263" s="228" t="s">
        <v>79</v>
      </c>
      <c r="AV263" s="13" t="s">
        <v>79</v>
      </c>
      <c r="AW263" s="13" t="s">
        <v>33</v>
      </c>
      <c r="AX263" s="13" t="s">
        <v>72</v>
      </c>
      <c r="AY263" s="228" t="s">
        <v>118</v>
      </c>
    </row>
    <row r="264" s="13" customFormat="1">
      <c r="A264" s="13"/>
      <c r="B264" s="217"/>
      <c r="C264" s="218"/>
      <c r="D264" s="219" t="s">
        <v>130</v>
      </c>
      <c r="E264" s="220" t="s">
        <v>19</v>
      </c>
      <c r="F264" s="221" t="s">
        <v>336</v>
      </c>
      <c r="G264" s="218"/>
      <c r="H264" s="222">
        <v>2.2549999999999999</v>
      </c>
      <c r="I264" s="223"/>
      <c r="J264" s="218"/>
      <c r="K264" s="218"/>
      <c r="L264" s="224"/>
      <c r="M264" s="225"/>
      <c r="N264" s="226"/>
      <c r="O264" s="226"/>
      <c r="P264" s="226"/>
      <c r="Q264" s="226"/>
      <c r="R264" s="226"/>
      <c r="S264" s="226"/>
      <c r="T264" s="22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28" t="s">
        <v>130</v>
      </c>
      <c r="AU264" s="228" t="s">
        <v>79</v>
      </c>
      <c r="AV264" s="13" t="s">
        <v>79</v>
      </c>
      <c r="AW264" s="13" t="s">
        <v>33</v>
      </c>
      <c r="AX264" s="13" t="s">
        <v>72</v>
      </c>
      <c r="AY264" s="228" t="s">
        <v>118</v>
      </c>
    </row>
    <row r="265" s="13" customFormat="1">
      <c r="A265" s="13"/>
      <c r="B265" s="217"/>
      <c r="C265" s="218"/>
      <c r="D265" s="219" t="s">
        <v>130</v>
      </c>
      <c r="E265" s="220" t="s">
        <v>19</v>
      </c>
      <c r="F265" s="221" t="s">
        <v>337</v>
      </c>
      <c r="G265" s="218"/>
      <c r="H265" s="222">
        <v>2.5649999999999999</v>
      </c>
      <c r="I265" s="223"/>
      <c r="J265" s="218"/>
      <c r="K265" s="218"/>
      <c r="L265" s="224"/>
      <c r="M265" s="225"/>
      <c r="N265" s="226"/>
      <c r="O265" s="226"/>
      <c r="P265" s="226"/>
      <c r="Q265" s="226"/>
      <c r="R265" s="226"/>
      <c r="S265" s="226"/>
      <c r="T265" s="22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8" t="s">
        <v>130</v>
      </c>
      <c r="AU265" s="228" t="s">
        <v>79</v>
      </c>
      <c r="AV265" s="13" t="s">
        <v>79</v>
      </c>
      <c r="AW265" s="13" t="s">
        <v>33</v>
      </c>
      <c r="AX265" s="13" t="s">
        <v>72</v>
      </c>
      <c r="AY265" s="228" t="s">
        <v>118</v>
      </c>
    </row>
    <row r="266" s="13" customFormat="1">
      <c r="A266" s="13"/>
      <c r="B266" s="217"/>
      <c r="C266" s="218"/>
      <c r="D266" s="219" t="s">
        <v>130</v>
      </c>
      <c r="E266" s="220" t="s">
        <v>19</v>
      </c>
      <c r="F266" s="221" t="s">
        <v>338</v>
      </c>
      <c r="G266" s="218"/>
      <c r="H266" s="222">
        <v>0.78000000000000003</v>
      </c>
      <c r="I266" s="223"/>
      <c r="J266" s="218"/>
      <c r="K266" s="218"/>
      <c r="L266" s="224"/>
      <c r="M266" s="225"/>
      <c r="N266" s="226"/>
      <c r="O266" s="226"/>
      <c r="P266" s="226"/>
      <c r="Q266" s="226"/>
      <c r="R266" s="226"/>
      <c r="S266" s="226"/>
      <c r="T266" s="22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8" t="s">
        <v>130</v>
      </c>
      <c r="AU266" s="228" t="s">
        <v>79</v>
      </c>
      <c r="AV266" s="13" t="s">
        <v>79</v>
      </c>
      <c r="AW266" s="13" t="s">
        <v>33</v>
      </c>
      <c r="AX266" s="13" t="s">
        <v>72</v>
      </c>
      <c r="AY266" s="228" t="s">
        <v>118</v>
      </c>
    </row>
    <row r="267" s="13" customFormat="1">
      <c r="A267" s="13"/>
      <c r="B267" s="217"/>
      <c r="C267" s="218"/>
      <c r="D267" s="219" t="s">
        <v>130</v>
      </c>
      <c r="E267" s="220" t="s">
        <v>19</v>
      </c>
      <c r="F267" s="221" t="s">
        <v>339</v>
      </c>
      <c r="G267" s="218"/>
      <c r="H267" s="222">
        <v>2.8799999999999999</v>
      </c>
      <c r="I267" s="223"/>
      <c r="J267" s="218"/>
      <c r="K267" s="218"/>
      <c r="L267" s="224"/>
      <c r="M267" s="225"/>
      <c r="N267" s="226"/>
      <c r="O267" s="226"/>
      <c r="P267" s="226"/>
      <c r="Q267" s="226"/>
      <c r="R267" s="226"/>
      <c r="S267" s="226"/>
      <c r="T267" s="22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8" t="s">
        <v>130</v>
      </c>
      <c r="AU267" s="228" t="s">
        <v>79</v>
      </c>
      <c r="AV267" s="13" t="s">
        <v>79</v>
      </c>
      <c r="AW267" s="13" t="s">
        <v>33</v>
      </c>
      <c r="AX267" s="13" t="s">
        <v>72</v>
      </c>
      <c r="AY267" s="228" t="s">
        <v>118</v>
      </c>
    </row>
    <row r="268" s="14" customFormat="1">
      <c r="A268" s="14"/>
      <c r="B268" s="229"/>
      <c r="C268" s="230"/>
      <c r="D268" s="219" t="s">
        <v>130</v>
      </c>
      <c r="E268" s="231" t="s">
        <v>19</v>
      </c>
      <c r="F268" s="232" t="s">
        <v>132</v>
      </c>
      <c r="G268" s="230"/>
      <c r="H268" s="233">
        <v>18.349999999999998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9" t="s">
        <v>130</v>
      </c>
      <c r="AU268" s="239" t="s">
        <v>79</v>
      </c>
      <c r="AV268" s="14" t="s">
        <v>126</v>
      </c>
      <c r="AW268" s="14" t="s">
        <v>33</v>
      </c>
      <c r="AX268" s="14" t="s">
        <v>77</v>
      </c>
      <c r="AY268" s="239" t="s">
        <v>118</v>
      </c>
    </row>
    <row r="269" s="2" customFormat="1" ht="16.5" customHeight="1">
      <c r="A269" s="40"/>
      <c r="B269" s="41"/>
      <c r="C269" s="199" t="s">
        <v>340</v>
      </c>
      <c r="D269" s="199" t="s">
        <v>121</v>
      </c>
      <c r="E269" s="200" t="s">
        <v>341</v>
      </c>
      <c r="F269" s="201" t="s">
        <v>342</v>
      </c>
      <c r="G269" s="202" t="s">
        <v>135</v>
      </c>
      <c r="H269" s="203">
        <v>207.202</v>
      </c>
      <c r="I269" s="204"/>
      <c r="J269" s="205">
        <f>ROUND(I269*H269,2)</f>
        <v>0</v>
      </c>
      <c r="K269" s="201" t="s">
        <v>125</v>
      </c>
      <c r="L269" s="46"/>
      <c r="M269" s="206" t="s">
        <v>19</v>
      </c>
      <c r="N269" s="207" t="s">
        <v>43</v>
      </c>
      <c r="O269" s="86"/>
      <c r="P269" s="208">
        <f>O269*H269</f>
        <v>0</v>
      </c>
      <c r="Q269" s="208">
        <v>0</v>
      </c>
      <c r="R269" s="208">
        <f>Q269*H269</f>
        <v>0</v>
      </c>
      <c r="S269" s="208">
        <v>0</v>
      </c>
      <c r="T269" s="20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0" t="s">
        <v>126</v>
      </c>
      <c r="AT269" s="210" t="s">
        <v>121</v>
      </c>
      <c r="AU269" s="210" t="s">
        <v>79</v>
      </c>
      <c r="AY269" s="19" t="s">
        <v>118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19" t="s">
        <v>77</v>
      </c>
      <c r="BK269" s="211">
        <f>ROUND(I269*H269,2)</f>
        <v>0</v>
      </c>
      <c r="BL269" s="19" t="s">
        <v>126</v>
      </c>
      <c r="BM269" s="210" t="s">
        <v>343</v>
      </c>
    </row>
    <row r="270" s="2" customFormat="1">
      <c r="A270" s="40"/>
      <c r="B270" s="41"/>
      <c r="C270" s="42"/>
      <c r="D270" s="212" t="s">
        <v>128</v>
      </c>
      <c r="E270" s="42"/>
      <c r="F270" s="213" t="s">
        <v>344</v>
      </c>
      <c r="G270" s="42"/>
      <c r="H270" s="42"/>
      <c r="I270" s="214"/>
      <c r="J270" s="42"/>
      <c r="K270" s="42"/>
      <c r="L270" s="46"/>
      <c r="M270" s="215"/>
      <c r="N270" s="216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128</v>
      </c>
      <c r="AU270" s="19" t="s">
        <v>79</v>
      </c>
    </row>
    <row r="271" s="13" customFormat="1">
      <c r="A271" s="13"/>
      <c r="B271" s="217"/>
      <c r="C271" s="218"/>
      <c r="D271" s="219" t="s">
        <v>130</v>
      </c>
      <c r="E271" s="220" t="s">
        <v>19</v>
      </c>
      <c r="F271" s="221" t="s">
        <v>345</v>
      </c>
      <c r="G271" s="218"/>
      <c r="H271" s="222">
        <v>207.202</v>
      </c>
      <c r="I271" s="223"/>
      <c r="J271" s="218"/>
      <c r="K271" s="218"/>
      <c r="L271" s="224"/>
      <c r="M271" s="225"/>
      <c r="N271" s="226"/>
      <c r="O271" s="226"/>
      <c r="P271" s="226"/>
      <c r="Q271" s="226"/>
      <c r="R271" s="226"/>
      <c r="S271" s="226"/>
      <c r="T271" s="22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8" t="s">
        <v>130</v>
      </c>
      <c r="AU271" s="228" t="s">
        <v>79</v>
      </c>
      <c r="AV271" s="13" t="s">
        <v>79</v>
      </c>
      <c r="AW271" s="13" t="s">
        <v>33</v>
      </c>
      <c r="AX271" s="13" t="s">
        <v>72</v>
      </c>
      <c r="AY271" s="228" t="s">
        <v>118</v>
      </c>
    </row>
    <row r="272" s="14" customFormat="1">
      <c r="A272" s="14"/>
      <c r="B272" s="229"/>
      <c r="C272" s="230"/>
      <c r="D272" s="219" t="s">
        <v>130</v>
      </c>
      <c r="E272" s="231" t="s">
        <v>19</v>
      </c>
      <c r="F272" s="232" t="s">
        <v>132</v>
      </c>
      <c r="G272" s="230"/>
      <c r="H272" s="233">
        <v>207.202</v>
      </c>
      <c r="I272" s="234"/>
      <c r="J272" s="230"/>
      <c r="K272" s="230"/>
      <c r="L272" s="235"/>
      <c r="M272" s="236"/>
      <c r="N272" s="237"/>
      <c r="O272" s="237"/>
      <c r="P272" s="237"/>
      <c r="Q272" s="237"/>
      <c r="R272" s="237"/>
      <c r="S272" s="237"/>
      <c r="T272" s="23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9" t="s">
        <v>130</v>
      </c>
      <c r="AU272" s="239" t="s">
        <v>79</v>
      </c>
      <c r="AV272" s="14" t="s">
        <v>126</v>
      </c>
      <c r="AW272" s="14" t="s">
        <v>33</v>
      </c>
      <c r="AX272" s="14" t="s">
        <v>77</v>
      </c>
      <c r="AY272" s="239" t="s">
        <v>118</v>
      </c>
    </row>
    <row r="273" s="2" customFormat="1" ht="16.5" customHeight="1">
      <c r="A273" s="40"/>
      <c r="B273" s="41"/>
      <c r="C273" s="199" t="s">
        <v>346</v>
      </c>
      <c r="D273" s="199" t="s">
        <v>121</v>
      </c>
      <c r="E273" s="200" t="s">
        <v>347</v>
      </c>
      <c r="F273" s="201" t="s">
        <v>348</v>
      </c>
      <c r="G273" s="202" t="s">
        <v>349</v>
      </c>
      <c r="H273" s="203">
        <v>1</v>
      </c>
      <c r="I273" s="204"/>
      <c r="J273" s="205">
        <f>ROUND(I273*H273,2)</f>
        <v>0</v>
      </c>
      <c r="K273" s="201" t="s">
        <v>125</v>
      </c>
      <c r="L273" s="46"/>
      <c r="M273" s="206" t="s">
        <v>19</v>
      </c>
      <c r="N273" s="207" t="s">
        <v>43</v>
      </c>
      <c r="O273" s="86"/>
      <c r="P273" s="208">
        <f>O273*H273</f>
        <v>0</v>
      </c>
      <c r="Q273" s="208">
        <v>0</v>
      </c>
      <c r="R273" s="208">
        <f>Q273*H273</f>
        <v>0</v>
      </c>
      <c r="S273" s="208">
        <v>0</v>
      </c>
      <c r="T273" s="20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0" t="s">
        <v>126</v>
      </c>
      <c r="AT273" s="210" t="s">
        <v>121</v>
      </c>
      <c r="AU273" s="210" t="s">
        <v>79</v>
      </c>
      <c r="AY273" s="19" t="s">
        <v>118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19" t="s">
        <v>77</v>
      </c>
      <c r="BK273" s="211">
        <f>ROUND(I273*H273,2)</f>
        <v>0</v>
      </c>
      <c r="BL273" s="19" t="s">
        <v>126</v>
      </c>
      <c r="BM273" s="210" t="s">
        <v>350</v>
      </c>
    </row>
    <row r="274" s="2" customFormat="1">
      <c r="A274" s="40"/>
      <c r="B274" s="41"/>
      <c r="C274" s="42"/>
      <c r="D274" s="212" t="s">
        <v>128</v>
      </c>
      <c r="E274" s="42"/>
      <c r="F274" s="213" t="s">
        <v>351</v>
      </c>
      <c r="G274" s="42"/>
      <c r="H274" s="42"/>
      <c r="I274" s="214"/>
      <c r="J274" s="42"/>
      <c r="K274" s="42"/>
      <c r="L274" s="46"/>
      <c r="M274" s="215"/>
      <c r="N274" s="216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128</v>
      </c>
      <c r="AU274" s="19" t="s">
        <v>79</v>
      </c>
    </row>
    <row r="275" s="15" customFormat="1">
      <c r="A275" s="15"/>
      <c r="B275" s="240"/>
      <c r="C275" s="241"/>
      <c r="D275" s="219" t="s">
        <v>130</v>
      </c>
      <c r="E275" s="242" t="s">
        <v>19</v>
      </c>
      <c r="F275" s="243" t="s">
        <v>352</v>
      </c>
      <c r="G275" s="241"/>
      <c r="H275" s="242" t="s">
        <v>19</v>
      </c>
      <c r="I275" s="244"/>
      <c r="J275" s="241"/>
      <c r="K275" s="241"/>
      <c r="L275" s="245"/>
      <c r="M275" s="246"/>
      <c r="N275" s="247"/>
      <c r="O275" s="247"/>
      <c r="P275" s="247"/>
      <c r="Q275" s="247"/>
      <c r="R275" s="247"/>
      <c r="S275" s="247"/>
      <c r="T275" s="24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49" t="s">
        <v>130</v>
      </c>
      <c r="AU275" s="249" t="s">
        <v>79</v>
      </c>
      <c r="AV275" s="15" t="s">
        <v>77</v>
      </c>
      <c r="AW275" s="15" t="s">
        <v>33</v>
      </c>
      <c r="AX275" s="15" t="s">
        <v>72</v>
      </c>
      <c r="AY275" s="249" t="s">
        <v>118</v>
      </c>
    </row>
    <row r="276" s="13" customFormat="1">
      <c r="A276" s="13"/>
      <c r="B276" s="217"/>
      <c r="C276" s="218"/>
      <c r="D276" s="219" t="s">
        <v>130</v>
      </c>
      <c r="E276" s="220" t="s">
        <v>19</v>
      </c>
      <c r="F276" s="221" t="s">
        <v>77</v>
      </c>
      <c r="G276" s="218"/>
      <c r="H276" s="222">
        <v>1</v>
      </c>
      <c r="I276" s="223"/>
      <c r="J276" s="218"/>
      <c r="K276" s="218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130</v>
      </c>
      <c r="AU276" s="228" t="s">
        <v>79</v>
      </c>
      <c r="AV276" s="13" t="s">
        <v>79</v>
      </c>
      <c r="AW276" s="13" t="s">
        <v>33</v>
      </c>
      <c r="AX276" s="13" t="s">
        <v>72</v>
      </c>
      <c r="AY276" s="228" t="s">
        <v>118</v>
      </c>
    </row>
    <row r="277" s="14" customFormat="1">
      <c r="A277" s="14"/>
      <c r="B277" s="229"/>
      <c r="C277" s="230"/>
      <c r="D277" s="219" t="s">
        <v>130</v>
      </c>
      <c r="E277" s="231" t="s">
        <v>19</v>
      </c>
      <c r="F277" s="232" t="s">
        <v>132</v>
      </c>
      <c r="G277" s="230"/>
      <c r="H277" s="233">
        <v>1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9" t="s">
        <v>130</v>
      </c>
      <c r="AU277" s="239" t="s">
        <v>79</v>
      </c>
      <c r="AV277" s="14" t="s">
        <v>126</v>
      </c>
      <c r="AW277" s="14" t="s">
        <v>33</v>
      </c>
      <c r="AX277" s="14" t="s">
        <v>77</v>
      </c>
      <c r="AY277" s="239" t="s">
        <v>118</v>
      </c>
    </row>
    <row r="278" s="2" customFormat="1" ht="16.5" customHeight="1">
      <c r="A278" s="40"/>
      <c r="B278" s="41"/>
      <c r="C278" s="250" t="s">
        <v>353</v>
      </c>
      <c r="D278" s="250" t="s">
        <v>195</v>
      </c>
      <c r="E278" s="251" t="s">
        <v>354</v>
      </c>
      <c r="F278" s="252" t="s">
        <v>355</v>
      </c>
      <c r="G278" s="253" t="s">
        <v>349</v>
      </c>
      <c r="H278" s="254">
        <v>1</v>
      </c>
      <c r="I278" s="255"/>
      <c r="J278" s="256">
        <f>ROUND(I278*H278,2)</f>
        <v>0</v>
      </c>
      <c r="K278" s="252" t="s">
        <v>125</v>
      </c>
      <c r="L278" s="257"/>
      <c r="M278" s="258" t="s">
        <v>19</v>
      </c>
      <c r="N278" s="259" t="s">
        <v>43</v>
      </c>
      <c r="O278" s="86"/>
      <c r="P278" s="208">
        <f>O278*H278</f>
        <v>0</v>
      </c>
      <c r="Q278" s="208">
        <v>0.00018000000000000001</v>
      </c>
      <c r="R278" s="208">
        <f>Q278*H278</f>
        <v>0.00018000000000000001</v>
      </c>
      <c r="S278" s="208">
        <v>0</v>
      </c>
      <c r="T278" s="209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0" t="s">
        <v>167</v>
      </c>
      <c r="AT278" s="210" t="s">
        <v>195</v>
      </c>
      <c r="AU278" s="210" t="s">
        <v>79</v>
      </c>
      <c r="AY278" s="19" t="s">
        <v>118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9" t="s">
        <v>77</v>
      </c>
      <c r="BK278" s="211">
        <f>ROUND(I278*H278,2)</f>
        <v>0</v>
      </c>
      <c r="BL278" s="19" t="s">
        <v>126</v>
      </c>
      <c r="BM278" s="210" t="s">
        <v>356</v>
      </c>
    </row>
    <row r="279" s="12" customFormat="1" ht="22.8" customHeight="1">
      <c r="A279" s="12"/>
      <c r="B279" s="183"/>
      <c r="C279" s="184"/>
      <c r="D279" s="185" t="s">
        <v>71</v>
      </c>
      <c r="E279" s="197" t="s">
        <v>173</v>
      </c>
      <c r="F279" s="197" t="s">
        <v>357</v>
      </c>
      <c r="G279" s="184"/>
      <c r="H279" s="184"/>
      <c r="I279" s="187"/>
      <c r="J279" s="198">
        <f>BK279</f>
        <v>0</v>
      </c>
      <c r="K279" s="184"/>
      <c r="L279" s="189"/>
      <c r="M279" s="190"/>
      <c r="N279" s="191"/>
      <c r="O279" s="191"/>
      <c r="P279" s="192">
        <f>SUM(P280:P334)</f>
        <v>0</v>
      </c>
      <c r="Q279" s="191"/>
      <c r="R279" s="192">
        <f>SUM(R280:R334)</f>
        <v>0.10990000000000001</v>
      </c>
      <c r="S279" s="191"/>
      <c r="T279" s="193">
        <f>SUM(T280:T334)</f>
        <v>15.256713999999999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94" t="s">
        <v>77</v>
      </c>
      <c r="AT279" s="195" t="s">
        <v>71</v>
      </c>
      <c r="AU279" s="195" t="s">
        <v>77</v>
      </c>
      <c r="AY279" s="194" t="s">
        <v>118</v>
      </c>
      <c r="BK279" s="196">
        <f>SUM(BK280:BK334)</f>
        <v>0</v>
      </c>
    </row>
    <row r="280" s="2" customFormat="1" ht="24.15" customHeight="1">
      <c r="A280" s="40"/>
      <c r="B280" s="41"/>
      <c r="C280" s="199" t="s">
        <v>358</v>
      </c>
      <c r="D280" s="199" t="s">
        <v>121</v>
      </c>
      <c r="E280" s="200" t="s">
        <v>359</v>
      </c>
      <c r="F280" s="201" t="s">
        <v>360</v>
      </c>
      <c r="G280" s="202" t="s">
        <v>135</v>
      </c>
      <c r="H280" s="203">
        <v>342.60000000000002</v>
      </c>
      <c r="I280" s="204"/>
      <c r="J280" s="205">
        <f>ROUND(I280*H280,2)</f>
        <v>0</v>
      </c>
      <c r="K280" s="201" t="s">
        <v>125</v>
      </c>
      <c r="L280" s="46"/>
      <c r="M280" s="206" t="s">
        <v>19</v>
      </c>
      <c r="N280" s="207" t="s">
        <v>43</v>
      </c>
      <c r="O280" s="86"/>
      <c r="P280" s="208">
        <f>O280*H280</f>
        <v>0</v>
      </c>
      <c r="Q280" s="208">
        <v>0</v>
      </c>
      <c r="R280" s="208">
        <f>Q280*H280</f>
        <v>0</v>
      </c>
      <c r="S280" s="208">
        <v>0</v>
      </c>
      <c r="T280" s="20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0" t="s">
        <v>126</v>
      </c>
      <c r="AT280" s="210" t="s">
        <v>121</v>
      </c>
      <c r="AU280" s="210" t="s">
        <v>79</v>
      </c>
      <c r="AY280" s="19" t="s">
        <v>118</v>
      </c>
      <c r="BE280" s="211">
        <f>IF(N280="základní",J280,0)</f>
        <v>0</v>
      </c>
      <c r="BF280" s="211">
        <f>IF(N280="snížená",J280,0)</f>
        <v>0</v>
      </c>
      <c r="BG280" s="211">
        <f>IF(N280="zákl. přenesená",J280,0)</f>
        <v>0</v>
      </c>
      <c r="BH280" s="211">
        <f>IF(N280="sníž. přenesená",J280,0)</f>
        <v>0</v>
      </c>
      <c r="BI280" s="211">
        <f>IF(N280="nulová",J280,0)</f>
        <v>0</v>
      </c>
      <c r="BJ280" s="19" t="s">
        <v>77</v>
      </c>
      <c r="BK280" s="211">
        <f>ROUND(I280*H280,2)</f>
        <v>0</v>
      </c>
      <c r="BL280" s="19" t="s">
        <v>126</v>
      </c>
      <c r="BM280" s="210" t="s">
        <v>361</v>
      </c>
    </row>
    <row r="281" s="2" customFormat="1">
      <c r="A281" s="40"/>
      <c r="B281" s="41"/>
      <c r="C281" s="42"/>
      <c r="D281" s="212" t="s">
        <v>128</v>
      </c>
      <c r="E281" s="42"/>
      <c r="F281" s="213" t="s">
        <v>362</v>
      </c>
      <c r="G281" s="42"/>
      <c r="H281" s="42"/>
      <c r="I281" s="214"/>
      <c r="J281" s="42"/>
      <c r="K281" s="42"/>
      <c r="L281" s="46"/>
      <c r="M281" s="215"/>
      <c r="N281" s="216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128</v>
      </c>
      <c r="AU281" s="19" t="s">
        <v>79</v>
      </c>
    </row>
    <row r="282" s="13" customFormat="1">
      <c r="A282" s="13"/>
      <c r="B282" s="217"/>
      <c r="C282" s="218"/>
      <c r="D282" s="219" t="s">
        <v>130</v>
      </c>
      <c r="E282" s="220" t="s">
        <v>19</v>
      </c>
      <c r="F282" s="221" t="s">
        <v>363</v>
      </c>
      <c r="G282" s="218"/>
      <c r="H282" s="222">
        <v>189</v>
      </c>
      <c r="I282" s="223"/>
      <c r="J282" s="218"/>
      <c r="K282" s="218"/>
      <c r="L282" s="224"/>
      <c r="M282" s="225"/>
      <c r="N282" s="226"/>
      <c r="O282" s="226"/>
      <c r="P282" s="226"/>
      <c r="Q282" s="226"/>
      <c r="R282" s="226"/>
      <c r="S282" s="226"/>
      <c r="T282" s="22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8" t="s">
        <v>130</v>
      </c>
      <c r="AU282" s="228" t="s">
        <v>79</v>
      </c>
      <c r="AV282" s="13" t="s">
        <v>79</v>
      </c>
      <c r="AW282" s="13" t="s">
        <v>33</v>
      </c>
      <c r="AX282" s="13" t="s">
        <v>72</v>
      </c>
      <c r="AY282" s="228" t="s">
        <v>118</v>
      </c>
    </row>
    <row r="283" s="13" customFormat="1">
      <c r="A283" s="13"/>
      <c r="B283" s="217"/>
      <c r="C283" s="218"/>
      <c r="D283" s="219" t="s">
        <v>130</v>
      </c>
      <c r="E283" s="220" t="s">
        <v>19</v>
      </c>
      <c r="F283" s="221" t="s">
        <v>364</v>
      </c>
      <c r="G283" s="218"/>
      <c r="H283" s="222">
        <v>153.59999999999999</v>
      </c>
      <c r="I283" s="223"/>
      <c r="J283" s="218"/>
      <c r="K283" s="218"/>
      <c r="L283" s="224"/>
      <c r="M283" s="225"/>
      <c r="N283" s="226"/>
      <c r="O283" s="226"/>
      <c r="P283" s="226"/>
      <c r="Q283" s="226"/>
      <c r="R283" s="226"/>
      <c r="S283" s="226"/>
      <c r="T283" s="22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8" t="s">
        <v>130</v>
      </c>
      <c r="AU283" s="228" t="s">
        <v>79</v>
      </c>
      <c r="AV283" s="13" t="s">
        <v>79</v>
      </c>
      <c r="AW283" s="13" t="s">
        <v>33</v>
      </c>
      <c r="AX283" s="13" t="s">
        <v>72</v>
      </c>
      <c r="AY283" s="228" t="s">
        <v>118</v>
      </c>
    </row>
    <row r="284" s="14" customFormat="1">
      <c r="A284" s="14"/>
      <c r="B284" s="229"/>
      <c r="C284" s="230"/>
      <c r="D284" s="219" t="s">
        <v>130</v>
      </c>
      <c r="E284" s="231" t="s">
        <v>19</v>
      </c>
      <c r="F284" s="232" t="s">
        <v>132</v>
      </c>
      <c r="G284" s="230"/>
      <c r="H284" s="233">
        <v>342.60000000000002</v>
      </c>
      <c r="I284" s="234"/>
      <c r="J284" s="230"/>
      <c r="K284" s="230"/>
      <c r="L284" s="235"/>
      <c r="M284" s="236"/>
      <c r="N284" s="237"/>
      <c r="O284" s="237"/>
      <c r="P284" s="237"/>
      <c r="Q284" s="237"/>
      <c r="R284" s="237"/>
      <c r="S284" s="237"/>
      <c r="T284" s="23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9" t="s">
        <v>130</v>
      </c>
      <c r="AU284" s="239" t="s">
        <v>79</v>
      </c>
      <c r="AV284" s="14" t="s">
        <v>126</v>
      </c>
      <c r="AW284" s="14" t="s">
        <v>33</v>
      </c>
      <c r="AX284" s="14" t="s">
        <v>77</v>
      </c>
      <c r="AY284" s="239" t="s">
        <v>118</v>
      </c>
    </row>
    <row r="285" s="2" customFormat="1" ht="24.15" customHeight="1">
      <c r="A285" s="40"/>
      <c r="B285" s="41"/>
      <c r="C285" s="199" t="s">
        <v>365</v>
      </c>
      <c r="D285" s="199" t="s">
        <v>121</v>
      </c>
      <c r="E285" s="200" t="s">
        <v>366</v>
      </c>
      <c r="F285" s="201" t="s">
        <v>367</v>
      </c>
      <c r="G285" s="202" t="s">
        <v>135</v>
      </c>
      <c r="H285" s="203">
        <v>30834</v>
      </c>
      <c r="I285" s="204"/>
      <c r="J285" s="205">
        <f>ROUND(I285*H285,2)</f>
        <v>0</v>
      </c>
      <c r="K285" s="201" t="s">
        <v>125</v>
      </c>
      <c r="L285" s="46"/>
      <c r="M285" s="206" t="s">
        <v>19</v>
      </c>
      <c r="N285" s="207" t="s">
        <v>43</v>
      </c>
      <c r="O285" s="86"/>
      <c r="P285" s="208">
        <f>O285*H285</f>
        <v>0</v>
      </c>
      <c r="Q285" s="208">
        <v>0</v>
      </c>
      <c r="R285" s="208">
        <f>Q285*H285</f>
        <v>0</v>
      </c>
      <c r="S285" s="208">
        <v>0</v>
      </c>
      <c r="T285" s="20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0" t="s">
        <v>126</v>
      </c>
      <c r="AT285" s="210" t="s">
        <v>121</v>
      </c>
      <c r="AU285" s="210" t="s">
        <v>79</v>
      </c>
      <c r="AY285" s="19" t="s">
        <v>118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19" t="s">
        <v>77</v>
      </c>
      <c r="BK285" s="211">
        <f>ROUND(I285*H285,2)</f>
        <v>0</v>
      </c>
      <c r="BL285" s="19" t="s">
        <v>126</v>
      </c>
      <c r="BM285" s="210" t="s">
        <v>368</v>
      </c>
    </row>
    <row r="286" s="2" customFormat="1">
      <c r="A286" s="40"/>
      <c r="B286" s="41"/>
      <c r="C286" s="42"/>
      <c r="D286" s="212" t="s">
        <v>128</v>
      </c>
      <c r="E286" s="42"/>
      <c r="F286" s="213" t="s">
        <v>369</v>
      </c>
      <c r="G286" s="42"/>
      <c r="H286" s="42"/>
      <c r="I286" s="214"/>
      <c r="J286" s="42"/>
      <c r="K286" s="42"/>
      <c r="L286" s="46"/>
      <c r="M286" s="215"/>
      <c r="N286" s="216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128</v>
      </c>
      <c r="AU286" s="19" t="s">
        <v>79</v>
      </c>
    </row>
    <row r="287" s="13" customFormat="1">
      <c r="A287" s="13"/>
      <c r="B287" s="217"/>
      <c r="C287" s="218"/>
      <c r="D287" s="219" t="s">
        <v>130</v>
      </c>
      <c r="E287" s="220" t="s">
        <v>19</v>
      </c>
      <c r="F287" s="221" t="s">
        <v>370</v>
      </c>
      <c r="G287" s="218"/>
      <c r="H287" s="222">
        <v>30834</v>
      </c>
      <c r="I287" s="223"/>
      <c r="J287" s="218"/>
      <c r="K287" s="218"/>
      <c r="L287" s="224"/>
      <c r="M287" s="225"/>
      <c r="N287" s="226"/>
      <c r="O287" s="226"/>
      <c r="P287" s="226"/>
      <c r="Q287" s="226"/>
      <c r="R287" s="226"/>
      <c r="S287" s="226"/>
      <c r="T287" s="22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8" t="s">
        <v>130</v>
      </c>
      <c r="AU287" s="228" t="s">
        <v>79</v>
      </c>
      <c r="AV287" s="13" t="s">
        <v>79</v>
      </c>
      <c r="AW287" s="13" t="s">
        <v>33</v>
      </c>
      <c r="AX287" s="13" t="s">
        <v>77</v>
      </c>
      <c r="AY287" s="228" t="s">
        <v>118</v>
      </c>
    </row>
    <row r="288" s="2" customFormat="1" ht="33" customHeight="1">
      <c r="A288" s="40"/>
      <c r="B288" s="41"/>
      <c r="C288" s="199" t="s">
        <v>371</v>
      </c>
      <c r="D288" s="199" t="s">
        <v>121</v>
      </c>
      <c r="E288" s="200" t="s">
        <v>372</v>
      </c>
      <c r="F288" s="201" t="s">
        <v>373</v>
      </c>
      <c r="G288" s="202" t="s">
        <v>349</v>
      </c>
      <c r="H288" s="203">
        <v>1</v>
      </c>
      <c r="I288" s="204"/>
      <c r="J288" s="205">
        <f>ROUND(I288*H288,2)</f>
        <v>0</v>
      </c>
      <c r="K288" s="201" t="s">
        <v>125</v>
      </c>
      <c r="L288" s="46"/>
      <c r="M288" s="206" t="s">
        <v>19</v>
      </c>
      <c r="N288" s="207" t="s">
        <v>43</v>
      </c>
      <c r="O288" s="86"/>
      <c r="P288" s="208">
        <f>O288*H288</f>
        <v>0</v>
      </c>
      <c r="Q288" s="208">
        <v>0</v>
      </c>
      <c r="R288" s="208">
        <f>Q288*H288</f>
        <v>0</v>
      </c>
      <c r="S288" s="208">
        <v>0</v>
      </c>
      <c r="T288" s="209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0" t="s">
        <v>126</v>
      </c>
      <c r="AT288" s="210" t="s">
        <v>121</v>
      </c>
      <c r="AU288" s="210" t="s">
        <v>79</v>
      </c>
      <c r="AY288" s="19" t="s">
        <v>118</v>
      </c>
      <c r="BE288" s="211">
        <f>IF(N288="základní",J288,0)</f>
        <v>0</v>
      </c>
      <c r="BF288" s="211">
        <f>IF(N288="snížená",J288,0)</f>
        <v>0</v>
      </c>
      <c r="BG288" s="211">
        <f>IF(N288="zákl. přenesená",J288,0)</f>
        <v>0</v>
      </c>
      <c r="BH288" s="211">
        <f>IF(N288="sníž. přenesená",J288,0)</f>
        <v>0</v>
      </c>
      <c r="BI288" s="211">
        <f>IF(N288="nulová",J288,0)</f>
        <v>0</v>
      </c>
      <c r="BJ288" s="19" t="s">
        <v>77</v>
      </c>
      <c r="BK288" s="211">
        <f>ROUND(I288*H288,2)</f>
        <v>0</v>
      </c>
      <c r="BL288" s="19" t="s">
        <v>126</v>
      </c>
      <c r="BM288" s="210" t="s">
        <v>374</v>
      </c>
    </row>
    <row r="289" s="2" customFormat="1">
      <c r="A289" s="40"/>
      <c r="B289" s="41"/>
      <c r="C289" s="42"/>
      <c r="D289" s="212" t="s">
        <v>128</v>
      </c>
      <c r="E289" s="42"/>
      <c r="F289" s="213" t="s">
        <v>375</v>
      </c>
      <c r="G289" s="42"/>
      <c r="H289" s="42"/>
      <c r="I289" s="214"/>
      <c r="J289" s="42"/>
      <c r="K289" s="42"/>
      <c r="L289" s="46"/>
      <c r="M289" s="215"/>
      <c r="N289" s="216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128</v>
      </c>
      <c r="AU289" s="19" t="s">
        <v>79</v>
      </c>
    </row>
    <row r="290" s="2" customFormat="1" ht="24.15" customHeight="1">
      <c r="A290" s="40"/>
      <c r="B290" s="41"/>
      <c r="C290" s="199" t="s">
        <v>376</v>
      </c>
      <c r="D290" s="199" t="s">
        <v>121</v>
      </c>
      <c r="E290" s="200" t="s">
        <v>377</v>
      </c>
      <c r="F290" s="201" t="s">
        <v>378</v>
      </c>
      <c r="G290" s="202" t="s">
        <v>135</v>
      </c>
      <c r="H290" s="203">
        <v>342.60000000000002</v>
      </c>
      <c r="I290" s="204"/>
      <c r="J290" s="205">
        <f>ROUND(I290*H290,2)</f>
        <v>0</v>
      </c>
      <c r="K290" s="201" t="s">
        <v>125</v>
      </c>
      <c r="L290" s="46"/>
      <c r="M290" s="206" t="s">
        <v>19</v>
      </c>
      <c r="N290" s="207" t="s">
        <v>43</v>
      </c>
      <c r="O290" s="86"/>
      <c r="P290" s="208">
        <f>O290*H290</f>
        <v>0</v>
      </c>
      <c r="Q290" s="208">
        <v>0</v>
      </c>
      <c r="R290" s="208">
        <f>Q290*H290</f>
        <v>0</v>
      </c>
      <c r="S290" s="208">
        <v>0</v>
      </c>
      <c r="T290" s="209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0" t="s">
        <v>126</v>
      </c>
      <c r="AT290" s="210" t="s">
        <v>121</v>
      </c>
      <c r="AU290" s="210" t="s">
        <v>79</v>
      </c>
      <c r="AY290" s="19" t="s">
        <v>118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19" t="s">
        <v>77</v>
      </c>
      <c r="BK290" s="211">
        <f>ROUND(I290*H290,2)</f>
        <v>0</v>
      </c>
      <c r="BL290" s="19" t="s">
        <v>126</v>
      </c>
      <c r="BM290" s="210" t="s">
        <v>379</v>
      </c>
    </row>
    <row r="291" s="2" customFormat="1">
      <c r="A291" s="40"/>
      <c r="B291" s="41"/>
      <c r="C291" s="42"/>
      <c r="D291" s="212" t="s">
        <v>128</v>
      </c>
      <c r="E291" s="42"/>
      <c r="F291" s="213" t="s">
        <v>380</v>
      </c>
      <c r="G291" s="42"/>
      <c r="H291" s="42"/>
      <c r="I291" s="214"/>
      <c r="J291" s="42"/>
      <c r="K291" s="42"/>
      <c r="L291" s="46"/>
      <c r="M291" s="215"/>
      <c r="N291" s="216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128</v>
      </c>
      <c r="AU291" s="19" t="s">
        <v>79</v>
      </c>
    </row>
    <row r="292" s="2" customFormat="1" ht="16.5" customHeight="1">
      <c r="A292" s="40"/>
      <c r="B292" s="41"/>
      <c r="C292" s="199" t="s">
        <v>381</v>
      </c>
      <c r="D292" s="199" t="s">
        <v>121</v>
      </c>
      <c r="E292" s="200" t="s">
        <v>382</v>
      </c>
      <c r="F292" s="201" t="s">
        <v>383</v>
      </c>
      <c r="G292" s="202" t="s">
        <v>135</v>
      </c>
      <c r="H292" s="203">
        <v>342.60000000000002</v>
      </c>
      <c r="I292" s="204"/>
      <c r="J292" s="205">
        <f>ROUND(I292*H292,2)</f>
        <v>0</v>
      </c>
      <c r="K292" s="201" t="s">
        <v>125</v>
      </c>
      <c r="L292" s="46"/>
      <c r="M292" s="206" t="s">
        <v>19</v>
      </c>
      <c r="N292" s="207" t="s">
        <v>43</v>
      </c>
      <c r="O292" s="86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0" t="s">
        <v>126</v>
      </c>
      <c r="AT292" s="210" t="s">
        <v>121</v>
      </c>
      <c r="AU292" s="210" t="s">
        <v>79</v>
      </c>
      <c r="AY292" s="19" t="s">
        <v>118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9" t="s">
        <v>77</v>
      </c>
      <c r="BK292" s="211">
        <f>ROUND(I292*H292,2)</f>
        <v>0</v>
      </c>
      <c r="BL292" s="19" t="s">
        <v>126</v>
      </c>
      <c r="BM292" s="210" t="s">
        <v>384</v>
      </c>
    </row>
    <row r="293" s="2" customFormat="1">
      <c r="A293" s="40"/>
      <c r="B293" s="41"/>
      <c r="C293" s="42"/>
      <c r="D293" s="212" t="s">
        <v>128</v>
      </c>
      <c r="E293" s="42"/>
      <c r="F293" s="213" t="s">
        <v>385</v>
      </c>
      <c r="G293" s="42"/>
      <c r="H293" s="42"/>
      <c r="I293" s="214"/>
      <c r="J293" s="42"/>
      <c r="K293" s="42"/>
      <c r="L293" s="46"/>
      <c r="M293" s="215"/>
      <c r="N293" s="216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128</v>
      </c>
      <c r="AU293" s="19" t="s">
        <v>79</v>
      </c>
    </row>
    <row r="294" s="2" customFormat="1" ht="21.75" customHeight="1">
      <c r="A294" s="40"/>
      <c r="B294" s="41"/>
      <c r="C294" s="199" t="s">
        <v>386</v>
      </c>
      <c r="D294" s="199" t="s">
        <v>121</v>
      </c>
      <c r="E294" s="200" t="s">
        <v>387</v>
      </c>
      <c r="F294" s="201" t="s">
        <v>388</v>
      </c>
      <c r="G294" s="202" t="s">
        <v>135</v>
      </c>
      <c r="H294" s="203">
        <v>30834</v>
      </c>
      <c r="I294" s="204"/>
      <c r="J294" s="205">
        <f>ROUND(I294*H294,2)</f>
        <v>0</v>
      </c>
      <c r="K294" s="201" t="s">
        <v>125</v>
      </c>
      <c r="L294" s="46"/>
      <c r="M294" s="206" t="s">
        <v>19</v>
      </c>
      <c r="N294" s="207" t="s">
        <v>43</v>
      </c>
      <c r="O294" s="86"/>
      <c r="P294" s="208">
        <f>O294*H294</f>
        <v>0</v>
      </c>
      <c r="Q294" s="208">
        <v>0</v>
      </c>
      <c r="R294" s="208">
        <f>Q294*H294</f>
        <v>0</v>
      </c>
      <c r="S294" s="208">
        <v>0</v>
      </c>
      <c r="T294" s="209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0" t="s">
        <v>126</v>
      </c>
      <c r="AT294" s="210" t="s">
        <v>121</v>
      </c>
      <c r="AU294" s="210" t="s">
        <v>79</v>
      </c>
      <c r="AY294" s="19" t="s">
        <v>118</v>
      </c>
      <c r="BE294" s="211">
        <f>IF(N294="základní",J294,0)</f>
        <v>0</v>
      </c>
      <c r="BF294" s="211">
        <f>IF(N294="snížená",J294,0)</f>
        <v>0</v>
      </c>
      <c r="BG294" s="211">
        <f>IF(N294="zákl. přenesená",J294,0)</f>
        <v>0</v>
      </c>
      <c r="BH294" s="211">
        <f>IF(N294="sníž. přenesená",J294,0)</f>
        <v>0</v>
      </c>
      <c r="BI294" s="211">
        <f>IF(N294="nulová",J294,0)</f>
        <v>0</v>
      </c>
      <c r="BJ294" s="19" t="s">
        <v>77</v>
      </c>
      <c r="BK294" s="211">
        <f>ROUND(I294*H294,2)</f>
        <v>0</v>
      </c>
      <c r="BL294" s="19" t="s">
        <v>126</v>
      </c>
      <c r="BM294" s="210" t="s">
        <v>389</v>
      </c>
    </row>
    <row r="295" s="2" customFormat="1">
      <c r="A295" s="40"/>
      <c r="B295" s="41"/>
      <c r="C295" s="42"/>
      <c r="D295" s="212" t="s">
        <v>128</v>
      </c>
      <c r="E295" s="42"/>
      <c r="F295" s="213" t="s">
        <v>390</v>
      </c>
      <c r="G295" s="42"/>
      <c r="H295" s="42"/>
      <c r="I295" s="214"/>
      <c r="J295" s="42"/>
      <c r="K295" s="42"/>
      <c r="L295" s="46"/>
      <c r="M295" s="215"/>
      <c r="N295" s="216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128</v>
      </c>
      <c r="AU295" s="19" t="s">
        <v>79</v>
      </c>
    </row>
    <row r="296" s="13" customFormat="1">
      <c r="A296" s="13"/>
      <c r="B296" s="217"/>
      <c r="C296" s="218"/>
      <c r="D296" s="219" t="s">
        <v>130</v>
      </c>
      <c r="E296" s="220" t="s">
        <v>19</v>
      </c>
      <c r="F296" s="221" t="s">
        <v>370</v>
      </c>
      <c r="G296" s="218"/>
      <c r="H296" s="222">
        <v>30834</v>
      </c>
      <c r="I296" s="223"/>
      <c r="J296" s="218"/>
      <c r="K296" s="218"/>
      <c r="L296" s="224"/>
      <c r="M296" s="225"/>
      <c r="N296" s="226"/>
      <c r="O296" s="226"/>
      <c r="P296" s="226"/>
      <c r="Q296" s="226"/>
      <c r="R296" s="226"/>
      <c r="S296" s="226"/>
      <c r="T296" s="22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8" t="s">
        <v>130</v>
      </c>
      <c r="AU296" s="228" t="s">
        <v>79</v>
      </c>
      <c r="AV296" s="13" t="s">
        <v>79</v>
      </c>
      <c r="AW296" s="13" t="s">
        <v>33</v>
      </c>
      <c r="AX296" s="13" t="s">
        <v>77</v>
      </c>
      <c r="AY296" s="228" t="s">
        <v>118</v>
      </c>
    </row>
    <row r="297" s="2" customFormat="1" ht="16.5" customHeight="1">
      <c r="A297" s="40"/>
      <c r="B297" s="41"/>
      <c r="C297" s="199" t="s">
        <v>391</v>
      </c>
      <c r="D297" s="199" t="s">
        <v>121</v>
      </c>
      <c r="E297" s="200" t="s">
        <v>392</v>
      </c>
      <c r="F297" s="201" t="s">
        <v>393</v>
      </c>
      <c r="G297" s="202" t="s">
        <v>135</v>
      </c>
      <c r="H297" s="203">
        <v>342.60000000000002</v>
      </c>
      <c r="I297" s="204"/>
      <c r="J297" s="205">
        <f>ROUND(I297*H297,2)</f>
        <v>0</v>
      </c>
      <c r="K297" s="201" t="s">
        <v>125</v>
      </c>
      <c r="L297" s="46"/>
      <c r="M297" s="206" t="s">
        <v>19</v>
      </c>
      <c r="N297" s="207" t="s">
        <v>43</v>
      </c>
      <c r="O297" s="86"/>
      <c r="P297" s="208">
        <f>O297*H297</f>
        <v>0</v>
      </c>
      <c r="Q297" s="208">
        <v>0</v>
      </c>
      <c r="R297" s="208">
        <f>Q297*H297</f>
        <v>0</v>
      </c>
      <c r="S297" s="208">
        <v>0</v>
      </c>
      <c r="T297" s="209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0" t="s">
        <v>126</v>
      </c>
      <c r="AT297" s="210" t="s">
        <v>121</v>
      </c>
      <c r="AU297" s="210" t="s">
        <v>79</v>
      </c>
      <c r="AY297" s="19" t="s">
        <v>118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9" t="s">
        <v>77</v>
      </c>
      <c r="BK297" s="211">
        <f>ROUND(I297*H297,2)</f>
        <v>0</v>
      </c>
      <c r="BL297" s="19" t="s">
        <v>126</v>
      </c>
      <c r="BM297" s="210" t="s">
        <v>394</v>
      </c>
    </row>
    <row r="298" s="2" customFormat="1">
      <c r="A298" s="40"/>
      <c r="B298" s="41"/>
      <c r="C298" s="42"/>
      <c r="D298" s="212" t="s">
        <v>128</v>
      </c>
      <c r="E298" s="42"/>
      <c r="F298" s="213" t="s">
        <v>395</v>
      </c>
      <c r="G298" s="42"/>
      <c r="H298" s="42"/>
      <c r="I298" s="214"/>
      <c r="J298" s="42"/>
      <c r="K298" s="42"/>
      <c r="L298" s="46"/>
      <c r="M298" s="215"/>
      <c r="N298" s="216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128</v>
      </c>
      <c r="AU298" s="19" t="s">
        <v>79</v>
      </c>
    </row>
    <row r="299" s="2" customFormat="1" ht="24.15" customHeight="1">
      <c r="A299" s="40"/>
      <c r="B299" s="41"/>
      <c r="C299" s="199" t="s">
        <v>396</v>
      </c>
      <c r="D299" s="199" t="s">
        <v>121</v>
      </c>
      <c r="E299" s="200" t="s">
        <v>397</v>
      </c>
      <c r="F299" s="201" t="s">
        <v>398</v>
      </c>
      <c r="G299" s="202" t="s">
        <v>135</v>
      </c>
      <c r="H299" s="203">
        <v>110</v>
      </c>
      <c r="I299" s="204"/>
      <c r="J299" s="205">
        <f>ROUND(I299*H299,2)</f>
        <v>0</v>
      </c>
      <c r="K299" s="201" t="s">
        <v>125</v>
      </c>
      <c r="L299" s="46"/>
      <c r="M299" s="206" t="s">
        <v>19</v>
      </c>
      <c r="N299" s="207" t="s">
        <v>43</v>
      </c>
      <c r="O299" s="86"/>
      <c r="P299" s="208">
        <f>O299*H299</f>
        <v>0</v>
      </c>
      <c r="Q299" s="208">
        <v>4.0000000000000003E-05</v>
      </c>
      <c r="R299" s="208">
        <f>Q299*H299</f>
        <v>0.0044000000000000003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126</v>
      </c>
      <c r="AT299" s="210" t="s">
        <v>121</v>
      </c>
      <c r="AU299" s="210" t="s">
        <v>79</v>
      </c>
      <c r="AY299" s="19" t="s">
        <v>118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77</v>
      </c>
      <c r="BK299" s="211">
        <f>ROUND(I299*H299,2)</f>
        <v>0</v>
      </c>
      <c r="BL299" s="19" t="s">
        <v>126</v>
      </c>
      <c r="BM299" s="210" t="s">
        <v>399</v>
      </c>
    </row>
    <row r="300" s="2" customFormat="1">
      <c r="A300" s="40"/>
      <c r="B300" s="41"/>
      <c r="C300" s="42"/>
      <c r="D300" s="212" t="s">
        <v>128</v>
      </c>
      <c r="E300" s="42"/>
      <c r="F300" s="213" t="s">
        <v>400</v>
      </c>
      <c r="G300" s="42"/>
      <c r="H300" s="42"/>
      <c r="I300" s="214"/>
      <c r="J300" s="42"/>
      <c r="K300" s="42"/>
      <c r="L300" s="46"/>
      <c r="M300" s="215"/>
      <c r="N300" s="216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128</v>
      </c>
      <c r="AU300" s="19" t="s">
        <v>79</v>
      </c>
    </row>
    <row r="301" s="2" customFormat="1" ht="24.15" customHeight="1">
      <c r="A301" s="40"/>
      <c r="B301" s="41"/>
      <c r="C301" s="199" t="s">
        <v>401</v>
      </c>
      <c r="D301" s="199" t="s">
        <v>121</v>
      </c>
      <c r="E301" s="200" t="s">
        <v>402</v>
      </c>
      <c r="F301" s="201" t="s">
        <v>403</v>
      </c>
      <c r="G301" s="202" t="s">
        <v>135</v>
      </c>
      <c r="H301" s="203">
        <v>110</v>
      </c>
      <c r="I301" s="204"/>
      <c r="J301" s="205">
        <f>ROUND(I301*H301,2)</f>
        <v>0</v>
      </c>
      <c r="K301" s="201" t="s">
        <v>125</v>
      </c>
      <c r="L301" s="46"/>
      <c r="M301" s="206" t="s">
        <v>19</v>
      </c>
      <c r="N301" s="207" t="s">
        <v>43</v>
      </c>
      <c r="O301" s="86"/>
      <c r="P301" s="208">
        <f>O301*H301</f>
        <v>0</v>
      </c>
      <c r="Q301" s="208">
        <v>0</v>
      </c>
      <c r="R301" s="208">
        <f>Q301*H301</f>
        <v>0</v>
      </c>
      <c r="S301" s="208">
        <v>0.044999999999999998</v>
      </c>
      <c r="T301" s="209">
        <f>S301*H301</f>
        <v>4.9500000000000002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0" t="s">
        <v>126</v>
      </c>
      <c r="AT301" s="210" t="s">
        <v>121</v>
      </c>
      <c r="AU301" s="210" t="s">
        <v>79</v>
      </c>
      <c r="AY301" s="19" t="s">
        <v>118</v>
      </c>
      <c r="BE301" s="211">
        <f>IF(N301="základní",J301,0)</f>
        <v>0</v>
      </c>
      <c r="BF301" s="211">
        <f>IF(N301="snížená",J301,0)</f>
        <v>0</v>
      </c>
      <c r="BG301" s="211">
        <f>IF(N301="zákl. přenesená",J301,0)</f>
        <v>0</v>
      </c>
      <c r="BH301" s="211">
        <f>IF(N301="sníž. přenesená",J301,0)</f>
        <v>0</v>
      </c>
      <c r="BI301" s="211">
        <f>IF(N301="nulová",J301,0)</f>
        <v>0</v>
      </c>
      <c r="BJ301" s="19" t="s">
        <v>77</v>
      </c>
      <c r="BK301" s="211">
        <f>ROUND(I301*H301,2)</f>
        <v>0</v>
      </c>
      <c r="BL301" s="19" t="s">
        <v>126</v>
      </c>
      <c r="BM301" s="210" t="s">
        <v>404</v>
      </c>
    </row>
    <row r="302" s="2" customFormat="1">
      <c r="A302" s="40"/>
      <c r="B302" s="41"/>
      <c r="C302" s="42"/>
      <c r="D302" s="212" t="s">
        <v>128</v>
      </c>
      <c r="E302" s="42"/>
      <c r="F302" s="213" t="s">
        <v>405</v>
      </c>
      <c r="G302" s="42"/>
      <c r="H302" s="42"/>
      <c r="I302" s="214"/>
      <c r="J302" s="42"/>
      <c r="K302" s="42"/>
      <c r="L302" s="46"/>
      <c r="M302" s="215"/>
      <c r="N302" s="216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128</v>
      </c>
      <c r="AU302" s="19" t="s">
        <v>79</v>
      </c>
    </row>
    <row r="303" s="15" customFormat="1">
      <c r="A303" s="15"/>
      <c r="B303" s="240"/>
      <c r="C303" s="241"/>
      <c r="D303" s="219" t="s">
        <v>130</v>
      </c>
      <c r="E303" s="242" t="s">
        <v>19</v>
      </c>
      <c r="F303" s="243" t="s">
        <v>406</v>
      </c>
      <c r="G303" s="241"/>
      <c r="H303" s="242" t="s">
        <v>19</v>
      </c>
      <c r="I303" s="244"/>
      <c r="J303" s="241"/>
      <c r="K303" s="241"/>
      <c r="L303" s="245"/>
      <c r="M303" s="246"/>
      <c r="N303" s="247"/>
      <c r="O303" s="247"/>
      <c r="P303" s="247"/>
      <c r="Q303" s="247"/>
      <c r="R303" s="247"/>
      <c r="S303" s="247"/>
      <c r="T303" s="248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49" t="s">
        <v>130</v>
      </c>
      <c r="AU303" s="249" t="s">
        <v>79</v>
      </c>
      <c r="AV303" s="15" t="s">
        <v>77</v>
      </c>
      <c r="AW303" s="15" t="s">
        <v>33</v>
      </c>
      <c r="AX303" s="15" t="s">
        <v>72</v>
      </c>
      <c r="AY303" s="249" t="s">
        <v>118</v>
      </c>
    </row>
    <row r="304" s="13" customFormat="1">
      <c r="A304" s="13"/>
      <c r="B304" s="217"/>
      <c r="C304" s="218"/>
      <c r="D304" s="219" t="s">
        <v>130</v>
      </c>
      <c r="E304" s="220" t="s">
        <v>19</v>
      </c>
      <c r="F304" s="221" t="s">
        <v>407</v>
      </c>
      <c r="G304" s="218"/>
      <c r="H304" s="222">
        <v>110</v>
      </c>
      <c r="I304" s="223"/>
      <c r="J304" s="218"/>
      <c r="K304" s="218"/>
      <c r="L304" s="224"/>
      <c r="M304" s="225"/>
      <c r="N304" s="226"/>
      <c r="O304" s="226"/>
      <c r="P304" s="226"/>
      <c r="Q304" s="226"/>
      <c r="R304" s="226"/>
      <c r="S304" s="226"/>
      <c r="T304" s="22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8" t="s">
        <v>130</v>
      </c>
      <c r="AU304" s="228" t="s">
        <v>79</v>
      </c>
      <c r="AV304" s="13" t="s">
        <v>79</v>
      </c>
      <c r="AW304" s="13" t="s">
        <v>33</v>
      </c>
      <c r="AX304" s="13" t="s">
        <v>72</v>
      </c>
      <c r="AY304" s="228" t="s">
        <v>118</v>
      </c>
    </row>
    <row r="305" s="14" customFormat="1">
      <c r="A305" s="14"/>
      <c r="B305" s="229"/>
      <c r="C305" s="230"/>
      <c r="D305" s="219" t="s">
        <v>130</v>
      </c>
      <c r="E305" s="231" t="s">
        <v>19</v>
      </c>
      <c r="F305" s="232" t="s">
        <v>132</v>
      </c>
      <c r="G305" s="230"/>
      <c r="H305" s="233">
        <v>110</v>
      </c>
      <c r="I305" s="234"/>
      <c r="J305" s="230"/>
      <c r="K305" s="230"/>
      <c r="L305" s="235"/>
      <c r="M305" s="236"/>
      <c r="N305" s="237"/>
      <c r="O305" s="237"/>
      <c r="P305" s="237"/>
      <c r="Q305" s="237"/>
      <c r="R305" s="237"/>
      <c r="S305" s="237"/>
      <c r="T305" s="23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39" t="s">
        <v>130</v>
      </c>
      <c r="AU305" s="239" t="s">
        <v>79</v>
      </c>
      <c r="AV305" s="14" t="s">
        <v>126</v>
      </c>
      <c r="AW305" s="14" t="s">
        <v>33</v>
      </c>
      <c r="AX305" s="14" t="s">
        <v>77</v>
      </c>
      <c r="AY305" s="239" t="s">
        <v>118</v>
      </c>
    </row>
    <row r="306" s="2" customFormat="1" ht="21.75" customHeight="1">
      <c r="A306" s="40"/>
      <c r="B306" s="41"/>
      <c r="C306" s="199" t="s">
        <v>408</v>
      </c>
      <c r="D306" s="199" t="s">
        <v>121</v>
      </c>
      <c r="E306" s="200" t="s">
        <v>409</v>
      </c>
      <c r="F306" s="201" t="s">
        <v>410</v>
      </c>
      <c r="G306" s="202" t="s">
        <v>411</v>
      </c>
      <c r="H306" s="203">
        <v>5.5</v>
      </c>
      <c r="I306" s="204"/>
      <c r="J306" s="205">
        <f>ROUND(I306*H306,2)</f>
        <v>0</v>
      </c>
      <c r="K306" s="201" t="s">
        <v>125</v>
      </c>
      <c r="L306" s="46"/>
      <c r="M306" s="206" t="s">
        <v>19</v>
      </c>
      <c r="N306" s="207" t="s">
        <v>43</v>
      </c>
      <c r="O306" s="86"/>
      <c r="P306" s="208">
        <f>O306*H306</f>
        <v>0</v>
      </c>
      <c r="Q306" s="208">
        <v>0</v>
      </c>
      <c r="R306" s="208">
        <f>Q306*H306</f>
        <v>0</v>
      </c>
      <c r="S306" s="208">
        <v>1.3999999999999999</v>
      </c>
      <c r="T306" s="209">
        <f>S306*H306</f>
        <v>7.6999999999999993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126</v>
      </c>
      <c r="AT306" s="210" t="s">
        <v>121</v>
      </c>
      <c r="AU306" s="210" t="s">
        <v>79</v>
      </c>
      <c r="AY306" s="19" t="s">
        <v>118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77</v>
      </c>
      <c r="BK306" s="211">
        <f>ROUND(I306*H306,2)</f>
        <v>0</v>
      </c>
      <c r="BL306" s="19" t="s">
        <v>126</v>
      </c>
      <c r="BM306" s="210" t="s">
        <v>412</v>
      </c>
    </row>
    <row r="307" s="2" customFormat="1">
      <c r="A307" s="40"/>
      <c r="B307" s="41"/>
      <c r="C307" s="42"/>
      <c r="D307" s="212" t="s">
        <v>128</v>
      </c>
      <c r="E307" s="42"/>
      <c r="F307" s="213" t="s">
        <v>413</v>
      </c>
      <c r="G307" s="42"/>
      <c r="H307" s="42"/>
      <c r="I307" s="214"/>
      <c r="J307" s="42"/>
      <c r="K307" s="42"/>
      <c r="L307" s="46"/>
      <c r="M307" s="215"/>
      <c r="N307" s="216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128</v>
      </c>
      <c r="AU307" s="19" t="s">
        <v>79</v>
      </c>
    </row>
    <row r="308" s="15" customFormat="1">
      <c r="A308" s="15"/>
      <c r="B308" s="240"/>
      <c r="C308" s="241"/>
      <c r="D308" s="219" t="s">
        <v>130</v>
      </c>
      <c r="E308" s="242" t="s">
        <v>19</v>
      </c>
      <c r="F308" s="243" t="s">
        <v>406</v>
      </c>
      <c r="G308" s="241"/>
      <c r="H308" s="242" t="s">
        <v>19</v>
      </c>
      <c r="I308" s="244"/>
      <c r="J308" s="241"/>
      <c r="K308" s="241"/>
      <c r="L308" s="245"/>
      <c r="M308" s="246"/>
      <c r="N308" s="247"/>
      <c r="O308" s="247"/>
      <c r="P308" s="247"/>
      <c r="Q308" s="247"/>
      <c r="R308" s="247"/>
      <c r="S308" s="247"/>
      <c r="T308" s="24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49" t="s">
        <v>130</v>
      </c>
      <c r="AU308" s="249" t="s">
        <v>79</v>
      </c>
      <c r="AV308" s="15" t="s">
        <v>77</v>
      </c>
      <c r="AW308" s="15" t="s">
        <v>33</v>
      </c>
      <c r="AX308" s="15" t="s">
        <v>72</v>
      </c>
      <c r="AY308" s="249" t="s">
        <v>118</v>
      </c>
    </row>
    <row r="309" s="13" customFormat="1">
      <c r="A309" s="13"/>
      <c r="B309" s="217"/>
      <c r="C309" s="218"/>
      <c r="D309" s="219" t="s">
        <v>130</v>
      </c>
      <c r="E309" s="220" t="s">
        <v>19</v>
      </c>
      <c r="F309" s="221" t="s">
        <v>414</v>
      </c>
      <c r="G309" s="218"/>
      <c r="H309" s="222">
        <v>5.5</v>
      </c>
      <c r="I309" s="223"/>
      <c r="J309" s="218"/>
      <c r="K309" s="218"/>
      <c r="L309" s="224"/>
      <c r="M309" s="225"/>
      <c r="N309" s="226"/>
      <c r="O309" s="226"/>
      <c r="P309" s="226"/>
      <c r="Q309" s="226"/>
      <c r="R309" s="226"/>
      <c r="S309" s="226"/>
      <c r="T309" s="22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28" t="s">
        <v>130</v>
      </c>
      <c r="AU309" s="228" t="s">
        <v>79</v>
      </c>
      <c r="AV309" s="13" t="s">
        <v>79</v>
      </c>
      <c r="AW309" s="13" t="s">
        <v>33</v>
      </c>
      <c r="AX309" s="13" t="s">
        <v>72</v>
      </c>
      <c r="AY309" s="228" t="s">
        <v>118</v>
      </c>
    </row>
    <row r="310" s="14" customFormat="1">
      <c r="A310" s="14"/>
      <c r="B310" s="229"/>
      <c r="C310" s="230"/>
      <c r="D310" s="219" t="s">
        <v>130</v>
      </c>
      <c r="E310" s="231" t="s">
        <v>19</v>
      </c>
      <c r="F310" s="232" t="s">
        <v>132</v>
      </c>
      <c r="G310" s="230"/>
      <c r="H310" s="233">
        <v>5.5</v>
      </c>
      <c r="I310" s="234"/>
      <c r="J310" s="230"/>
      <c r="K310" s="230"/>
      <c r="L310" s="235"/>
      <c r="M310" s="236"/>
      <c r="N310" s="237"/>
      <c r="O310" s="237"/>
      <c r="P310" s="237"/>
      <c r="Q310" s="237"/>
      <c r="R310" s="237"/>
      <c r="S310" s="237"/>
      <c r="T310" s="23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9" t="s">
        <v>130</v>
      </c>
      <c r="AU310" s="239" t="s">
        <v>79</v>
      </c>
      <c r="AV310" s="14" t="s">
        <v>126</v>
      </c>
      <c r="AW310" s="14" t="s">
        <v>33</v>
      </c>
      <c r="AX310" s="14" t="s">
        <v>77</v>
      </c>
      <c r="AY310" s="239" t="s">
        <v>118</v>
      </c>
    </row>
    <row r="311" s="2" customFormat="1" ht="24.15" customHeight="1">
      <c r="A311" s="40"/>
      <c r="B311" s="41"/>
      <c r="C311" s="199" t="s">
        <v>415</v>
      </c>
      <c r="D311" s="199" t="s">
        <v>121</v>
      </c>
      <c r="E311" s="200" t="s">
        <v>416</v>
      </c>
      <c r="F311" s="201" t="s">
        <v>417</v>
      </c>
      <c r="G311" s="202" t="s">
        <v>135</v>
      </c>
      <c r="H311" s="203">
        <v>225</v>
      </c>
      <c r="I311" s="204"/>
      <c r="J311" s="205">
        <f>ROUND(I311*H311,2)</f>
        <v>0</v>
      </c>
      <c r="K311" s="201" t="s">
        <v>125</v>
      </c>
      <c r="L311" s="46"/>
      <c r="M311" s="206" t="s">
        <v>19</v>
      </c>
      <c r="N311" s="207" t="s">
        <v>43</v>
      </c>
      <c r="O311" s="86"/>
      <c r="P311" s="208">
        <f>O311*H311</f>
        <v>0</v>
      </c>
      <c r="Q311" s="208">
        <v>0</v>
      </c>
      <c r="R311" s="208">
        <f>Q311*H311</f>
        <v>0</v>
      </c>
      <c r="S311" s="208">
        <v>0.01</v>
      </c>
      <c r="T311" s="209">
        <f>S311*H311</f>
        <v>2.25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0" t="s">
        <v>126</v>
      </c>
      <c r="AT311" s="210" t="s">
        <v>121</v>
      </c>
      <c r="AU311" s="210" t="s">
        <v>79</v>
      </c>
      <c r="AY311" s="19" t="s">
        <v>118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9" t="s">
        <v>77</v>
      </c>
      <c r="BK311" s="211">
        <f>ROUND(I311*H311,2)</f>
        <v>0</v>
      </c>
      <c r="BL311" s="19" t="s">
        <v>126</v>
      </c>
      <c r="BM311" s="210" t="s">
        <v>418</v>
      </c>
    </row>
    <row r="312" s="2" customFormat="1">
      <c r="A312" s="40"/>
      <c r="B312" s="41"/>
      <c r="C312" s="42"/>
      <c r="D312" s="212" t="s">
        <v>128</v>
      </c>
      <c r="E312" s="42"/>
      <c r="F312" s="213" t="s">
        <v>419</v>
      </c>
      <c r="G312" s="42"/>
      <c r="H312" s="42"/>
      <c r="I312" s="214"/>
      <c r="J312" s="42"/>
      <c r="K312" s="42"/>
      <c r="L312" s="46"/>
      <c r="M312" s="215"/>
      <c r="N312" s="216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128</v>
      </c>
      <c r="AU312" s="19" t="s">
        <v>79</v>
      </c>
    </row>
    <row r="313" s="13" customFormat="1">
      <c r="A313" s="13"/>
      <c r="B313" s="217"/>
      <c r="C313" s="218"/>
      <c r="D313" s="219" t="s">
        <v>130</v>
      </c>
      <c r="E313" s="220" t="s">
        <v>19</v>
      </c>
      <c r="F313" s="221" t="s">
        <v>420</v>
      </c>
      <c r="G313" s="218"/>
      <c r="H313" s="222">
        <v>225</v>
      </c>
      <c r="I313" s="223"/>
      <c r="J313" s="218"/>
      <c r="K313" s="218"/>
      <c r="L313" s="224"/>
      <c r="M313" s="225"/>
      <c r="N313" s="226"/>
      <c r="O313" s="226"/>
      <c r="P313" s="226"/>
      <c r="Q313" s="226"/>
      <c r="R313" s="226"/>
      <c r="S313" s="226"/>
      <c r="T313" s="22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8" t="s">
        <v>130</v>
      </c>
      <c r="AU313" s="228" t="s">
        <v>79</v>
      </c>
      <c r="AV313" s="13" t="s">
        <v>79</v>
      </c>
      <c r="AW313" s="13" t="s">
        <v>33</v>
      </c>
      <c r="AX313" s="13" t="s">
        <v>72</v>
      </c>
      <c r="AY313" s="228" t="s">
        <v>118</v>
      </c>
    </row>
    <row r="314" s="14" customFormat="1">
      <c r="A314" s="14"/>
      <c r="B314" s="229"/>
      <c r="C314" s="230"/>
      <c r="D314" s="219" t="s">
        <v>130</v>
      </c>
      <c r="E314" s="231" t="s">
        <v>19</v>
      </c>
      <c r="F314" s="232" t="s">
        <v>132</v>
      </c>
      <c r="G314" s="230"/>
      <c r="H314" s="233">
        <v>225</v>
      </c>
      <c r="I314" s="234"/>
      <c r="J314" s="230"/>
      <c r="K314" s="230"/>
      <c r="L314" s="235"/>
      <c r="M314" s="236"/>
      <c r="N314" s="237"/>
      <c r="O314" s="237"/>
      <c r="P314" s="237"/>
      <c r="Q314" s="237"/>
      <c r="R314" s="237"/>
      <c r="S314" s="237"/>
      <c r="T314" s="23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9" t="s">
        <v>130</v>
      </c>
      <c r="AU314" s="239" t="s">
        <v>79</v>
      </c>
      <c r="AV314" s="14" t="s">
        <v>126</v>
      </c>
      <c r="AW314" s="14" t="s">
        <v>33</v>
      </c>
      <c r="AX314" s="14" t="s">
        <v>77</v>
      </c>
      <c r="AY314" s="239" t="s">
        <v>118</v>
      </c>
    </row>
    <row r="315" s="2" customFormat="1" ht="24.15" customHeight="1">
      <c r="A315" s="40"/>
      <c r="B315" s="41"/>
      <c r="C315" s="199" t="s">
        <v>421</v>
      </c>
      <c r="D315" s="199" t="s">
        <v>121</v>
      </c>
      <c r="E315" s="200" t="s">
        <v>422</v>
      </c>
      <c r="F315" s="201" t="s">
        <v>423</v>
      </c>
      <c r="G315" s="202" t="s">
        <v>135</v>
      </c>
      <c r="H315" s="203">
        <v>6.0460000000000003</v>
      </c>
      <c r="I315" s="204"/>
      <c r="J315" s="205">
        <f>ROUND(I315*H315,2)</f>
        <v>0</v>
      </c>
      <c r="K315" s="201" t="s">
        <v>125</v>
      </c>
      <c r="L315" s="46"/>
      <c r="M315" s="206" t="s">
        <v>19</v>
      </c>
      <c r="N315" s="207" t="s">
        <v>43</v>
      </c>
      <c r="O315" s="86"/>
      <c r="P315" s="208">
        <f>O315*H315</f>
        <v>0</v>
      </c>
      <c r="Q315" s="208">
        <v>0</v>
      </c>
      <c r="R315" s="208">
        <f>Q315*H315</f>
        <v>0</v>
      </c>
      <c r="S315" s="208">
        <v>0.058999999999999997</v>
      </c>
      <c r="T315" s="209">
        <f>S315*H315</f>
        <v>0.35671399999999998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0" t="s">
        <v>126</v>
      </c>
      <c r="AT315" s="210" t="s">
        <v>121</v>
      </c>
      <c r="AU315" s="210" t="s">
        <v>79</v>
      </c>
      <c r="AY315" s="19" t="s">
        <v>118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9" t="s">
        <v>77</v>
      </c>
      <c r="BK315" s="211">
        <f>ROUND(I315*H315,2)</f>
        <v>0</v>
      </c>
      <c r="BL315" s="19" t="s">
        <v>126</v>
      </c>
      <c r="BM315" s="210" t="s">
        <v>424</v>
      </c>
    </row>
    <row r="316" s="2" customFormat="1">
      <c r="A316" s="40"/>
      <c r="B316" s="41"/>
      <c r="C316" s="42"/>
      <c r="D316" s="212" t="s">
        <v>128</v>
      </c>
      <c r="E316" s="42"/>
      <c r="F316" s="213" t="s">
        <v>425</v>
      </c>
      <c r="G316" s="42"/>
      <c r="H316" s="42"/>
      <c r="I316" s="214"/>
      <c r="J316" s="42"/>
      <c r="K316" s="42"/>
      <c r="L316" s="46"/>
      <c r="M316" s="215"/>
      <c r="N316" s="216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128</v>
      </c>
      <c r="AU316" s="19" t="s">
        <v>79</v>
      </c>
    </row>
    <row r="317" s="15" customFormat="1">
      <c r="A317" s="15"/>
      <c r="B317" s="240"/>
      <c r="C317" s="241"/>
      <c r="D317" s="219" t="s">
        <v>130</v>
      </c>
      <c r="E317" s="242" t="s">
        <v>19</v>
      </c>
      <c r="F317" s="243" t="s">
        <v>426</v>
      </c>
      <c r="G317" s="241"/>
      <c r="H317" s="242" t="s">
        <v>19</v>
      </c>
      <c r="I317" s="244"/>
      <c r="J317" s="241"/>
      <c r="K317" s="241"/>
      <c r="L317" s="245"/>
      <c r="M317" s="246"/>
      <c r="N317" s="247"/>
      <c r="O317" s="247"/>
      <c r="P317" s="247"/>
      <c r="Q317" s="247"/>
      <c r="R317" s="247"/>
      <c r="S317" s="247"/>
      <c r="T317" s="24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49" t="s">
        <v>130</v>
      </c>
      <c r="AU317" s="249" t="s">
        <v>79</v>
      </c>
      <c r="AV317" s="15" t="s">
        <v>77</v>
      </c>
      <c r="AW317" s="15" t="s">
        <v>33</v>
      </c>
      <c r="AX317" s="15" t="s">
        <v>72</v>
      </c>
      <c r="AY317" s="249" t="s">
        <v>118</v>
      </c>
    </row>
    <row r="318" s="13" customFormat="1">
      <c r="A318" s="13"/>
      <c r="B318" s="217"/>
      <c r="C318" s="218"/>
      <c r="D318" s="219" t="s">
        <v>130</v>
      </c>
      <c r="E318" s="220" t="s">
        <v>19</v>
      </c>
      <c r="F318" s="221" t="s">
        <v>427</v>
      </c>
      <c r="G318" s="218"/>
      <c r="H318" s="222">
        <v>2.258</v>
      </c>
      <c r="I318" s="223"/>
      <c r="J318" s="218"/>
      <c r="K318" s="218"/>
      <c r="L318" s="224"/>
      <c r="M318" s="225"/>
      <c r="N318" s="226"/>
      <c r="O318" s="226"/>
      <c r="P318" s="226"/>
      <c r="Q318" s="226"/>
      <c r="R318" s="226"/>
      <c r="S318" s="226"/>
      <c r="T318" s="22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8" t="s">
        <v>130</v>
      </c>
      <c r="AU318" s="228" t="s">
        <v>79</v>
      </c>
      <c r="AV318" s="13" t="s">
        <v>79</v>
      </c>
      <c r="AW318" s="13" t="s">
        <v>33</v>
      </c>
      <c r="AX318" s="13" t="s">
        <v>72</v>
      </c>
      <c r="AY318" s="228" t="s">
        <v>118</v>
      </c>
    </row>
    <row r="319" s="13" customFormat="1">
      <c r="A319" s="13"/>
      <c r="B319" s="217"/>
      <c r="C319" s="218"/>
      <c r="D319" s="219" t="s">
        <v>130</v>
      </c>
      <c r="E319" s="220" t="s">
        <v>19</v>
      </c>
      <c r="F319" s="221" t="s">
        <v>428</v>
      </c>
      <c r="G319" s="218"/>
      <c r="H319" s="222">
        <v>1.1479999999999999</v>
      </c>
      <c r="I319" s="223"/>
      <c r="J319" s="218"/>
      <c r="K319" s="218"/>
      <c r="L319" s="224"/>
      <c r="M319" s="225"/>
      <c r="N319" s="226"/>
      <c r="O319" s="226"/>
      <c r="P319" s="226"/>
      <c r="Q319" s="226"/>
      <c r="R319" s="226"/>
      <c r="S319" s="226"/>
      <c r="T319" s="22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8" t="s">
        <v>130</v>
      </c>
      <c r="AU319" s="228" t="s">
        <v>79</v>
      </c>
      <c r="AV319" s="13" t="s">
        <v>79</v>
      </c>
      <c r="AW319" s="13" t="s">
        <v>33</v>
      </c>
      <c r="AX319" s="13" t="s">
        <v>72</v>
      </c>
      <c r="AY319" s="228" t="s">
        <v>118</v>
      </c>
    </row>
    <row r="320" s="13" customFormat="1">
      <c r="A320" s="13"/>
      <c r="B320" s="217"/>
      <c r="C320" s="218"/>
      <c r="D320" s="219" t="s">
        <v>130</v>
      </c>
      <c r="E320" s="220" t="s">
        <v>19</v>
      </c>
      <c r="F320" s="221" t="s">
        <v>429</v>
      </c>
      <c r="G320" s="218"/>
      <c r="H320" s="222">
        <v>1.4099999999999999</v>
      </c>
      <c r="I320" s="223"/>
      <c r="J320" s="218"/>
      <c r="K320" s="218"/>
      <c r="L320" s="224"/>
      <c r="M320" s="225"/>
      <c r="N320" s="226"/>
      <c r="O320" s="226"/>
      <c r="P320" s="226"/>
      <c r="Q320" s="226"/>
      <c r="R320" s="226"/>
      <c r="S320" s="226"/>
      <c r="T320" s="22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8" t="s">
        <v>130</v>
      </c>
      <c r="AU320" s="228" t="s">
        <v>79</v>
      </c>
      <c r="AV320" s="13" t="s">
        <v>79</v>
      </c>
      <c r="AW320" s="13" t="s">
        <v>33</v>
      </c>
      <c r="AX320" s="13" t="s">
        <v>72</v>
      </c>
      <c r="AY320" s="228" t="s">
        <v>118</v>
      </c>
    </row>
    <row r="321" s="13" customFormat="1">
      <c r="A321" s="13"/>
      <c r="B321" s="217"/>
      <c r="C321" s="218"/>
      <c r="D321" s="219" t="s">
        <v>130</v>
      </c>
      <c r="E321" s="220" t="s">
        <v>19</v>
      </c>
      <c r="F321" s="221" t="s">
        <v>430</v>
      </c>
      <c r="G321" s="218"/>
      <c r="H321" s="222">
        <v>0.83999999999999997</v>
      </c>
      <c r="I321" s="223"/>
      <c r="J321" s="218"/>
      <c r="K321" s="218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130</v>
      </c>
      <c r="AU321" s="228" t="s">
        <v>79</v>
      </c>
      <c r="AV321" s="13" t="s">
        <v>79</v>
      </c>
      <c r="AW321" s="13" t="s">
        <v>33</v>
      </c>
      <c r="AX321" s="13" t="s">
        <v>72</v>
      </c>
      <c r="AY321" s="228" t="s">
        <v>118</v>
      </c>
    </row>
    <row r="322" s="13" customFormat="1">
      <c r="A322" s="13"/>
      <c r="B322" s="217"/>
      <c r="C322" s="218"/>
      <c r="D322" s="219" t="s">
        <v>130</v>
      </c>
      <c r="E322" s="220" t="s">
        <v>19</v>
      </c>
      <c r="F322" s="221" t="s">
        <v>431</v>
      </c>
      <c r="G322" s="218"/>
      <c r="H322" s="222">
        <v>0.39000000000000001</v>
      </c>
      <c r="I322" s="223"/>
      <c r="J322" s="218"/>
      <c r="K322" s="218"/>
      <c r="L322" s="224"/>
      <c r="M322" s="225"/>
      <c r="N322" s="226"/>
      <c r="O322" s="226"/>
      <c r="P322" s="226"/>
      <c r="Q322" s="226"/>
      <c r="R322" s="226"/>
      <c r="S322" s="226"/>
      <c r="T322" s="22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8" t="s">
        <v>130</v>
      </c>
      <c r="AU322" s="228" t="s">
        <v>79</v>
      </c>
      <c r="AV322" s="13" t="s">
        <v>79</v>
      </c>
      <c r="AW322" s="13" t="s">
        <v>33</v>
      </c>
      <c r="AX322" s="13" t="s">
        <v>72</v>
      </c>
      <c r="AY322" s="228" t="s">
        <v>118</v>
      </c>
    </row>
    <row r="323" s="14" customFormat="1">
      <c r="A323" s="14"/>
      <c r="B323" s="229"/>
      <c r="C323" s="230"/>
      <c r="D323" s="219" t="s">
        <v>130</v>
      </c>
      <c r="E323" s="231" t="s">
        <v>19</v>
      </c>
      <c r="F323" s="232" t="s">
        <v>132</v>
      </c>
      <c r="G323" s="230"/>
      <c r="H323" s="233">
        <v>6.0459999999999994</v>
      </c>
      <c r="I323" s="234"/>
      <c r="J323" s="230"/>
      <c r="K323" s="230"/>
      <c r="L323" s="235"/>
      <c r="M323" s="236"/>
      <c r="N323" s="237"/>
      <c r="O323" s="237"/>
      <c r="P323" s="237"/>
      <c r="Q323" s="237"/>
      <c r="R323" s="237"/>
      <c r="S323" s="237"/>
      <c r="T323" s="23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39" t="s">
        <v>130</v>
      </c>
      <c r="AU323" s="239" t="s">
        <v>79</v>
      </c>
      <c r="AV323" s="14" t="s">
        <v>126</v>
      </c>
      <c r="AW323" s="14" t="s">
        <v>33</v>
      </c>
      <c r="AX323" s="14" t="s">
        <v>77</v>
      </c>
      <c r="AY323" s="239" t="s">
        <v>118</v>
      </c>
    </row>
    <row r="324" s="2" customFormat="1" ht="21.75" customHeight="1">
      <c r="A324" s="40"/>
      <c r="B324" s="41"/>
      <c r="C324" s="199" t="s">
        <v>432</v>
      </c>
      <c r="D324" s="199" t="s">
        <v>121</v>
      </c>
      <c r="E324" s="200" t="s">
        <v>433</v>
      </c>
      <c r="F324" s="201" t="s">
        <v>434</v>
      </c>
      <c r="G324" s="202" t="s">
        <v>135</v>
      </c>
      <c r="H324" s="203">
        <v>5</v>
      </c>
      <c r="I324" s="204"/>
      <c r="J324" s="205">
        <f>ROUND(I324*H324,2)</f>
        <v>0</v>
      </c>
      <c r="K324" s="201" t="s">
        <v>125</v>
      </c>
      <c r="L324" s="46"/>
      <c r="M324" s="206" t="s">
        <v>19</v>
      </c>
      <c r="N324" s="207" t="s">
        <v>43</v>
      </c>
      <c r="O324" s="86"/>
      <c r="P324" s="208">
        <f>O324*H324</f>
        <v>0</v>
      </c>
      <c r="Q324" s="208">
        <v>0.021100000000000001</v>
      </c>
      <c r="R324" s="208">
        <f>Q324*H324</f>
        <v>0.10550000000000001</v>
      </c>
      <c r="S324" s="208">
        <v>0</v>
      </c>
      <c r="T324" s="209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0" t="s">
        <v>126</v>
      </c>
      <c r="AT324" s="210" t="s">
        <v>121</v>
      </c>
      <c r="AU324" s="210" t="s">
        <v>79</v>
      </c>
      <c r="AY324" s="19" t="s">
        <v>118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9" t="s">
        <v>77</v>
      </c>
      <c r="BK324" s="211">
        <f>ROUND(I324*H324,2)</f>
        <v>0</v>
      </c>
      <c r="BL324" s="19" t="s">
        <v>126</v>
      </c>
      <c r="BM324" s="210" t="s">
        <v>435</v>
      </c>
    </row>
    <row r="325" s="2" customFormat="1">
      <c r="A325" s="40"/>
      <c r="B325" s="41"/>
      <c r="C325" s="42"/>
      <c r="D325" s="212" t="s">
        <v>128</v>
      </c>
      <c r="E325" s="42"/>
      <c r="F325" s="213" t="s">
        <v>436</v>
      </c>
      <c r="G325" s="42"/>
      <c r="H325" s="42"/>
      <c r="I325" s="214"/>
      <c r="J325" s="42"/>
      <c r="K325" s="42"/>
      <c r="L325" s="46"/>
      <c r="M325" s="215"/>
      <c r="N325" s="216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128</v>
      </c>
      <c r="AU325" s="19" t="s">
        <v>79</v>
      </c>
    </row>
    <row r="326" s="15" customFormat="1">
      <c r="A326" s="15"/>
      <c r="B326" s="240"/>
      <c r="C326" s="241"/>
      <c r="D326" s="219" t="s">
        <v>130</v>
      </c>
      <c r="E326" s="242" t="s">
        <v>19</v>
      </c>
      <c r="F326" s="243" t="s">
        <v>437</v>
      </c>
      <c r="G326" s="241"/>
      <c r="H326" s="242" t="s">
        <v>19</v>
      </c>
      <c r="I326" s="244"/>
      <c r="J326" s="241"/>
      <c r="K326" s="241"/>
      <c r="L326" s="245"/>
      <c r="M326" s="246"/>
      <c r="N326" s="247"/>
      <c r="O326" s="247"/>
      <c r="P326" s="247"/>
      <c r="Q326" s="247"/>
      <c r="R326" s="247"/>
      <c r="S326" s="247"/>
      <c r="T326" s="24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49" t="s">
        <v>130</v>
      </c>
      <c r="AU326" s="249" t="s">
        <v>79</v>
      </c>
      <c r="AV326" s="15" t="s">
        <v>77</v>
      </c>
      <c r="AW326" s="15" t="s">
        <v>33</v>
      </c>
      <c r="AX326" s="15" t="s">
        <v>72</v>
      </c>
      <c r="AY326" s="249" t="s">
        <v>118</v>
      </c>
    </row>
    <row r="327" s="13" customFormat="1">
      <c r="A327" s="13"/>
      <c r="B327" s="217"/>
      <c r="C327" s="218"/>
      <c r="D327" s="219" t="s">
        <v>130</v>
      </c>
      <c r="E327" s="220" t="s">
        <v>19</v>
      </c>
      <c r="F327" s="221" t="s">
        <v>152</v>
      </c>
      <c r="G327" s="218"/>
      <c r="H327" s="222">
        <v>5</v>
      </c>
      <c r="I327" s="223"/>
      <c r="J327" s="218"/>
      <c r="K327" s="218"/>
      <c r="L327" s="224"/>
      <c r="M327" s="225"/>
      <c r="N327" s="226"/>
      <c r="O327" s="226"/>
      <c r="P327" s="226"/>
      <c r="Q327" s="226"/>
      <c r="R327" s="226"/>
      <c r="S327" s="226"/>
      <c r="T327" s="22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8" t="s">
        <v>130</v>
      </c>
      <c r="AU327" s="228" t="s">
        <v>79</v>
      </c>
      <c r="AV327" s="13" t="s">
        <v>79</v>
      </c>
      <c r="AW327" s="13" t="s">
        <v>33</v>
      </c>
      <c r="AX327" s="13" t="s">
        <v>72</v>
      </c>
      <c r="AY327" s="228" t="s">
        <v>118</v>
      </c>
    </row>
    <row r="328" s="14" customFormat="1">
      <c r="A328" s="14"/>
      <c r="B328" s="229"/>
      <c r="C328" s="230"/>
      <c r="D328" s="219" t="s">
        <v>130</v>
      </c>
      <c r="E328" s="231" t="s">
        <v>19</v>
      </c>
      <c r="F328" s="232" t="s">
        <v>132</v>
      </c>
      <c r="G328" s="230"/>
      <c r="H328" s="233">
        <v>5</v>
      </c>
      <c r="I328" s="234"/>
      <c r="J328" s="230"/>
      <c r="K328" s="230"/>
      <c r="L328" s="235"/>
      <c r="M328" s="236"/>
      <c r="N328" s="237"/>
      <c r="O328" s="237"/>
      <c r="P328" s="237"/>
      <c r="Q328" s="237"/>
      <c r="R328" s="237"/>
      <c r="S328" s="237"/>
      <c r="T328" s="23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39" t="s">
        <v>130</v>
      </c>
      <c r="AU328" s="239" t="s">
        <v>79</v>
      </c>
      <c r="AV328" s="14" t="s">
        <v>126</v>
      </c>
      <c r="AW328" s="14" t="s">
        <v>33</v>
      </c>
      <c r="AX328" s="14" t="s">
        <v>77</v>
      </c>
      <c r="AY328" s="239" t="s">
        <v>118</v>
      </c>
    </row>
    <row r="329" s="2" customFormat="1" ht="16.5" customHeight="1">
      <c r="A329" s="40"/>
      <c r="B329" s="41"/>
      <c r="C329" s="199" t="s">
        <v>438</v>
      </c>
      <c r="D329" s="199" t="s">
        <v>121</v>
      </c>
      <c r="E329" s="200" t="s">
        <v>439</v>
      </c>
      <c r="F329" s="201" t="s">
        <v>440</v>
      </c>
      <c r="G329" s="202" t="s">
        <v>135</v>
      </c>
      <c r="H329" s="203">
        <v>342.60000000000002</v>
      </c>
      <c r="I329" s="204"/>
      <c r="J329" s="205">
        <f>ROUND(I329*H329,2)</f>
        <v>0</v>
      </c>
      <c r="K329" s="201" t="s">
        <v>125</v>
      </c>
      <c r="L329" s="46"/>
      <c r="M329" s="206" t="s">
        <v>19</v>
      </c>
      <c r="N329" s="207" t="s">
        <v>43</v>
      </c>
      <c r="O329" s="86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0" t="s">
        <v>126</v>
      </c>
      <c r="AT329" s="210" t="s">
        <v>121</v>
      </c>
      <c r="AU329" s="210" t="s">
        <v>79</v>
      </c>
      <c r="AY329" s="19" t="s">
        <v>118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9" t="s">
        <v>77</v>
      </c>
      <c r="BK329" s="211">
        <f>ROUND(I329*H329,2)</f>
        <v>0</v>
      </c>
      <c r="BL329" s="19" t="s">
        <v>126</v>
      </c>
      <c r="BM329" s="210" t="s">
        <v>441</v>
      </c>
    </row>
    <row r="330" s="2" customFormat="1">
      <c r="A330" s="40"/>
      <c r="B330" s="41"/>
      <c r="C330" s="42"/>
      <c r="D330" s="212" t="s">
        <v>128</v>
      </c>
      <c r="E330" s="42"/>
      <c r="F330" s="213" t="s">
        <v>442</v>
      </c>
      <c r="G330" s="42"/>
      <c r="H330" s="42"/>
      <c r="I330" s="214"/>
      <c r="J330" s="42"/>
      <c r="K330" s="42"/>
      <c r="L330" s="46"/>
      <c r="M330" s="215"/>
      <c r="N330" s="216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128</v>
      </c>
      <c r="AU330" s="19" t="s">
        <v>79</v>
      </c>
    </row>
    <row r="331" s="2" customFormat="1" ht="24.15" customHeight="1">
      <c r="A331" s="40"/>
      <c r="B331" s="41"/>
      <c r="C331" s="199" t="s">
        <v>443</v>
      </c>
      <c r="D331" s="199" t="s">
        <v>121</v>
      </c>
      <c r="E331" s="200" t="s">
        <v>444</v>
      </c>
      <c r="F331" s="201" t="s">
        <v>445</v>
      </c>
      <c r="G331" s="202" t="s">
        <v>135</v>
      </c>
      <c r="H331" s="203">
        <v>3083.4000000000001</v>
      </c>
      <c r="I331" s="204"/>
      <c r="J331" s="205">
        <f>ROUND(I331*H331,2)</f>
        <v>0</v>
      </c>
      <c r="K331" s="201" t="s">
        <v>125</v>
      </c>
      <c r="L331" s="46"/>
      <c r="M331" s="206" t="s">
        <v>19</v>
      </c>
      <c r="N331" s="207" t="s">
        <v>43</v>
      </c>
      <c r="O331" s="86"/>
      <c r="P331" s="208">
        <f>O331*H331</f>
        <v>0</v>
      </c>
      <c r="Q331" s="208">
        <v>0</v>
      </c>
      <c r="R331" s="208">
        <f>Q331*H331</f>
        <v>0</v>
      </c>
      <c r="S331" s="208">
        <v>0</v>
      </c>
      <c r="T331" s="209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0" t="s">
        <v>126</v>
      </c>
      <c r="AT331" s="210" t="s">
        <v>121</v>
      </c>
      <c r="AU331" s="210" t="s">
        <v>79</v>
      </c>
      <c r="AY331" s="19" t="s">
        <v>118</v>
      </c>
      <c r="BE331" s="211">
        <f>IF(N331="základní",J331,0)</f>
        <v>0</v>
      </c>
      <c r="BF331" s="211">
        <f>IF(N331="snížená",J331,0)</f>
        <v>0</v>
      </c>
      <c r="BG331" s="211">
        <f>IF(N331="zákl. přenesená",J331,0)</f>
        <v>0</v>
      </c>
      <c r="BH331" s="211">
        <f>IF(N331="sníž. přenesená",J331,0)</f>
        <v>0</v>
      </c>
      <c r="BI331" s="211">
        <f>IF(N331="nulová",J331,0)</f>
        <v>0</v>
      </c>
      <c r="BJ331" s="19" t="s">
        <v>77</v>
      </c>
      <c r="BK331" s="211">
        <f>ROUND(I331*H331,2)</f>
        <v>0</v>
      </c>
      <c r="BL331" s="19" t="s">
        <v>126</v>
      </c>
      <c r="BM331" s="210" t="s">
        <v>446</v>
      </c>
    </row>
    <row r="332" s="2" customFormat="1">
      <c r="A332" s="40"/>
      <c r="B332" s="41"/>
      <c r="C332" s="42"/>
      <c r="D332" s="212" t="s">
        <v>128</v>
      </c>
      <c r="E332" s="42"/>
      <c r="F332" s="213" t="s">
        <v>447</v>
      </c>
      <c r="G332" s="42"/>
      <c r="H332" s="42"/>
      <c r="I332" s="214"/>
      <c r="J332" s="42"/>
      <c r="K332" s="42"/>
      <c r="L332" s="46"/>
      <c r="M332" s="215"/>
      <c r="N332" s="216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128</v>
      </c>
      <c r="AU332" s="19" t="s">
        <v>79</v>
      </c>
    </row>
    <row r="333" s="13" customFormat="1">
      <c r="A333" s="13"/>
      <c r="B333" s="217"/>
      <c r="C333" s="218"/>
      <c r="D333" s="219" t="s">
        <v>130</v>
      </c>
      <c r="E333" s="220" t="s">
        <v>19</v>
      </c>
      <c r="F333" s="221" t="s">
        <v>448</v>
      </c>
      <c r="G333" s="218"/>
      <c r="H333" s="222">
        <v>3083.4000000000001</v>
      </c>
      <c r="I333" s="223"/>
      <c r="J333" s="218"/>
      <c r="K333" s="218"/>
      <c r="L333" s="224"/>
      <c r="M333" s="225"/>
      <c r="N333" s="226"/>
      <c r="O333" s="226"/>
      <c r="P333" s="226"/>
      <c r="Q333" s="226"/>
      <c r="R333" s="226"/>
      <c r="S333" s="226"/>
      <c r="T333" s="22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8" t="s">
        <v>130</v>
      </c>
      <c r="AU333" s="228" t="s">
        <v>79</v>
      </c>
      <c r="AV333" s="13" t="s">
        <v>79</v>
      </c>
      <c r="AW333" s="13" t="s">
        <v>33</v>
      </c>
      <c r="AX333" s="13" t="s">
        <v>72</v>
      </c>
      <c r="AY333" s="228" t="s">
        <v>118</v>
      </c>
    </row>
    <row r="334" s="14" customFormat="1">
      <c r="A334" s="14"/>
      <c r="B334" s="229"/>
      <c r="C334" s="230"/>
      <c r="D334" s="219" t="s">
        <v>130</v>
      </c>
      <c r="E334" s="231" t="s">
        <v>19</v>
      </c>
      <c r="F334" s="232" t="s">
        <v>132</v>
      </c>
      <c r="G334" s="230"/>
      <c r="H334" s="233">
        <v>3083.4000000000001</v>
      </c>
      <c r="I334" s="234"/>
      <c r="J334" s="230"/>
      <c r="K334" s="230"/>
      <c r="L334" s="235"/>
      <c r="M334" s="236"/>
      <c r="N334" s="237"/>
      <c r="O334" s="237"/>
      <c r="P334" s="237"/>
      <c r="Q334" s="237"/>
      <c r="R334" s="237"/>
      <c r="S334" s="237"/>
      <c r="T334" s="23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9" t="s">
        <v>130</v>
      </c>
      <c r="AU334" s="239" t="s">
        <v>79</v>
      </c>
      <c r="AV334" s="14" t="s">
        <v>126</v>
      </c>
      <c r="AW334" s="14" t="s">
        <v>33</v>
      </c>
      <c r="AX334" s="14" t="s">
        <v>77</v>
      </c>
      <c r="AY334" s="239" t="s">
        <v>118</v>
      </c>
    </row>
    <row r="335" s="12" customFormat="1" ht="22.8" customHeight="1">
      <c r="A335" s="12"/>
      <c r="B335" s="183"/>
      <c r="C335" s="184"/>
      <c r="D335" s="185" t="s">
        <v>71</v>
      </c>
      <c r="E335" s="197" t="s">
        <v>449</v>
      </c>
      <c r="F335" s="197" t="s">
        <v>450</v>
      </c>
      <c r="G335" s="184"/>
      <c r="H335" s="184"/>
      <c r="I335" s="187"/>
      <c r="J335" s="198">
        <f>BK335</f>
        <v>0</v>
      </c>
      <c r="K335" s="184"/>
      <c r="L335" s="189"/>
      <c r="M335" s="190"/>
      <c r="N335" s="191"/>
      <c r="O335" s="191"/>
      <c r="P335" s="192">
        <f>SUM(P336:P349)</f>
        <v>0</v>
      </c>
      <c r="Q335" s="191"/>
      <c r="R335" s="192">
        <f>SUM(R336:R349)</f>
        <v>0</v>
      </c>
      <c r="S335" s="191"/>
      <c r="T335" s="193">
        <f>SUM(T336:T349)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94" t="s">
        <v>77</v>
      </c>
      <c r="AT335" s="195" t="s">
        <v>71</v>
      </c>
      <c r="AU335" s="195" t="s">
        <v>77</v>
      </c>
      <c r="AY335" s="194" t="s">
        <v>118</v>
      </c>
      <c r="BK335" s="196">
        <f>SUM(BK336:BK349)</f>
        <v>0</v>
      </c>
    </row>
    <row r="336" s="2" customFormat="1" ht="24.15" customHeight="1">
      <c r="A336" s="40"/>
      <c r="B336" s="41"/>
      <c r="C336" s="199" t="s">
        <v>451</v>
      </c>
      <c r="D336" s="199" t="s">
        <v>121</v>
      </c>
      <c r="E336" s="200" t="s">
        <v>452</v>
      </c>
      <c r="F336" s="201" t="s">
        <v>453</v>
      </c>
      <c r="G336" s="202" t="s">
        <v>454</v>
      </c>
      <c r="H336" s="203">
        <v>15.387000000000001</v>
      </c>
      <c r="I336" s="204"/>
      <c r="J336" s="205">
        <f>ROUND(I336*H336,2)</f>
        <v>0</v>
      </c>
      <c r="K336" s="201" t="s">
        <v>125</v>
      </c>
      <c r="L336" s="46"/>
      <c r="M336" s="206" t="s">
        <v>19</v>
      </c>
      <c r="N336" s="207" t="s">
        <v>43</v>
      </c>
      <c r="O336" s="86"/>
      <c r="P336" s="208">
        <f>O336*H336</f>
        <v>0</v>
      </c>
      <c r="Q336" s="208">
        <v>0</v>
      </c>
      <c r="R336" s="208">
        <f>Q336*H336</f>
        <v>0</v>
      </c>
      <c r="S336" s="208">
        <v>0</v>
      </c>
      <c r="T336" s="209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0" t="s">
        <v>126</v>
      </c>
      <c r="AT336" s="210" t="s">
        <v>121</v>
      </c>
      <c r="AU336" s="210" t="s">
        <v>79</v>
      </c>
      <c r="AY336" s="19" t="s">
        <v>118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19" t="s">
        <v>77</v>
      </c>
      <c r="BK336" s="211">
        <f>ROUND(I336*H336,2)</f>
        <v>0</v>
      </c>
      <c r="BL336" s="19" t="s">
        <v>126</v>
      </c>
      <c r="BM336" s="210" t="s">
        <v>455</v>
      </c>
    </row>
    <row r="337" s="2" customFormat="1">
      <c r="A337" s="40"/>
      <c r="B337" s="41"/>
      <c r="C337" s="42"/>
      <c r="D337" s="212" t="s">
        <v>128</v>
      </c>
      <c r="E337" s="42"/>
      <c r="F337" s="213" t="s">
        <v>456</v>
      </c>
      <c r="G337" s="42"/>
      <c r="H337" s="42"/>
      <c r="I337" s="214"/>
      <c r="J337" s="42"/>
      <c r="K337" s="42"/>
      <c r="L337" s="46"/>
      <c r="M337" s="215"/>
      <c r="N337" s="216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128</v>
      </c>
      <c r="AU337" s="19" t="s">
        <v>79</v>
      </c>
    </row>
    <row r="338" s="2" customFormat="1" ht="37.8" customHeight="1">
      <c r="A338" s="40"/>
      <c r="B338" s="41"/>
      <c r="C338" s="199" t="s">
        <v>457</v>
      </c>
      <c r="D338" s="199" t="s">
        <v>121</v>
      </c>
      <c r="E338" s="200" t="s">
        <v>458</v>
      </c>
      <c r="F338" s="201" t="s">
        <v>459</v>
      </c>
      <c r="G338" s="202" t="s">
        <v>454</v>
      </c>
      <c r="H338" s="203">
        <v>15.387000000000001</v>
      </c>
      <c r="I338" s="204"/>
      <c r="J338" s="205">
        <f>ROUND(I338*H338,2)</f>
        <v>0</v>
      </c>
      <c r="K338" s="201" t="s">
        <v>125</v>
      </c>
      <c r="L338" s="46"/>
      <c r="M338" s="206" t="s">
        <v>19</v>
      </c>
      <c r="N338" s="207" t="s">
        <v>43</v>
      </c>
      <c r="O338" s="86"/>
      <c r="P338" s="208">
        <f>O338*H338</f>
        <v>0</v>
      </c>
      <c r="Q338" s="208">
        <v>0</v>
      </c>
      <c r="R338" s="208">
        <f>Q338*H338</f>
        <v>0</v>
      </c>
      <c r="S338" s="208">
        <v>0</v>
      </c>
      <c r="T338" s="209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0" t="s">
        <v>126</v>
      </c>
      <c r="AT338" s="210" t="s">
        <v>121</v>
      </c>
      <c r="AU338" s="210" t="s">
        <v>79</v>
      </c>
      <c r="AY338" s="19" t="s">
        <v>118</v>
      </c>
      <c r="BE338" s="211">
        <f>IF(N338="základní",J338,0)</f>
        <v>0</v>
      </c>
      <c r="BF338" s="211">
        <f>IF(N338="snížená",J338,0)</f>
        <v>0</v>
      </c>
      <c r="BG338" s="211">
        <f>IF(N338="zákl. přenesená",J338,0)</f>
        <v>0</v>
      </c>
      <c r="BH338" s="211">
        <f>IF(N338="sníž. přenesená",J338,0)</f>
        <v>0</v>
      </c>
      <c r="BI338" s="211">
        <f>IF(N338="nulová",J338,0)</f>
        <v>0</v>
      </c>
      <c r="BJ338" s="19" t="s">
        <v>77</v>
      </c>
      <c r="BK338" s="211">
        <f>ROUND(I338*H338,2)</f>
        <v>0</v>
      </c>
      <c r="BL338" s="19" t="s">
        <v>126</v>
      </c>
      <c r="BM338" s="210" t="s">
        <v>460</v>
      </c>
    </row>
    <row r="339" s="2" customFormat="1">
      <c r="A339" s="40"/>
      <c r="B339" s="41"/>
      <c r="C339" s="42"/>
      <c r="D339" s="212" t="s">
        <v>128</v>
      </c>
      <c r="E339" s="42"/>
      <c r="F339" s="213" t="s">
        <v>461</v>
      </c>
      <c r="G339" s="42"/>
      <c r="H339" s="42"/>
      <c r="I339" s="214"/>
      <c r="J339" s="42"/>
      <c r="K339" s="42"/>
      <c r="L339" s="46"/>
      <c r="M339" s="215"/>
      <c r="N339" s="216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128</v>
      </c>
      <c r="AU339" s="19" t="s">
        <v>79</v>
      </c>
    </row>
    <row r="340" s="2" customFormat="1" ht="21.75" customHeight="1">
      <c r="A340" s="40"/>
      <c r="B340" s="41"/>
      <c r="C340" s="199" t="s">
        <v>462</v>
      </c>
      <c r="D340" s="199" t="s">
        <v>121</v>
      </c>
      <c r="E340" s="200" t="s">
        <v>463</v>
      </c>
      <c r="F340" s="201" t="s">
        <v>464</v>
      </c>
      <c r="G340" s="202" t="s">
        <v>454</v>
      </c>
      <c r="H340" s="203">
        <v>15.387000000000001</v>
      </c>
      <c r="I340" s="204"/>
      <c r="J340" s="205">
        <f>ROUND(I340*H340,2)</f>
        <v>0</v>
      </c>
      <c r="K340" s="201" t="s">
        <v>125</v>
      </c>
      <c r="L340" s="46"/>
      <c r="M340" s="206" t="s">
        <v>19</v>
      </c>
      <c r="N340" s="207" t="s">
        <v>43</v>
      </c>
      <c r="O340" s="86"/>
      <c r="P340" s="208">
        <f>O340*H340</f>
        <v>0</v>
      </c>
      <c r="Q340" s="208">
        <v>0</v>
      </c>
      <c r="R340" s="208">
        <f>Q340*H340</f>
        <v>0</v>
      </c>
      <c r="S340" s="208">
        <v>0</v>
      </c>
      <c r="T340" s="209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0" t="s">
        <v>126</v>
      </c>
      <c r="AT340" s="210" t="s">
        <v>121</v>
      </c>
      <c r="AU340" s="210" t="s">
        <v>79</v>
      </c>
      <c r="AY340" s="19" t="s">
        <v>118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19" t="s">
        <v>77</v>
      </c>
      <c r="BK340" s="211">
        <f>ROUND(I340*H340,2)</f>
        <v>0</v>
      </c>
      <c r="BL340" s="19" t="s">
        <v>126</v>
      </c>
      <c r="BM340" s="210" t="s">
        <v>465</v>
      </c>
    </row>
    <row r="341" s="2" customFormat="1">
      <c r="A341" s="40"/>
      <c r="B341" s="41"/>
      <c r="C341" s="42"/>
      <c r="D341" s="212" t="s">
        <v>128</v>
      </c>
      <c r="E341" s="42"/>
      <c r="F341" s="213" t="s">
        <v>466</v>
      </c>
      <c r="G341" s="42"/>
      <c r="H341" s="42"/>
      <c r="I341" s="214"/>
      <c r="J341" s="42"/>
      <c r="K341" s="42"/>
      <c r="L341" s="46"/>
      <c r="M341" s="215"/>
      <c r="N341" s="216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128</v>
      </c>
      <c r="AU341" s="19" t="s">
        <v>79</v>
      </c>
    </row>
    <row r="342" s="2" customFormat="1" ht="24.15" customHeight="1">
      <c r="A342" s="40"/>
      <c r="B342" s="41"/>
      <c r="C342" s="199" t="s">
        <v>467</v>
      </c>
      <c r="D342" s="199" t="s">
        <v>121</v>
      </c>
      <c r="E342" s="200" t="s">
        <v>468</v>
      </c>
      <c r="F342" s="201" t="s">
        <v>469</v>
      </c>
      <c r="G342" s="202" t="s">
        <v>454</v>
      </c>
      <c r="H342" s="203">
        <v>292.315</v>
      </c>
      <c r="I342" s="204"/>
      <c r="J342" s="205">
        <f>ROUND(I342*H342,2)</f>
        <v>0</v>
      </c>
      <c r="K342" s="201" t="s">
        <v>125</v>
      </c>
      <c r="L342" s="46"/>
      <c r="M342" s="206" t="s">
        <v>19</v>
      </c>
      <c r="N342" s="207" t="s">
        <v>43</v>
      </c>
      <c r="O342" s="86"/>
      <c r="P342" s="208">
        <f>O342*H342</f>
        <v>0</v>
      </c>
      <c r="Q342" s="208">
        <v>0</v>
      </c>
      <c r="R342" s="208">
        <f>Q342*H342</f>
        <v>0</v>
      </c>
      <c r="S342" s="208">
        <v>0</v>
      </c>
      <c r="T342" s="209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0" t="s">
        <v>126</v>
      </c>
      <c r="AT342" s="210" t="s">
        <v>121</v>
      </c>
      <c r="AU342" s="210" t="s">
        <v>79</v>
      </c>
      <c r="AY342" s="19" t="s">
        <v>118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9" t="s">
        <v>77</v>
      </c>
      <c r="BK342" s="211">
        <f>ROUND(I342*H342,2)</f>
        <v>0</v>
      </c>
      <c r="BL342" s="19" t="s">
        <v>126</v>
      </c>
      <c r="BM342" s="210" t="s">
        <v>470</v>
      </c>
    </row>
    <row r="343" s="2" customFormat="1">
      <c r="A343" s="40"/>
      <c r="B343" s="41"/>
      <c r="C343" s="42"/>
      <c r="D343" s="212" t="s">
        <v>128</v>
      </c>
      <c r="E343" s="42"/>
      <c r="F343" s="213" t="s">
        <v>471</v>
      </c>
      <c r="G343" s="42"/>
      <c r="H343" s="42"/>
      <c r="I343" s="214"/>
      <c r="J343" s="42"/>
      <c r="K343" s="42"/>
      <c r="L343" s="46"/>
      <c r="M343" s="215"/>
      <c r="N343" s="216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128</v>
      </c>
      <c r="AU343" s="19" t="s">
        <v>79</v>
      </c>
    </row>
    <row r="344" s="13" customFormat="1">
      <c r="A344" s="13"/>
      <c r="B344" s="217"/>
      <c r="C344" s="218"/>
      <c r="D344" s="219" t="s">
        <v>130</v>
      </c>
      <c r="E344" s="220" t="s">
        <v>19</v>
      </c>
      <c r="F344" s="221" t="s">
        <v>472</v>
      </c>
      <c r="G344" s="218"/>
      <c r="H344" s="222">
        <v>292.315</v>
      </c>
      <c r="I344" s="223"/>
      <c r="J344" s="218"/>
      <c r="K344" s="218"/>
      <c r="L344" s="224"/>
      <c r="M344" s="225"/>
      <c r="N344" s="226"/>
      <c r="O344" s="226"/>
      <c r="P344" s="226"/>
      <c r="Q344" s="226"/>
      <c r="R344" s="226"/>
      <c r="S344" s="226"/>
      <c r="T344" s="22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28" t="s">
        <v>130</v>
      </c>
      <c r="AU344" s="228" t="s">
        <v>79</v>
      </c>
      <c r="AV344" s="13" t="s">
        <v>79</v>
      </c>
      <c r="AW344" s="13" t="s">
        <v>33</v>
      </c>
      <c r="AX344" s="13" t="s">
        <v>72</v>
      </c>
      <c r="AY344" s="228" t="s">
        <v>118</v>
      </c>
    </row>
    <row r="345" s="14" customFormat="1">
      <c r="A345" s="14"/>
      <c r="B345" s="229"/>
      <c r="C345" s="230"/>
      <c r="D345" s="219" t="s">
        <v>130</v>
      </c>
      <c r="E345" s="231" t="s">
        <v>19</v>
      </c>
      <c r="F345" s="232" t="s">
        <v>132</v>
      </c>
      <c r="G345" s="230"/>
      <c r="H345" s="233">
        <v>292.315</v>
      </c>
      <c r="I345" s="234"/>
      <c r="J345" s="230"/>
      <c r="K345" s="230"/>
      <c r="L345" s="235"/>
      <c r="M345" s="236"/>
      <c r="N345" s="237"/>
      <c r="O345" s="237"/>
      <c r="P345" s="237"/>
      <c r="Q345" s="237"/>
      <c r="R345" s="237"/>
      <c r="S345" s="237"/>
      <c r="T345" s="238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39" t="s">
        <v>130</v>
      </c>
      <c r="AU345" s="239" t="s">
        <v>79</v>
      </c>
      <c r="AV345" s="14" t="s">
        <v>126</v>
      </c>
      <c r="AW345" s="14" t="s">
        <v>33</v>
      </c>
      <c r="AX345" s="14" t="s">
        <v>77</v>
      </c>
      <c r="AY345" s="239" t="s">
        <v>118</v>
      </c>
    </row>
    <row r="346" s="2" customFormat="1" ht="24.15" customHeight="1">
      <c r="A346" s="40"/>
      <c r="B346" s="41"/>
      <c r="C346" s="199" t="s">
        <v>473</v>
      </c>
      <c r="D346" s="199" t="s">
        <v>121</v>
      </c>
      <c r="E346" s="200" t="s">
        <v>474</v>
      </c>
      <c r="F346" s="201" t="s">
        <v>475</v>
      </c>
      <c r="G346" s="202" t="s">
        <v>454</v>
      </c>
      <c r="H346" s="203">
        <v>15.387000000000001</v>
      </c>
      <c r="I346" s="204"/>
      <c r="J346" s="205">
        <f>ROUND(I346*H346,2)</f>
        <v>0</v>
      </c>
      <c r="K346" s="201" t="s">
        <v>125</v>
      </c>
      <c r="L346" s="46"/>
      <c r="M346" s="206" t="s">
        <v>19</v>
      </c>
      <c r="N346" s="207" t="s">
        <v>43</v>
      </c>
      <c r="O346" s="86"/>
      <c r="P346" s="208">
        <f>O346*H346</f>
        <v>0</v>
      </c>
      <c r="Q346" s="208">
        <v>0</v>
      </c>
      <c r="R346" s="208">
        <f>Q346*H346</f>
        <v>0</v>
      </c>
      <c r="S346" s="208">
        <v>0</v>
      </c>
      <c r="T346" s="209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0" t="s">
        <v>126</v>
      </c>
      <c r="AT346" s="210" t="s">
        <v>121</v>
      </c>
      <c r="AU346" s="210" t="s">
        <v>79</v>
      </c>
      <c r="AY346" s="19" t="s">
        <v>118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19" t="s">
        <v>77</v>
      </c>
      <c r="BK346" s="211">
        <f>ROUND(I346*H346,2)</f>
        <v>0</v>
      </c>
      <c r="BL346" s="19" t="s">
        <v>126</v>
      </c>
      <c r="BM346" s="210" t="s">
        <v>476</v>
      </c>
    </row>
    <row r="347" s="2" customFormat="1">
      <c r="A347" s="40"/>
      <c r="B347" s="41"/>
      <c r="C347" s="42"/>
      <c r="D347" s="212" t="s">
        <v>128</v>
      </c>
      <c r="E347" s="42"/>
      <c r="F347" s="213" t="s">
        <v>477</v>
      </c>
      <c r="G347" s="42"/>
      <c r="H347" s="42"/>
      <c r="I347" s="214"/>
      <c r="J347" s="42"/>
      <c r="K347" s="42"/>
      <c r="L347" s="46"/>
      <c r="M347" s="215"/>
      <c r="N347" s="216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128</v>
      </c>
      <c r="AU347" s="19" t="s">
        <v>79</v>
      </c>
    </row>
    <row r="348" s="2" customFormat="1" ht="16.5" customHeight="1">
      <c r="A348" s="40"/>
      <c r="B348" s="41"/>
      <c r="C348" s="199" t="s">
        <v>478</v>
      </c>
      <c r="D348" s="199" t="s">
        <v>121</v>
      </c>
      <c r="E348" s="200" t="s">
        <v>479</v>
      </c>
      <c r="F348" s="201" t="s">
        <v>480</v>
      </c>
      <c r="G348" s="202" t="s">
        <v>454</v>
      </c>
      <c r="H348" s="203">
        <v>15.387000000000001</v>
      </c>
      <c r="I348" s="204"/>
      <c r="J348" s="205">
        <f>ROUND(I348*H348,2)</f>
        <v>0</v>
      </c>
      <c r="K348" s="201" t="s">
        <v>125</v>
      </c>
      <c r="L348" s="46"/>
      <c r="M348" s="206" t="s">
        <v>19</v>
      </c>
      <c r="N348" s="207" t="s">
        <v>43</v>
      </c>
      <c r="O348" s="86"/>
      <c r="P348" s="208">
        <f>O348*H348</f>
        <v>0</v>
      </c>
      <c r="Q348" s="208">
        <v>0</v>
      </c>
      <c r="R348" s="208">
        <f>Q348*H348</f>
        <v>0</v>
      </c>
      <c r="S348" s="208">
        <v>0</v>
      </c>
      <c r="T348" s="209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0" t="s">
        <v>126</v>
      </c>
      <c r="AT348" s="210" t="s">
        <v>121</v>
      </c>
      <c r="AU348" s="210" t="s">
        <v>79</v>
      </c>
      <c r="AY348" s="19" t="s">
        <v>118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19" t="s">
        <v>77</v>
      </c>
      <c r="BK348" s="211">
        <f>ROUND(I348*H348,2)</f>
        <v>0</v>
      </c>
      <c r="BL348" s="19" t="s">
        <v>126</v>
      </c>
      <c r="BM348" s="210" t="s">
        <v>481</v>
      </c>
    </row>
    <row r="349" s="2" customFormat="1">
      <c r="A349" s="40"/>
      <c r="B349" s="41"/>
      <c r="C349" s="42"/>
      <c r="D349" s="212" t="s">
        <v>128</v>
      </c>
      <c r="E349" s="42"/>
      <c r="F349" s="213" t="s">
        <v>482</v>
      </c>
      <c r="G349" s="42"/>
      <c r="H349" s="42"/>
      <c r="I349" s="214"/>
      <c r="J349" s="42"/>
      <c r="K349" s="42"/>
      <c r="L349" s="46"/>
      <c r="M349" s="215"/>
      <c r="N349" s="216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128</v>
      </c>
      <c r="AU349" s="19" t="s">
        <v>79</v>
      </c>
    </row>
    <row r="350" s="12" customFormat="1" ht="22.8" customHeight="1">
      <c r="A350" s="12"/>
      <c r="B350" s="183"/>
      <c r="C350" s="184"/>
      <c r="D350" s="185" t="s">
        <v>71</v>
      </c>
      <c r="E350" s="197" t="s">
        <v>483</v>
      </c>
      <c r="F350" s="197" t="s">
        <v>484</v>
      </c>
      <c r="G350" s="184"/>
      <c r="H350" s="184"/>
      <c r="I350" s="187"/>
      <c r="J350" s="198">
        <f>BK350</f>
        <v>0</v>
      </c>
      <c r="K350" s="184"/>
      <c r="L350" s="189"/>
      <c r="M350" s="190"/>
      <c r="N350" s="191"/>
      <c r="O350" s="191"/>
      <c r="P350" s="192">
        <f>SUM(P351:P352)</f>
        <v>0</v>
      </c>
      <c r="Q350" s="191"/>
      <c r="R350" s="192">
        <f>SUM(R351:R352)</f>
        <v>0</v>
      </c>
      <c r="S350" s="191"/>
      <c r="T350" s="193">
        <f>SUM(T351:T352)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94" t="s">
        <v>77</v>
      </c>
      <c r="AT350" s="195" t="s">
        <v>71</v>
      </c>
      <c r="AU350" s="195" t="s">
        <v>77</v>
      </c>
      <c r="AY350" s="194" t="s">
        <v>118</v>
      </c>
      <c r="BK350" s="196">
        <f>SUM(BK351:BK352)</f>
        <v>0</v>
      </c>
    </row>
    <row r="351" s="2" customFormat="1" ht="33" customHeight="1">
      <c r="A351" s="40"/>
      <c r="B351" s="41"/>
      <c r="C351" s="199" t="s">
        <v>485</v>
      </c>
      <c r="D351" s="199" t="s">
        <v>121</v>
      </c>
      <c r="E351" s="200" t="s">
        <v>486</v>
      </c>
      <c r="F351" s="201" t="s">
        <v>487</v>
      </c>
      <c r="G351" s="202" t="s">
        <v>454</v>
      </c>
      <c r="H351" s="203">
        <v>3.9089999999999998</v>
      </c>
      <c r="I351" s="204"/>
      <c r="J351" s="205">
        <f>ROUND(I351*H351,2)</f>
        <v>0</v>
      </c>
      <c r="K351" s="201" t="s">
        <v>125</v>
      </c>
      <c r="L351" s="46"/>
      <c r="M351" s="206" t="s">
        <v>19</v>
      </c>
      <c r="N351" s="207" t="s">
        <v>43</v>
      </c>
      <c r="O351" s="86"/>
      <c r="P351" s="208">
        <f>O351*H351</f>
        <v>0</v>
      </c>
      <c r="Q351" s="208">
        <v>0</v>
      </c>
      <c r="R351" s="208">
        <f>Q351*H351</f>
        <v>0</v>
      </c>
      <c r="S351" s="208">
        <v>0</v>
      </c>
      <c r="T351" s="209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0" t="s">
        <v>126</v>
      </c>
      <c r="AT351" s="210" t="s">
        <v>121</v>
      </c>
      <c r="AU351" s="210" t="s">
        <v>79</v>
      </c>
      <c r="AY351" s="19" t="s">
        <v>118</v>
      </c>
      <c r="BE351" s="211">
        <f>IF(N351="základní",J351,0)</f>
        <v>0</v>
      </c>
      <c r="BF351" s="211">
        <f>IF(N351="snížená",J351,0)</f>
        <v>0</v>
      </c>
      <c r="BG351" s="211">
        <f>IF(N351="zákl. přenesená",J351,0)</f>
        <v>0</v>
      </c>
      <c r="BH351" s="211">
        <f>IF(N351="sníž. přenesená",J351,0)</f>
        <v>0</v>
      </c>
      <c r="BI351" s="211">
        <f>IF(N351="nulová",J351,0)</f>
        <v>0</v>
      </c>
      <c r="BJ351" s="19" t="s">
        <v>77</v>
      </c>
      <c r="BK351" s="211">
        <f>ROUND(I351*H351,2)</f>
        <v>0</v>
      </c>
      <c r="BL351" s="19" t="s">
        <v>126</v>
      </c>
      <c r="BM351" s="210" t="s">
        <v>488</v>
      </c>
    </row>
    <row r="352" s="2" customFormat="1">
      <c r="A352" s="40"/>
      <c r="B352" s="41"/>
      <c r="C352" s="42"/>
      <c r="D352" s="212" t="s">
        <v>128</v>
      </c>
      <c r="E352" s="42"/>
      <c r="F352" s="213" t="s">
        <v>489</v>
      </c>
      <c r="G352" s="42"/>
      <c r="H352" s="42"/>
      <c r="I352" s="214"/>
      <c r="J352" s="42"/>
      <c r="K352" s="42"/>
      <c r="L352" s="46"/>
      <c r="M352" s="215"/>
      <c r="N352" s="216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128</v>
      </c>
      <c r="AU352" s="19" t="s">
        <v>79</v>
      </c>
    </row>
    <row r="353" s="12" customFormat="1" ht="25.92" customHeight="1">
      <c r="A353" s="12"/>
      <c r="B353" s="183"/>
      <c r="C353" s="184"/>
      <c r="D353" s="185" t="s">
        <v>71</v>
      </c>
      <c r="E353" s="186" t="s">
        <v>490</v>
      </c>
      <c r="F353" s="186" t="s">
        <v>491</v>
      </c>
      <c r="G353" s="184"/>
      <c r="H353" s="184"/>
      <c r="I353" s="187"/>
      <c r="J353" s="188">
        <f>BK353</f>
        <v>0</v>
      </c>
      <c r="K353" s="184"/>
      <c r="L353" s="189"/>
      <c r="M353" s="190"/>
      <c r="N353" s="191"/>
      <c r="O353" s="191"/>
      <c r="P353" s="192">
        <f>P354+P381+P414+P431+P449+P505</f>
        <v>0</v>
      </c>
      <c r="Q353" s="191"/>
      <c r="R353" s="192">
        <f>R354+R381+R414+R431+R449+R505</f>
        <v>3.5473730000000003</v>
      </c>
      <c r="S353" s="191"/>
      <c r="T353" s="193">
        <f>T354+T381+T414+T431+T449+T505</f>
        <v>0.1197608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94" t="s">
        <v>79</v>
      </c>
      <c r="AT353" s="195" t="s">
        <v>71</v>
      </c>
      <c r="AU353" s="195" t="s">
        <v>72</v>
      </c>
      <c r="AY353" s="194" t="s">
        <v>118</v>
      </c>
      <c r="BK353" s="196">
        <f>BK354+BK381+BK414+BK431+BK449+BK505</f>
        <v>0</v>
      </c>
    </row>
    <row r="354" s="12" customFormat="1" ht="22.8" customHeight="1">
      <c r="A354" s="12"/>
      <c r="B354" s="183"/>
      <c r="C354" s="184"/>
      <c r="D354" s="185" t="s">
        <v>71</v>
      </c>
      <c r="E354" s="197" t="s">
        <v>492</v>
      </c>
      <c r="F354" s="197" t="s">
        <v>493</v>
      </c>
      <c r="G354" s="184"/>
      <c r="H354" s="184"/>
      <c r="I354" s="187"/>
      <c r="J354" s="198">
        <f>BK354</f>
        <v>0</v>
      </c>
      <c r="K354" s="184"/>
      <c r="L354" s="189"/>
      <c r="M354" s="190"/>
      <c r="N354" s="191"/>
      <c r="O354" s="191"/>
      <c r="P354" s="192">
        <f>SUM(P355:P380)</f>
        <v>0</v>
      </c>
      <c r="Q354" s="191"/>
      <c r="R354" s="192">
        <f>SUM(R355:R380)</f>
        <v>1.83839</v>
      </c>
      <c r="S354" s="191"/>
      <c r="T354" s="193">
        <f>SUM(T355:T380)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94" t="s">
        <v>79</v>
      </c>
      <c r="AT354" s="195" t="s">
        <v>71</v>
      </c>
      <c r="AU354" s="195" t="s">
        <v>77</v>
      </c>
      <c r="AY354" s="194" t="s">
        <v>118</v>
      </c>
      <c r="BK354" s="196">
        <f>SUM(BK355:BK380)</f>
        <v>0</v>
      </c>
    </row>
    <row r="355" s="2" customFormat="1" ht="16.5" customHeight="1">
      <c r="A355" s="40"/>
      <c r="B355" s="41"/>
      <c r="C355" s="199" t="s">
        <v>494</v>
      </c>
      <c r="D355" s="199" t="s">
        <v>121</v>
      </c>
      <c r="E355" s="200" t="s">
        <v>495</v>
      </c>
      <c r="F355" s="201" t="s">
        <v>496</v>
      </c>
      <c r="G355" s="202" t="s">
        <v>135</v>
      </c>
      <c r="H355" s="203">
        <v>110</v>
      </c>
      <c r="I355" s="204"/>
      <c r="J355" s="205">
        <f>ROUND(I355*H355,2)</f>
        <v>0</v>
      </c>
      <c r="K355" s="201" t="s">
        <v>125</v>
      </c>
      <c r="L355" s="46"/>
      <c r="M355" s="206" t="s">
        <v>19</v>
      </c>
      <c r="N355" s="207" t="s">
        <v>43</v>
      </c>
      <c r="O355" s="86"/>
      <c r="P355" s="208">
        <f>O355*H355</f>
        <v>0</v>
      </c>
      <c r="Q355" s="208">
        <v>0.00080999999999999996</v>
      </c>
      <c r="R355" s="208">
        <f>Q355*H355</f>
        <v>0.089099999999999999</v>
      </c>
      <c r="S355" s="208">
        <v>0</v>
      </c>
      <c r="T355" s="209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0" t="s">
        <v>219</v>
      </c>
      <c r="AT355" s="210" t="s">
        <v>121</v>
      </c>
      <c r="AU355" s="210" t="s">
        <v>79</v>
      </c>
      <c r="AY355" s="19" t="s">
        <v>118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19" t="s">
        <v>77</v>
      </c>
      <c r="BK355" s="211">
        <f>ROUND(I355*H355,2)</f>
        <v>0</v>
      </c>
      <c r="BL355" s="19" t="s">
        <v>219</v>
      </c>
      <c r="BM355" s="210" t="s">
        <v>497</v>
      </c>
    </row>
    <row r="356" s="2" customFormat="1">
      <c r="A356" s="40"/>
      <c r="B356" s="41"/>
      <c r="C356" s="42"/>
      <c r="D356" s="212" t="s">
        <v>128</v>
      </c>
      <c r="E356" s="42"/>
      <c r="F356" s="213" t="s">
        <v>498</v>
      </c>
      <c r="G356" s="42"/>
      <c r="H356" s="42"/>
      <c r="I356" s="214"/>
      <c r="J356" s="42"/>
      <c r="K356" s="42"/>
      <c r="L356" s="46"/>
      <c r="M356" s="215"/>
      <c r="N356" s="216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128</v>
      </c>
      <c r="AU356" s="19" t="s">
        <v>79</v>
      </c>
    </row>
    <row r="357" s="15" customFormat="1">
      <c r="A357" s="15"/>
      <c r="B357" s="240"/>
      <c r="C357" s="241"/>
      <c r="D357" s="219" t="s">
        <v>130</v>
      </c>
      <c r="E357" s="242" t="s">
        <v>19</v>
      </c>
      <c r="F357" s="243" t="s">
        <v>499</v>
      </c>
      <c r="G357" s="241"/>
      <c r="H357" s="242" t="s">
        <v>19</v>
      </c>
      <c r="I357" s="244"/>
      <c r="J357" s="241"/>
      <c r="K357" s="241"/>
      <c r="L357" s="245"/>
      <c r="M357" s="246"/>
      <c r="N357" s="247"/>
      <c r="O357" s="247"/>
      <c r="P357" s="247"/>
      <c r="Q357" s="247"/>
      <c r="R357" s="247"/>
      <c r="S357" s="247"/>
      <c r="T357" s="24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49" t="s">
        <v>130</v>
      </c>
      <c r="AU357" s="249" t="s">
        <v>79</v>
      </c>
      <c r="AV357" s="15" t="s">
        <v>77</v>
      </c>
      <c r="AW357" s="15" t="s">
        <v>33</v>
      </c>
      <c r="AX357" s="15" t="s">
        <v>72</v>
      </c>
      <c r="AY357" s="249" t="s">
        <v>118</v>
      </c>
    </row>
    <row r="358" s="13" customFormat="1">
      <c r="A358" s="13"/>
      <c r="B358" s="217"/>
      <c r="C358" s="218"/>
      <c r="D358" s="219" t="s">
        <v>130</v>
      </c>
      <c r="E358" s="220" t="s">
        <v>19</v>
      </c>
      <c r="F358" s="221" t="s">
        <v>407</v>
      </c>
      <c r="G358" s="218"/>
      <c r="H358" s="222">
        <v>110</v>
      </c>
      <c r="I358" s="223"/>
      <c r="J358" s="218"/>
      <c r="K358" s="218"/>
      <c r="L358" s="224"/>
      <c r="M358" s="225"/>
      <c r="N358" s="226"/>
      <c r="O358" s="226"/>
      <c r="P358" s="226"/>
      <c r="Q358" s="226"/>
      <c r="R358" s="226"/>
      <c r="S358" s="226"/>
      <c r="T358" s="22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8" t="s">
        <v>130</v>
      </c>
      <c r="AU358" s="228" t="s">
        <v>79</v>
      </c>
      <c r="AV358" s="13" t="s">
        <v>79</v>
      </c>
      <c r="AW358" s="13" t="s">
        <v>33</v>
      </c>
      <c r="AX358" s="13" t="s">
        <v>72</v>
      </c>
      <c r="AY358" s="228" t="s">
        <v>118</v>
      </c>
    </row>
    <row r="359" s="14" customFormat="1">
      <c r="A359" s="14"/>
      <c r="B359" s="229"/>
      <c r="C359" s="230"/>
      <c r="D359" s="219" t="s">
        <v>130</v>
      </c>
      <c r="E359" s="231" t="s">
        <v>19</v>
      </c>
      <c r="F359" s="232" t="s">
        <v>132</v>
      </c>
      <c r="G359" s="230"/>
      <c r="H359" s="233">
        <v>110</v>
      </c>
      <c r="I359" s="234"/>
      <c r="J359" s="230"/>
      <c r="K359" s="230"/>
      <c r="L359" s="235"/>
      <c r="M359" s="236"/>
      <c r="N359" s="237"/>
      <c r="O359" s="237"/>
      <c r="P359" s="237"/>
      <c r="Q359" s="237"/>
      <c r="R359" s="237"/>
      <c r="S359" s="237"/>
      <c r="T359" s="23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9" t="s">
        <v>130</v>
      </c>
      <c r="AU359" s="239" t="s">
        <v>79</v>
      </c>
      <c r="AV359" s="14" t="s">
        <v>126</v>
      </c>
      <c r="AW359" s="14" t="s">
        <v>33</v>
      </c>
      <c r="AX359" s="14" t="s">
        <v>77</v>
      </c>
      <c r="AY359" s="239" t="s">
        <v>118</v>
      </c>
    </row>
    <row r="360" s="2" customFormat="1" ht="21.75" customHeight="1">
      <c r="A360" s="40"/>
      <c r="B360" s="41"/>
      <c r="C360" s="199" t="s">
        <v>500</v>
      </c>
      <c r="D360" s="199" t="s">
        <v>121</v>
      </c>
      <c r="E360" s="200" t="s">
        <v>501</v>
      </c>
      <c r="F360" s="201" t="s">
        <v>502</v>
      </c>
      <c r="G360" s="202" t="s">
        <v>135</v>
      </c>
      <c r="H360" s="203">
        <v>110</v>
      </c>
      <c r="I360" s="204"/>
      <c r="J360" s="205">
        <f>ROUND(I360*H360,2)</f>
        <v>0</v>
      </c>
      <c r="K360" s="201" t="s">
        <v>125</v>
      </c>
      <c r="L360" s="46"/>
      <c r="M360" s="206" t="s">
        <v>19</v>
      </c>
      <c r="N360" s="207" t="s">
        <v>43</v>
      </c>
      <c r="O360" s="86"/>
      <c r="P360" s="208">
        <f>O360*H360</f>
        <v>0</v>
      </c>
      <c r="Q360" s="208">
        <v>0.0013699999999999999</v>
      </c>
      <c r="R360" s="208">
        <f>Q360*H360</f>
        <v>0.1507</v>
      </c>
      <c r="S360" s="208">
        <v>0</v>
      </c>
      <c r="T360" s="209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0" t="s">
        <v>219</v>
      </c>
      <c r="AT360" s="210" t="s">
        <v>121</v>
      </c>
      <c r="AU360" s="210" t="s">
        <v>79</v>
      </c>
      <c r="AY360" s="19" t="s">
        <v>118</v>
      </c>
      <c r="BE360" s="211">
        <f>IF(N360="základní",J360,0)</f>
        <v>0</v>
      </c>
      <c r="BF360" s="211">
        <f>IF(N360="snížená",J360,0)</f>
        <v>0</v>
      </c>
      <c r="BG360" s="211">
        <f>IF(N360="zákl. přenesená",J360,0)</f>
        <v>0</v>
      </c>
      <c r="BH360" s="211">
        <f>IF(N360="sníž. přenesená",J360,0)</f>
        <v>0</v>
      </c>
      <c r="BI360" s="211">
        <f>IF(N360="nulová",J360,0)</f>
        <v>0</v>
      </c>
      <c r="BJ360" s="19" t="s">
        <v>77</v>
      </c>
      <c r="BK360" s="211">
        <f>ROUND(I360*H360,2)</f>
        <v>0</v>
      </c>
      <c r="BL360" s="19" t="s">
        <v>219</v>
      </c>
      <c r="BM360" s="210" t="s">
        <v>503</v>
      </c>
    </row>
    <row r="361" s="2" customFormat="1">
      <c r="A361" s="40"/>
      <c r="B361" s="41"/>
      <c r="C361" s="42"/>
      <c r="D361" s="212" t="s">
        <v>128</v>
      </c>
      <c r="E361" s="42"/>
      <c r="F361" s="213" t="s">
        <v>504</v>
      </c>
      <c r="G361" s="42"/>
      <c r="H361" s="42"/>
      <c r="I361" s="214"/>
      <c r="J361" s="42"/>
      <c r="K361" s="42"/>
      <c r="L361" s="46"/>
      <c r="M361" s="215"/>
      <c r="N361" s="216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128</v>
      </c>
      <c r="AU361" s="19" t="s">
        <v>79</v>
      </c>
    </row>
    <row r="362" s="2" customFormat="1" ht="16.5" customHeight="1">
      <c r="A362" s="40"/>
      <c r="B362" s="41"/>
      <c r="C362" s="199" t="s">
        <v>505</v>
      </c>
      <c r="D362" s="199" t="s">
        <v>121</v>
      </c>
      <c r="E362" s="200" t="s">
        <v>506</v>
      </c>
      <c r="F362" s="201" t="s">
        <v>507</v>
      </c>
      <c r="G362" s="202" t="s">
        <v>135</v>
      </c>
      <c r="H362" s="203">
        <v>110</v>
      </c>
      <c r="I362" s="204"/>
      <c r="J362" s="205">
        <f>ROUND(I362*H362,2)</f>
        <v>0</v>
      </c>
      <c r="K362" s="201" t="s">
        <v>125</v>
      </c>
      <c r="L362" s="46"/>
      <c r="M362" s="206" t="s">
        <v>19</v>
      </c>
      <c r="N362" s="207" t="s">
        <v>43</v>
      </c>
      <c r="O362" s="86"/>
      <c r="P362" s="208">
        <f>O362*H362</f>
        <v>0</v>
      </c>
      <c r="Q362" s="208">
        <v>0.0090699999999999999</v>
      </c>
      <c r="R362" s="208">
        <f>Q362*H362</f>
        <v>0.99770000000000003</v>
      </c>
      <c r="S362" s="208">
        <v>0</v>
      </c>
      <c r="T362" s="209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0" t="s">
        <v>219</v>
      </c>
      <c r="AT362" s="210" t="s">
        <v>121</v>
      </c>
      <c r="AU362" s="210" t="s">
        <v>79</v>
      </c>
      <c r="AY362" s="19" t="s">
        <v>118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9" t="s">
        <v>77</v>
      </c>
      <c r="BK362" s="211">
        <f>ROUND(I362*H362,2)</f>
        <v>0</v>
      </c>
      <c r="BL362" s="19" t="s">
        <v>219</v>
      </c>
      <c r="BM362" s="210" t="s">
        <v>508</v>
      </c>
    </row>
    <row r="363" s="2" customFormat="1">
      <c r="A363" s="40"/>
      <c r="B363" s="41"/>
      <c r="C363" s="42"/>
      <c r="D363" s="212" t="s">
        <v>128</v>
      </c>
      <c r="E363" s="42"/>
      <c r="F363" s="213" t="s">
        <v>509</v>
      </c>
      <c r="G363" s="42"/>
      <c r="H363" s="42"/>
      <c r="I363" s="214"/>
      <c r="J363" s="42"/>
      <c r="K363" s="42"/>
      <c r="L363" s="46"/>
      <c r="M363" s="215"/>
      <c r="N363" s="216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128</v>
      </c>
      <c r="AU363" s="19" t="s">
        <v>79</v>
      </c>
    </row>
    <row r="364" s="2" customFormat="1" ht="21.75" customHeight="1">
      <c r="A364" s="40"/>
      <c r="B364" s="41"/>
      <c r="C364" s="199" t="s">
        <v>510</v>
      </c>
      <c r="D364" s="199" t="s">
        <v>121</v>
      </c>
      <c r="E364" s="200" t="s">
        <v>511</v>
      </c>
      <c r="F364" s="201" t="s">
        <v>512</v>
      </c>
      <c r="G364" s="202" t="s">
        <v>135</v>
      </c>
      <c r="H364" s="203">
        <v>110</v>
      </c>
      <c r="I364" s="204"/>
      <c r="J364" s="205">
        <f>ROUND(I364*H364,2)</f>
        <v>0</v>
      </c>
      <c r="K364" s="201" t="s">
        <v>125</v>
      </c>
      <c r="L364" s="46"/>
      <c r="M364" s="206" t="s">
        <v>19</v>
      </c>
      <c r="N364" s="207" t="s">
        <v>43</v>
      </c>
      <c r="O364" s="86"/>
      <c r="P364" s="208">
        <f>O364*H364</f>
        <v>0</v>
      </c>
      <c r="Q364" s="208">
        <v>0.0033400000000000001</v>
      </c>
      <c r="R364" s="208">
        <f>Q364*H364</f>
        <v>0.3674</v>
      </c>
      <c r="S364" s="208">
        <v>0</v>
      </c>
      <c r="T364" s="209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0" t="s">
        <v>219</v>
      </c>
      <c r="AT364" s="210" t="s">
        <v>121</v>
      </c>
      <c r="AU364" s="210" t="s">
        <v>79</v>
      </c>
      <c r="AY364" s="19" t="s">
        <v>118</v>
      </c>
      <c r="BE364" s="211">
        <f>IF(N364="základní",J364,0)</f>
        <v>0</v>
      </c>
      <c r="BF364" s="211">
        <f>IF(N364="snížená",J364,0)</f>
        <v>0</v>
      </c>
      <c r="BG364" s="211">
        <f>IF(N364="zákl. přenesená",J364,0)</f>
        <v>0</v>
      </c>
      <c r="BH364" s="211">
        <f>IF(N364="sníž. přenesená",J364,0)</f>
        <v>0</v>
      </c>
      <c r="BI364" s="211">
        <f>IF(N364="nulová",J364,0)</f>
        <v>0</v>
      </c>
      <c r="BJ364" s="19" t="s">
        <v>77</v>
      </c>
      <c r="BK364" s="211">
        <f>ROUND(I364*H364,2)</f>
        <v>0</v>
      </c>
      <c r="BL364" s="19" t="s">
        <v>219</v>
      </c>
      <c r="BM364" s="210" t="s">
        <v>513</v>
      </c>
    </row>
    <row r="365" s="2" customFormat="1">
      <c r="A365" s="40"/>
      <c r="B365" s="41"/>
      <c r="C365" s="42"/>
      <c r="D365" s="212" t="s">
        <v>128</v>
      </c>
      <c r="E365" s="42"/>
      <c r="F365" s="213" t="s">
        <v>514</v>
      </c>
      <c r="G365" s="42"/>
      <c r="H365" s="42"/>
      <c r="I365" s="214"/>
      <c r="J365" s="42"/>
      <c r="K365" s="42"/>
      <c r="L365" s="46"/>
      <c r="M365" s="215"/>
      <c r="N365" s="216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128</v>
      </c>
      <c r="AU365" s="19" t="s">
        <v>79</v>
      </c>
    </row>
    <row r="366" s="2" customFormat="1" ht="24.15" customHeight="1">
      <c r="A366" s="40"/>
      <c r="B366" s="41"/>
      <c r="C366" s="199" t="s">
        <v>515</v>
      </c>
      <c r="D366" s="199" t="s">
        <v>121</v>
      </c>
      <c r="E366" s="200" t="s">
        <v>516</v>
      </c>
      <c r="F366" s="201" t="s">
        <v>517</v>
      </c>
      <c r="G366" s="202" t="s">
        <v>135</v>
      </c>
      <c r="H366" s="203">
        <v>27.300000000000001</v>
      </c>
      <c r="I366" s="204"/>
      <c r="J366" s="205">
        <f>ROUND(I366*H366,2)</f>
        <v>0</v>
      </c>
      <c r="K366" s="201" t="s">
        <v>125</v>
      </c>
      <c r="L366" s="46"/>
      <c r="M366" s="206" t="s">
        <v>19</v>
      </c>
      <c r="N366" s="207" t="s">
        <v>43</v>
      </c>
      <c r="O366" s="86"/>
      <c r="P366" s="208">
        <f>O366*H366</f>
        <v>0</v>
      </c>
      <c r="Q366" s="208">
        <v>0.0060000000000000001</v>
      </c>
      <c r="R366" s="208">
        <f>Q366*H366</f>
        <v>0.1638</v>
      </c>
      <c r="S366" s="208">
        <v>0</v>
      </c>
      <c r="T366" s="209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0" t="s">
        <v>219</v>
      </c>
      <c r="AT366" s="210" t="s">
        <v>121</v>
      </c>
      <c r="AU366" s="210" t="s">
        <v>79</v>
      </c>
      <c r="AY366" s="19" t="s">
        <v>118</v>
      </c>
      <c r="BE366" s="211">
        <f>IF(N366="základní",J366,0)</f>
        <v>0</v>
      </c>
      <c r="BF366" s="211">
        <f>IF(N366="snížená",J366,0)</f>
        <v>0</v>
      </c>
      <c r="BG366" s="211">
        <f>IF(N366="zákl. přenesená",J366,0)</f>
        <v>0</v>
      </c>
      <c r="BH366" s="211">
        <f>IF(N366="sníž. přenesená",J366,0)</f>
        <v>0</v>
      </c>
      <c r="BI366" s="211">
        <f>IF(N366="nulová",J366,0)</f>
        <v>0</v>
      </c>
      <c r="BJ366" s="19" t="s">
        <v>77</v>
      </c>
      <c r="BK366" s="211">
        <f>ROUND(I366*H366,2)</f>
        <v>0</v>
      </c>
      <c r="BL366" s="19" t="s">
        <v>219</v>
      </c>
      <c r="BM366" s="210" t="s">
        <v>518</v>
      </c>
    </row>
    <row r="367" s="2" customFormat="1">
      <c r="A367" s="40"/>
      <c r="B367" s="41"/>
      <c r="C367" s="42"/>
      <c r="D367" s="212" t="s">
        <v>128</v>
      </c>
      <c r="E367" s="42"/>
      <c r="F367" s="213" t="s">
        <v>519</v>
      </c>
      <c r="G367" s="42"/>
      <c r="H367" s="42"/>
      <c r="I367" s="214"/>
      <c r="J367" s="42"/>
      <c r="K367" s="42"/>
      <c r="L367" s="46"/>
      <c r="M367" s="215"/>
      <c r="N367" s="216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128</v>
      </c>
      <c r="AU367" s="19" t="s">
        <v>79</v>
      </c>
    </row>
    <row r="368" s="15" customFormat="1">
      <c r="A368" s="15"/>
      <c r="B368" s="240"/>
      <c r="C368" s="241"/>
      <c r="D368" s="219" t="s">
        <v>130</v>
      </c>
      <c r="E368" s="242" t="s">
        <v>19</v>
      </c>
      <c r="F368" s="243" t="s">
        <v>146</v>
      </c>
      <c r="G368" s="241"/>
      <c r="H368" s="242" t="s">
        <v>19</v>
      </c>
      <c r="I368" s="244"/>
      <c r="J368" s="241"/>
      <c r="K368" s="241"/>
      <c r="L368" s="245"/>
      <c r="M368" s="246"/>
      <c r="N368" s="247"/>
      <c r="O368" s="247"/>
      <c r="P368" s="247"/>
      <c r="Q368" s="247"/>
      <c r="R368" s="247"/>
      <c r="S368" s="247"/>
      <c r="T368" s="248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49" t="s">
        <v>130</v>
      </c>
      <c r="AU368" s="249" t="s">
        <v>79</v>
      </c>
      <c r="AV368" s="15" t="s">
        <v>77</v>
      </c>
      <c r="AW368" s="15" t="s">
        <v>33</v>
      </c>
      <c r="AX368" s="15" t="s">
        <v>72</v>
      </c>
      <c r="AY368" s="249" t="s">
        <v>118</v>
      </c>
    </row>
    <row r="369" s="13" customFormat="1">
      <c r="A369" s="13"/>
      <c r="B369" s="217"/>
      <c r="C369" s="218"/>
      <c r="D369" s="219" t="s">
        <v>130</v>
      </c>
      <c r="E369" s="220" t="s">
        <v>19</v>
      </c>
      <c r="F369" s="221" t="s">
        <v>147</v>
      </c>
      <c r="G369" s="218"/>
      <c r="H369" s="222">
        <v>27.300000000000001</v>
      </c>
      <c r="I369" s="223"/>
      <c r="J369" s="218"/>
      <c r="K369" s="218"/>
      <c r="L369" s="224"/>
      <c r="M369" s="225"/>
      <c r="N369" s="226"/>
      <c r="O369" s="226"/>
      <c r="P369" s="226"/>
      <c r="Q369" s="226"/>
      <c r="R369" s="226"/>
      <c r="S369" s="226"/>
      <c r="T369" s="22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8" t="s">
        <v>130</v>
      </c>
      <c r="AU369" s="228" t="s">
        <v>79</v>
      </c>
      <c r="AV369" s="13" t="s">
        <v>79</v>
      </c>
      <c r="AW369" s="13" t="s">
        <v>33</v>
      </c>
      <c r="AX369" s="13" t="s">
        <v>72</v>
      </c>
      <c r="AY369" s="228" t="s">
        <v>118</v>
      </c>
    </row>
    <row r="370" s="14" customFormat="1">
      <c r="A370" s="14"/>
      <c r="B370" s="229"/>
      <c r="C370" s="230"/>
      <c r="D370" s="219" t="s">
        <v>130</v>
      </c>
      <c r="E370" s="231" t="s">
        <v>19</v>
      </c>
      <c r="F370" s="232" t="s">
        <v>132</v>
      </c>
      <c r="G370" s="230"/>
      <c r="H370" s="233">
        <v>27.300000000000001</v>
      </c>
      <c r="I370" s="234"/>
      <c r="J370" s="230"/>
      <c r="K370" s="230"/>
      <c r="L370" s="235"/>
      <c r="M370" s="236"/>
      <c r="N370" s="237"/>
      <c r="O370" s="237"/>
      <c r="P370" s="237"/>
      <c r="Q370" s="237"/>
      <c r="R370" s="237"/>
      <c r="S370" s="237"/>
      <c r="T370" s="23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39" t="s">
        <v>130</v>
      </c>
      <c r="AU370" s="239" t="s">
        <v>79</v>
      </c>
      <c r="AV370" s="14" t="s">
        <v>126</v>
      </c>
      <c r="AW370" s="14" t="s">
        <v>33</v>
      </c>
      <c r="AX370" s="14" t="s">
        <v>77</v>
      </c>
      <c r="AY370" s="239" t="s">
        <v>118</v>
      </c>
    </row>
    <row r="371" s="2" customFormat="1" ht="16.5" customHeight="1">
      <c r="A371" s="40"/>
      <c r="B371" s="41"/>
      <c r="C371" s="250" t="s">
        <v>520</v>
      </c>
      <c r="D371" s="250" t="s">
        <v>195</v>
      </c>
      <c r="E371" s="251" t="s">
        <v>521</v>
      </c>
      <c r="F371" s="252" t="s">
        <v>522</v>
      </c>
      <c r="G371" s="253" t="s">
        <v>135</v>
      </c>
      <c r="H371" s="254">
        <v>27.300000000000001</v>
      </c>
      <c r="I371" s="255"/>
      <c r="J371" s="256">
        <f>ROUND(I371*H371,2)</f>
        <v>0</v>
      </c>
      <c r="K371" s="252" t="s">
        <v>125</v>
      </c>
      <c r="L371" s="257"/>
      <c r="M371" s="258" t="s">
        <v>19</v>
      </c>
      <c r="N371" s="259" t="s">
        <v>43</v>
      </c>
      <c r="O371" s="86"/>
      <c r="P371" s="208">
        <f>O371*H371</f>
        <v>0</v>
      </c>
      <c r="Q371" s="208">
        <v>0.0023</v>
      </c>
      <c r="R371" s="208">
        <f>Q371*H371</f>
        <v>0.062789999999999999</v>
      </c>
      <c r="S371" s="208">
        <v>0</v>
      </c>
      <c r="T371" s="209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0" t="s">
        <v>340</v>
      </c>
      <c r="AT371" s="210" t="s">
        <v>195</v>
      </c>
      <c r="AU371" s="210" t="s">
        <v>79</v>
      </c>
      <c r="AY371" s="19" t="s">
        <v>118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19" t="s">
        <v>77</v>
      </c>
      <c r="BK371" s="211">
        <f>ROUND(I371*H371,2)</f>
        <v>0</v>
      </c>
      <c r="BL371" s="19" t="s">
        <v>219</v>
      </c>
      <c r="BM371" s="210" t="s">
        <v>523</v>
      </c>
    </row>
    <row r="372" s="2" customFormat="1" ht="24.15" customHeight="1">
      <c r="A372" s="40"/>
      <c r="B372" s="41"/>
      <c r="C372" s="199" t="s">
        <v>524</v>
      </c>
      <c r="D372" s="199" t="s">
        <v>121</v>
      </c>
      <c r="E372" s="200" t="s">
        <v>525</v>
      </c>
      <c r="F372" s="201" t="s">
        <v>526</v>
      </c>
      <c r="G372" s="202" t="s">
        <v>135</v>
      </c>
      <c r="H372" s="203">
        <v>5</v>
      </c>
      <c r="I372" s="204"/>
      <c r="J372" s="205">
        <f>ROUND(I372*H372,2)</f>
        <v>0</v>
      </c>
      <c r="K372" s="201" t="s">
        <v>125</v>
      </c>
      <c r="L372" s="46"/>
      <c r="M372" s="206" t="s">
        <v>19</v>
      </c>
      <c r="N372" s="207" t="s">
        <v>43</v>
      </c>
      <c r="O372" s="86"/>
      <c r="P372" s="208">
        <f>O372*H372</f>
        <v>0</v>
      </c>
      <c r="Q372" s="208">
        <v>0.00012</v>
      </c>
      <c r="R372" s="208">
        <f>Q372*H372</f>
        <v>0.00060000000000000006</v>
      </c>
      <c r="S372" s="208">
        <v>0</v>
      </c>
      <c r="T372" s="209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0" t="s">
        <v>219</v>
      </c>
      <c r="AT372" s="210" t="s">
        <v>121</v>
      </c>
      <c r="AU372" s="210" t="s">
        <v>79</v>
      </c>
      <c r="AY372" s="19" t="s">
        <v>118</v>
      </c>
      <c r="BE372" s="211">
        <f>IF(N372="základní",J372,0)</f>
        <v>0</v>
      </c>
      <c r="BF372" s="211">
        <f>IF(N372="snížená",J372,0)</f>
        <v>0</v>
      </c>
      <c r="BG372" s="211">
        <f>IF(N372="zákl. přenesená",J372,0)</f>
        <v>0</v>
      </c>
      <c r="BH372" s="211">
        <f>IF(N372="sníž. přenesená",J372,0)</f>
        <v>0</v>
      </c>
      <c r="BI372" s="211">
        <f>IF(N372="nulová",J372,0)</f>
        <v>0</v>
      </c>
      <c r="BJ372" s="19" t="s">
        <v>77</v>
      </c>
      <c r="BK372" s="211">
        <f>ROUND(I372*H372,2)</f>
        <v>0</v>
      </c>
      <c r="BL372" s="19" t="s">
        <v>219</v>
      </c>
      <c r="BM372" s="210" t="s">
        <v>527</v>
      </c>
    </row>
    <row r="373" s="2" customFormat="1">
      <c r="A373" s="40"/>
      <c r="B373" s="41"/>
      <c r="C373" s="42"/>
      <c r="D373" s="212" t="s">
        <v>128</v>
      </c>
      <c r="E373" s="42"/>
      <c r="F373" s="213" t="s">
        <v>528</v>
      </c>
      <c r="G373" s="42"/>
      <c r="H373" s="42"/>
      <c r="I373" s="214"/>
      <c r="J373" s="42"/>
      <c r="K373" s="42"/>
      <c r="L373" s="46"/>
      <c r="M373" s="215"/>
      <c r="N373" s="216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128</v>
      </c>
      <c r="AU373" s="19" t="s">
        <v>79</v>
      </c>
    </row>
    <row r="374" s="15" customFormat="1">
      <c r="A374" s="15"/>
      <c r="B374" s="240"/>
      <c r="C374" s="241"/>
      <c r="D374" s="219" t="s">
        <v>130</v>
      </c>
      <c r="E374" s="242" t="s">
        <v>19</v>
      </c>
      <c r="F374" s="243" t="s">
        <v>529</v>
      </c>
      <c r="G374" s="241"/>
      <c r="H374" s="242" t="s">
        <v>19</v>
      </c>
      <c r="I374" s="244"/>
      <c r="J374" s="241"/>
      <c r="K374" s="241"/>
      <c r="L374" s="245"/>
      <c r="M374" s="246"/>
      <c r="N374" s="247"/>
      <c r="O374" s="247"/>
      <c r="P374" s="247"/>
      <c r="Q374" s="247"/>
      <c r="R374" s="247"/>
      <c r="S374" s="247"/>
      <c r="T374" s="24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49" t="s">
        <v>130</v>
      </c>
      <c r="AU374" s="249" t="s">
        <v>79</v>
      </c>
      <c r="AV374" s="15" t="s">
        <v>77</v>
      </c>
      <c r="AW374" s="15" t="s">
        <v>33</v>
      </c>
      <c r="AX374" s="15" t="s">
        <v>72</v>
      </c>
      <c r="AY374" s="249" t="s">
        <v>118</v>
      </c>
    </row>
    <row r="375" s="13" customFormat="1">
      <c r="A375" s="13"/>
      <c r="B375" s="217"/>
      <c r="C375" s="218"/>
      <c r="D375" s="219" t="s">
        <v>130</v>
      </c>
      <c r="E375" s="220" t="s">
        <v>19</v>
      </c>
      <c r="F375" s="221" t="s">
        <v>152</v>
      </c>
      <c r="G375" s="218"/>
      <c r="H375" s="222">
        <v>5</v>
      </c>
      <c r="I375" s="223"/>
      <c r="J375" s="218"/>
      <c r="K375" s="218"/>
      <c r="L375" s="224"/>
      <c r="M375" s="225"/>
      <c r="N375" s="226"/>
      <c r="O375" s="226"/>
      <c r="P375" s="226"/>
      <c r="Q375" s="226"/>
      <c r="R375" s="226"/>
      <c r="S375" s="226"/>
      <c r="T375" s="22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28" t="s">
        <v>130</v>
      </c>
      <c r="AU375" s="228" t="s">
        <v>79</v>
      </c>
      <c r="AV375" s="13" t="s">
        <v>79</v>
      </c>
      <c r="AW375" s="13" t="s">
        <v>33</v>
      </c>
      <c r="AX375" s="13" t="s">
        <v>72</v>
      </c>
      <c r="AY375" s="228" t="s">
        <v>118</v>
      </c>
    </row>
    <row r="376" s="14" customFormat="1">
      <c r="A376" s="14"/>
      <c r="B376" s="229"/>
      <c r="C376" s="230"/>
      <c r="D376" s="219" t="s">
        <v>130</v>
      </c>
      <c r="E376" s="231" t="s">
        <v>19</v>
      </c>
      <c r="F376" s="232" t="s">
        <v>132</v>
      </c>
      <c r="G376" s="230"/>
      <c r="H376" s="233">
        <v>5</v>
      </c>
      <c r="I376" s="234"/>
      <c r="J376" s="230"/>
      <c r="K376" s="230"/>
      <c r="L376" s="235"/>
      <c r="M376" s="236"/>
      <c r="N376" s="237"/>
      <c r="O376" s="237"/>
      <c r="P376" s="237"/>
      <c r="Q376" s="237"/>
      <c r="R376" s="237"/>
      <c r="S376" s="237"/>
      <c r="T376" s="23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39" t="s">
        <v>130</v>
      </c>
      <c r="AU376" s="239" t="s">
        <v>79</v>
      </c>
      <c r="AV376" s="14" t="s">
        <v>126</v>
      </c>
      <c r="AW376" s="14" t="s">
        <v>33</v>
      </c>
      <c r="AX376" s="14" t="s">
        <v>77</v>
      </c>
      <c r="AY376" s="239" t="s">
        <v>118</v>
      </c>
    </row>
    <row r="377" s="2" customFormat="1" ht="16.5" customHeight="1">
      <c r="A377" s="40"/>
      <c r="B377" s="41"/>
      <c r="C377" s="250" t="s">
        <v>530</v>
      </c>
      <c r="D377" s="250" t="s">
        <v>195</v>
      </c>
      <c r="E377" s="251" t="s">
        <v>531</v>
      </c>
      <c r="F377" s="252" t="s">
        <v>532</v>
      </c>
      <c r="G377" s="253" t="s">
        <v>135</v>
      </c>
      <c r="H377" s="254">
        <v>5.25</v>
      </c>
      <c r="I377" s="255"/>
      <c r="J377" s="256">
        <f>ROUND(I377*H377,2)</f>
        <v>0</v>
      </c>
      <c r="K377" s="252" t="s">
        <v>125</v>
      </c>
      <c r="L377" s="257"/>
      <c r="M377" s="258" t="s">
        <v>19</v>
      </c>
      <c r="N377" s="259" t="s">
        <v>43</v>
      </c>
      <c r="O377" s="86"/>
      <c r="P377" s="208">
        <f>O377*H377</f>
        <v>0</v>
      </c>
      <c r="Q377" s="208">
        <v>0.0011999999999999999</v>
      </c>
      <c r="R377" s="208">
        <f>Q377*H377</f>
        <v>0.0062999999999999992</v>
      </c>
      <c r="S377" s="208">
        <v>0</v>
      </c>
      <c r="T377" s="209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0" t="s">
        <v>340</v>
      </c>
      <c r="AT377" s="210" t="s">
        <v>195</v>
      </c>
      <c r="AU377" s="210" t="s">
        <v>79</v>
      </c>
      <c r="AY377" s="19" t="s">
        <v>118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19" t="s">
        <v>77</v>
      </c>
      <c r="BK377" s="211">
        <f>ROUND(I377*H377,2)</f>
        <v>0</v>
      </c>
      <c r="BL377" s="19" t="s">
        <v>219</v>
      </c>
      <c r="BM377" s="210" t="s">
        <v>533</v>
      </c>
    </row>
    <row r="378" s="13" customFormat="1">
      <c r="A378" s="13"/>
      <c r="B378" s="217"/>
      <c r="C378" s="218"/>
      <c r="D378" s="219" t="s">
        <v>130</v>
      </c>
      <c r="E378" s="218"/>
      <c r="F378" s="221" t="s">
        <v>534</v>
      </c>
      <c r="G378" s="218"/>
      <c r="H378" s="222">
        <v>5.25</v>
      </c>
      <c r="I378" s="223"/>
      <c r="J378" s="218"/>
      <c r="K378" s="218"/>
      <c r="L378" s="224"/>
      <c r="M378" s="225"/>
      <c r="N378" s="226"/>
      <c r="O378" s="226"/>
      <c r="P378" s="226"/>
      <c r="Q378" s="226"/>
      <c r="R378" s="226"/>
      <c r="S378" s="226"/>
      <c r="T378" s="227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28" t="s">
        <v>130</v>
      </c>
      <c r="AU378" s="228" t="s">
        <v>79</v>
      </c>
      <c r="AV378" s="13" t="s">
        <v>79</v>
      </c>
      <c r="AW378" s="13" t="s">
        <v>4</v>
      </c>
      <c r="AX378" s="13" t="s">
        <v>77</v>
      </c>
      <c r="AY378" s="228" t="s">
        <v>118</v>
      </c>
    </row>
    <row r="379" s="2" customFormat="1" ht="33" customHeight="1">
      <c r="A379" s="40"/>
      <c r="B379" s="41"/>
      <c r="C379" s="199" t="s">
        <v>535</v>
      </c>
      <c r="D379" s="199" t="s">
        <v>121</v>
      </c>
      <c r="E379" s="200" t="s">
        <v>536</v>
      </c>
      <c r="F379" s="201" t="s">
        <v>537</v>
      </c>
      <c r="G379" s="202" t="s">
        <v>454</v>
      </c>
      <c r="H379" s="203">
        <v>1.8380000000000001</v>
      </c>
      <c r="I379" s="204"/>
      <c r="J379" s="205">
        <f>ROUND(I379*H379,2)</f>
        <v>0</v>
      </c>
      <c r="K379" s="201" t="s">
        <v>125</v>
      </c>
      <c r="L379" s="46"/>
      <c r="M379" s="206" t="s">
        <v>19</v>
      </c>
      <c r="N379" s="207" t="s">
        <v>43</v>
      </c>
      <c r="O379" s="86"/>
      <c r="P379" s="208">
        <f>O379*H379</f>
        <v>0</v>
      </c>
      <c r="Q379" s="208">
        <v>0</v>
      </c>
      <c r="R379" s="208">
        <f>Q379*H379</f>
        <v>0</v>
      </c>
      <c r="S379" s="208">
        <v>0</v>
      </c>
      <c r="T379" s="209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0" t="s">
        <v>219</v>
      </c>
      <c r="AT379" s="210" t="s">
        <v>121</v>
      </c>
      <c r="AU379" s="210" t="s">
        <v>79</v>
      </c>
      <c r="AY379" s="19" t="s">
        <v>118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19" t="s">
        <v>77</v>
      </c>
      <c r="BK379" s="211">
        <f>ROUND(I379*H379,2)</f>
        <v>0</v>
      </c>
      <c r="BL379" s="19" t="s">
        <v>219</v>
      </c>
      <c r="BM379" s="210" t="s">
        <v>538</v>
      </c>
    </row>
    <row r="380" s="2" customFormat="1">
      <c r="A380" s="40"/>
      <c r="B380" s="41"/>
      <c r="C380" s="42"/>
      <c r="D380" s="212" t="s">
        <v>128</v>
      </c>
      <c r="E380" s="42"/>
      <c r="F380" s="213" t="s">
        <v>539</v>
      </c>
      <c r="G380" s="42"/>
      <c r="H380" s="42"/>
      <c r="I380" s="214"/>
      <c r="J380" s="42"/>
      <c r="K380" s="42"/>
      <c r="L380" s="46"/>
      <c r="M380" s="215"/>
      <c r="N380" s="216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128</v>
      </c>
      <c r="AU380" s="19" t="s">
        <v>79</v>
      </c>
    </row>
    <row r="381" s="12" customFormat="1" ht="22.8" customHeight="1">
      <c r="A381" s="12"/>
      <c r="B381" s="183"/>
      <c r="C381" s="184"/>
      <c r="D381" s="185" t="s">
        <v>71</v>
      </c>
      <c r="E381" s="197" t="s">
        <v>540</v>
      </c>
      <c r="F381" s="197" t="s">
        <v>541</v>
      </c>
      <c r="G381" s="184"/>
      <c r="H381" s="184"/>
      <c r="I381" s="187"/>
      <c r="J381" s="198">
        <f>BK381</f>
        <v>0</v>
      </c>
      <c r="K381" s="184"/>
      <c r="L381" s="189"/>
      <c r="M381" s="190"/>
      <c r="N381" s="191"/>
      <c r="O381" s="191"/>
      <c r="P381" s="192">
        <f>SUM(P382:P413)</f>
        <v>0</v>
      </c>
      <c r="Q381" s="191"/>
      <c r="R381" s="192">
        <f>SUM(R382:R413)</f>
        <v>0.00010000000000000001</v>
      </c>
      <c r="S381" s="191"/>
      <c r="T381" s="193">
        <f>SUM(T382:T413)</f>
        <v>0.0024000000000000002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94" t="s">
        <v>79</v>
      </c>
      <c r="AT381" s="195" t="s">
        <v>71</v>
      </c>
      <c r="AU381" s="195" t="s">
        <v>77</v>
      </c>
      <c r="AY381" s="194" t="s">
        <v>118</v>
      </c>
      <c r="BK381" s="196">
        <f>SUM(BK382:BK413)</f>
        <v>0</v>
      </c>
    </row>
    <row r="382" s="2" customFormat="1" ht="24.15" customHeight="1">
      <c r="A382" s="40"/>
      <c r="B382" s="41"/>
      <c r="C382" s="199" t="s">
        <v>542</v>
      </c>
      <c r="D382" s="199" t="s">
        <v>121</v>
      </c>
      <c r="E382" s="200" t="s">
        <v>543</v>
      </c>
      <c r="F382" s="201" t="s">
        <v>544</v>
      </c>
      <c r="G382" s="202" t="s">
        <v>349</v>
      </c>
      <c r="H382" s="203">
        <v>2</v>
      </c>
      <c r="I382" s="204"/>
      <c r="J382" s="205">
        <f>ROUND(I382*H382,2)</f>
        <v>0</v>
      </c>
      <c r="K382" s="201" t="s">
        <v>125</v>
      </c>
      <c r="L382" s="46"/>
      <c r="M382" s="206" t="s">
        <v>19</v>
      </c>
      <c r="N382" s="207" t="s">
        <v>43</v>
      </c>
      <c r="O382" s="86"/>
      <c r="P382" s="208">
        <f>O382*H382</f>
        <v>0</v>
      </c>
      <c r="Q382" s="208">
        <v>0</v>
      </c>
      <c r="R382" s="208">
        <f>Q382*H382</f>
        <v>0</v>
      </c>
      <c r="S382" s="208">
        <v>0</v>
      </c>
      <c r="T382" s="209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0" t="s">
        <v>219</v>
      </c>
      <c r="AT382" s="210" t="s">
        <v>121</v>
      </c>
      <c r="AU382" s="210" t="s">
        <v>79</v>
      </c>
      <c r="AY382" s="19" t="s">
        <v>118</v>
      </c>
      <c r="BE382" s="211">
        <f>IF(N382="základní",J382,0)</f>
        <v>0</v>
      </c>
      <c r="BF382" s="211">
        <f>IF(N382="snížená",J382,0)</f>
        <v>0</v>
      </c>
      <c r="BG382" s="211">
        <f>IF(N382="zákl. přenesená",J382,0)</f>
        <v>0</v>
      </c>
      <c r="BH382" s="211">
        <f>IF(N382="sníž. přenesená",J382,0)</f>
        <v>0</v>
      </c>
      <c r="BI382" s="211">
        <f>IF(N382="nulová",J382,0)</f>
        <v>0</v>
      </c>
      <c r="BJ382" s="19" t="s">
        <v>77</v>
      </c>
      <c r="BK382" s="211">
        <f>ROUND(I382*H382,2)</f>
        <v>0</v>
      </c>
      <c r="BL382" s="19" t="s">
        <v>219</v>
      </c>
      <c r="BM382" s="210" t="s">
        <v>545</v>
      </c>
    </row>
    <row r="383" s="2" customFormat="1">
      <c r="A383" s="40"/>
      <c r="B383" s="41"/>
      <c r="C383" s="42"/>
      <c r="D383" s="212" t="s">
        <v>128</v>
      </c>
      <c r="E383" s="42"/>
      <c r="F383" s="213" t="s">
        <v>546</v>
      </c>
      <c r="G383" s="42"/>
      <c r="H383" s="42"/>
      <c r="I383" s="214"/>
      <c r="J383" s="42"/>
      <c r="K383" s="42"/>
      <c r="L383" s="46"/>
      <c r="M383" s="215"/>
      <c r="N383" s="216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128</v>
      </c>
      <c r="AU383" s="19" t="s">
        <v>79</v>
      </c>
    </row>
    <row r="384" s="15" customFormat="1">
      <c r="A384" s="15"/>
      <c r="B384" s="240"/>
      <c r="C384" s="241"/>
      <c r="D384" s="219" t="s">
        <v>130</v>
      </c>
      <c r="E384" s="242" t="s">
        <v>19</v>
      </c>
      <c r="F384" s="243" t="s">
        <v>547</v>
      </c>
      <c r="G384" s="241"/>
      <c r="H384" s="242" t="s">
        <v>19</v>
      </c>
      <c r="I384" s="244"/>
      <c r="J384" s="241"/>
      <c r="K384" s="241"/>
      <c r="L384" s="245"/>
      <c r="M384" s="246"/>
      <c r="N384" s="247"/>
      <c r="O384" s="247"/>
      <c r="P384" s="247"/>
      <c r="Q384" s="247"/>
      <c r="R384" s="247"/>
      <c r="S384" s="247"/>
      <c r="T384" s="248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49" t="s">
        <v>130</v>
      </c>
      <c r="AU384" s="249" t="s">
        <v>79</v>
      </c>
      <c r="AV384" s="15" t="s">
        <v>77</v>
      </c>
      <c r="AW384" s="15" t="s">
        <v>33</v>
      </c>
      <c r="AX384" s="15" t="s">
        <v>72</v>
      </c>
      <c r="AY384" s="249" t="s">
        <v>118</v>
      </c>
    </row>
    <row r="385" s="13" customFormat="1">
      <c r="A385" s="13"/>
      <c r="B385" s="217"/>
      <c r="C385" s="218"/>
      <c r="D385" s="219" t="s">
        <v>130</v>
      </c>
      <c r="E385" s="220" t="s">
        <v>19</v>
      </c>
      <c r="F385" s="221" t="s">
        <v>79</v>
      </c>
      <c r="G385" s="218"/>
      <c r="H385" s="222">
        <v>2</v>
      </c>
      <c r="I385" s="223"/>
      <c r="J385" s="218"/>
      <c r="K385" s="218"/>
      <c r="L385" s="224"/>
      <c r="M385" s="225"/>
      <c r="N385" s="226"/>
      <c r="O385" s="226"/>
      <c r="P385" s="226"/>
      <c r="Q385" s="226"/>
      <c r="R385" s="226"/>
      <c r="S385" s="226"/>
      <c r="T385" s="22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28" t="s">
        <v>130</v>
      </c>
      <c r="AU385" s="228" t="s">
        <v>79</v>
      </c>
      <c r="AV385" s="13" t="s">
        <v>79</v>
      </c>
      <c r="AW385" s="13" t="s">
        <v>33</v>
      </c>
      <c r="AX385" s="13" t="s">
        <v>72</v>
      </c>
      <c r="AY385" s="228" t="s">
        <v>118</v>
      </c>
    </row>
    <row r="386" s="14" customFormat="1">
      <c r="A386" s="14"/>
      <c r="B386" s="229"/>
      <c r="C386" s="230"/>
      <c r="D386" s="219" t="s">
        <v>130</v>
      </c>
      <c r="E386" s="231" t="s">
        <v>19</v>
      </c>
      <c r="F386" s="232" t="s">
        <v>132</v>
      </c>
      <c r="G386" s="230"/>
      <c r="H386" s="233">
        <v>2</v>
      </c>
      <c r="I386" s="234"/>
      <c r="J386" s="230"/>
      <c r="K386" s="230"/>
      <c r="L386" s="235"/>
      <c r="M386" s="236"/>
      <c r="N386" s="237"/>
      <c r="O386" s="237"/>
      <c r="P386" s="237"/>
      <c r="Q386" s="237"/>
      <c r="R386" s="237"/>
      <c r="S386" s="237"/>
      <c r="T386" s="238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39" t="s">
        <v>130</v>
      </c>
      <c r="AU386" s="239" t="s">
        <v>79</v>
      </c>
      <c r="AV386" s="14" t="s">
        <v>126</v>
      </c>
      <c r="AW386" s="14" t="s">
        <v>33</v>
      </c>
      <c r="AX386" s="14" t="s">
        <v>77</v>
      </c>
      <c r="AY386" s="239" t="s">
        <v>118</v>
      </c>
    </row>
    <row r="387" s="2" customFormat="1" ht="21.75" customHeight="1">
      <c r="A387" s="40"/>
      <c r="B387" s="41"/>
      <c r="C387" s="199" t="s">
        <v>548</v>
      </c>
      <c r="D387" s="199" t="s">
        <v>121</v>
      </c>
      <c r="E387" s="200" t="s">
        <v>549</v>
      </c>
      <c r="F387" s="201" t="s">
        <v>550</v>
      </c>
      <c r="G387" s="202" t="s">
        <v>349</v>
      </c>
      <c r="H387" s="203">
        <v>1</v>
      </c>
      <c r="I387" s="204"/>
      <c r="J387" s="205">
        <f>ROUND(I387*H387,2)</f>
        <v>0</v>
      </c>
      <c r="K387" s="201" t="s">
        <v>125</v>
      </c>
      <c r="L387" s="46"/>
      <c r="M387" s="206" t="s">
        <v>19</v>
      </c>
      <c r="N387" s="207" t="s">
        <v>43</v>
      </c>
      <c r="O387" s="86"/>
      <c r="P387" s="208">
        <f>O387*H387</f>
        <v>0</v>
      </c>
      <c r="Q387" s="208">
        <v>0</v>
      </c>
      <c r="R387" s="208">
        <f>Q387*H387</f>
        <v>0</v>
      </c>
      <c r="S387" s="208">
        <v>0</v>
      </c>
      <c r="T387" s="209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0" t="s">
        <v>219</v>
      </c>
      <c r="AT387" s="210" t="s">
        <v>121</v>
      </c>
      <c r="AU387" s="210" t="s">
        <v>79</v>
      </c>
      <c r="AY387" s="19" t="s">
        <v>118</v>
      </c>
      <c r="BE387" s="211">
        <f>IF(N387="základní",J387,0)</f>
        <v>0</v>
      </c>
      <c r="BF387" s="211">
        <f>IF(N387="snížená",J387,0)</f>
        <v>0</v>
      </c>
      <c r="BG387" s="211">
        <f>IF(N387="zákl. přenesená",J387,0)</f>
        <v>0</v>
      </c>
      <c r="BH387" s="211">
        <f>IF(N387="sníž. přenesená",J387,0)</f>
        <v>0</v>
      </c>
      <c r="BI387" s="211">
        <f>IF(N387="nulová",J387,0)</f>
        <v>0</v>
      </c>
      <c r="BJ387" s="19" t="s">
        <v>77</v>
      </c>
      <c r="BK387" s="211">
        <f>ROUND(I387*H387,2)</f>
        <v>0</v>
      </c>
      <c r="BL387" s="19" t="s">
        <v>219</v>
      </c>
      <c r="BM387" s="210" t="s">
        <v>551</v>
      </c>
    </row>
    <row r="388" s="2" customFormat="1">
      <c r="A388" s="40"/>
      <c r="B388" s="41"/>
      <c r="C388" s="42"/>
      <c r="D388" s="212" t="s">
        <v>128</v>
      </c>
      <c r="E388" s="42"/>
      <c r="F388" s="213" t="s">
        <v>552</v>
      </c>
      <c r="G388" s="42"/>
      <c r="H388" s="42"/>
      <c r="I388" s="214"/>
      <c r="J388" s="42"/>
      <c r="K388" s="42"/>
      <c r="L388" s="46"/>
      <c r="M388" s="215"/>
      <c r="N388" s="216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128</v>
      </c>
      <c r="AU388" s="19" t="s">
        <v>79</v>
      </c>
    </row>
    <row r="389" s="15" customFormat="1">
      <c r="A389" s="15"/>
      <c r="B389" s="240"/>
      <c r="C389" s="241"/>
      <c r="D389" s="219" t="s">
        <v>130</v>
      </c>
      <c r="E389" s="242" t="s">
        <v>19</v>
      </c>
      <c r="F389" s="243" t="s">
        <v>553</v>
      </c>
      <c r="G389" s="241"/>
      <c r="H389" s="242" t="s">
        <v>19</v>
      </c>
      <c r="I389" s="244"/>
      <c r="J389" s="241"/>
      <c r="K389" s="241"/>
      <c r="L389" s="245"/>
      <c r="M389" s="246"/>
      <c r="N389" s="247"/>
      <c r="O389" s="247"/>
      <c r="P389" s="247"/>
      <c r="Q389" s="247"/>
      <c r="R389" s="247"/>
      <c r="S389" s="247"/>
      <c r="T389" s="248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49" t="s">
        <v>130</v>
      </c>
      <c r="AU389" s="249" t="s">
        <v>79</v>
      </c>
      <c r="AV389" s="15" t="s">
        <v>77</v>
      </c>
      <c r="AW389" s="15" t="s">
        <v>33</v>
      </c>
      <c r="AX389" s="15" t="s">
        <v>72</v>
      </c>
      <c r="AY389" s="249" t="s">
        <v>118</v>
      </c>
    </row>
    <row r="390" s="13" customFormat="1">
      <c r="A390" s="13"/>
      <c r="B390" s="217"/>
      <c r="C390" s="218"/>
      <c r="D390" s="219" t="s">
        <v>130</v>
      </c>
      <c r="E390" s="220" t="s">
        <v>19</v>
      </c>
      <c r="F390" s="221" t="s">
        <v>77</v>
      </c>
      <c r="G390" s="218"/>
      <c r="H390" s="222">
        <v>1</v>
      </c>
      <c r="I390" s="223"/>
      <c r="J390" s="218"/>
      <c r="K390" s="218"/>
      <c r="L390" s="224"/>
      <c r="M390" s="225"/>
      <c r="N390" s="226"/>
      <c r="O390" s="226"/>
      <c r="P390" s="226"/>
      <c r="Q390" s="226"/>
      <c r="R390" s="226"/>
      <c r="S390" s="226"/>
      <c r="T390" s="22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28" t="s">
        <v>130</v>
      </c>
      <c r="AU390" s="228" t="s">
        <v>79</v>
      </c>
      <c r="AV390" s="13" t="s">
        <v>79</v>
      </c>
      <c r="AW390" s="13" t="s">
        <v>33</v>
      </c>
      <c r="AX390" s="13" t="s">
        <v>72</v>
      </c>
      <c r="AY390" s="228" t="s">
        <v>118</v>
      </c>
    </row>
    <row r="391" s="14" customFormat="1">
      <c r="A391" s="14"/>
      <c r="B391" s="229"/>
      <c r="C391" s="230"/>
      <c r="D391" s="219" t="s">
        <v>130</v>
      </c>
      <c r="E391" s="231" t="s">
        <v>19</v>
      </c>
      <c r="F391" s="232" t="s">
        <v>132</v>
      </c>
      <c r="G391" s="230"/>
      <c r="H391" s="233">
        <v>1</v>
      </c>
      <c r="I391" s="234"/>
      <c r="J391" s="230"/>
      <c r="K391" s="230"/>
      <c r="L391" s="235"/>
      <c r="M391" s="236"/>
      <c r="N391" s="237"/>
      <c r="O391" s="237"/>
      <c r="P391" s="237"/>
      <c r="Q391" s="237"/>
      <c r="R391" s="237"/>
      <c r="S391" s="237"/>
      <c r="T391" s="238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39" t="s">
        <v>130</v>
      </c>
      <c r="AU391" s="239" t="s">
        <v>79</v>
      </c>
      <c r="AV391" s="14" t="s">
        <v>126</v>
      </c>
      <c r="AW391" s="14" t="s">
        <v>33</v>
      </c>
      <c r="AX391" s="14" t="s">
        <v>77</v>
      </c>
      <c r="AY391" s="239" t="s">
        <v>118</v>
      </c>
    </row>
    <row r="392" s="2" customFormat="1" ht="24.15" customHeight="1">
      <c r="A392" s="40"/>
      <c r="B392" s="41"/>
      <c r="C392" s="199" t="s">
        <v>554</v>
      </c>
      <c r="D392" s="199" t="s">
        <v>121</v>
      </c>
      <c r="E392" s="200" t="s">
        <v>555</v>
      </c>
      <c r="F392" s="201" t="s">
        <v>556</v>
      </c>
      <c r="G392" s="202" t="s">
        <v>349</v>
      </c>
      <c r="H392" s="203">
        <v>2</v>
      </c>
      <c r="I392" s="204"/>
      <c r="J392" s="205">
        <f>ROUND(I392*H392,2)</f>
        <v>0</v>
      </c>
      <c r="K392" s="201" t="s">
        <v>125</v>
      </c>
      <c r="L392" s="46"/>
      <c r="M392" s="206" t="s">
        <v>19</v>
      </c>
      <c r="N392" s="207" t="s">
        <v>43</v>
      </c>
      <c r="O392" s="86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0" t="s">
        <v>219</v>
      </c>
      <c r="AT392" s="210" t="s">
        <v>121</v>
      </c>
      <c r="AU392" s="210" t="s">
        <v>79</v>
      </c>
      <c r="AY392" s="19" t="s">
        <v>118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9" t="s">
        <v>77</v>
      </c>
      <c r="BK392" s="211">
        <f>ROUND(I392*H392,2)</f>
        <v>0</v>
      </c>
      <c r="BL392" s="19" t="s">
        <v>219</v>
      </c>
      <c r="BM392" s="210" t="s">
        <v>557</v>
      </c>
    </row>
    <row r="393" s="2" customFormat="1">
      <c r="A393" s="40"/>
      <c r="B393" s="41"/>
      <c r="C393" s="42"/>
      <c r="D393" s="212" t="s">
        <v>128</v>
      </c>
      <c r="E393" s="42"/>
      <c r="F393" s="213" t="s">
        <v>558</v>
      </c>
      <c r="G393" s="42"/>
      <c r="H393" s="42"/>
      <c r="I393" s="214"/>
      <c r="J393" s="42"/>
      <c r="K393" s="42"/>
      <c r="L393" s="46"/>
      <c r="M393" s="215"/>
      <c r="N393" s="216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128</v>
      </c>
      <c r="AU393" s="19" t="s">
        <v>79</v>
      </c>
    </row>
    <row r="394" s="15" customFormat="1">
      <c r="A394" s="15"/>
      <c r="B394" s="240"/>
      <c r="C394" s="241"/>
      <c r="D394" s="219" t="s">
        <v>130</v>
      </c>
      <c r="E394" s="242" t="s">
        <v>19</v>
      </c>
      <c r="F394" s="243" t="s">
        <v>547</v>
      </c>
      <c r="G394" s="241"/>
      <c r="H394" s="242" t="s">
        <v>19</v>
      </c>
      <c r="I394" s="244"/>
      <c r="J394" s="241"/>
      <c r="K394" s="241"/>
      <c r="L394" s="245"/>
      <c r="M394" s="246"/>
      <c r="N394" s="247"/>
      <c r="O394" s="247"/>
      <c r="P394" s="247"/>
      <c r="Q394" s="247"/>
      <c r="R394" s="247"/>
      <c r="S394" s="247"/>
      <c r="T394" s="248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49" t="s">
        <v>130</v>
      </c>
      <c r="AU394" s="249" t="s">
        <v>79</v>
      </c>
      <c r="AV394" s="15" t="s">
        <v>77</v>
      </c>
      <c r="AW394" s="15" t="s">
        <v>33</v>
      </c>
      <c r="AX394" s="15" t="s">
        <v>72</v>
      </c>
      <c r="AY394" s="249" t="s">
        <v>118</v>
      </c>
    </row>
    <row r="395" s="13" customFormat="1">
      <c r="A395" s="13"/>
      <c r="B395" s="217"/>
      <c r="C395" s="218"/>
      <c r="D395" s="219" t="s">
        <v>130</v>
      </c>
      <c r="E395" s="220" t="s">
        <v>19</v>
      </c>
      <c r="F395" s="221" t="s">
        <v>77</v>
      </c>
      <c r="G395" s="218"/>
      <c r="H395" s="222">
        <v>1</v>
      </c>
      <c r="I395" s="223"/>
      <c r="J395" s="218"/>
      <c r="K395" s="218"/>
      <c r="L395" s="224"/>
      <c r="M395" s="225"/>
      <c r="N395" s="226"/>
      <c r="O395" s="226"/>
      <c r="P395" s="226"/>
      <c r="Q395" s="226"/>
      <c r="R395" s="226"/>
      <c r="S395" s="226"/>
      <c r="T395" s="22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28" t="s">
        <v>130</v>
      </c>
      <c r="AU395" s="228" t="s">
        <v>79</v>
      </c>
      <c r="AV395" s="13" t="s">
        <v>79</v>
      </c>
      <c r="AW395" s="13" t="s">
        <v>33</v>
      </c>
      <c r="AX395" s="13" t="s">
        <v>72</v>
      </c>
      <c r="AY395" s="228" t="s">
        <v>118</v>
      </c>
    </row>
    <row r="396" s="15" customFormat="1">
      <c r="A396" s="15"/>
      <c r="B396" s="240"/>
      <c r="C396" s="241"/>
      <c r="D396" s="219" t="s">
        <v>130</v>
      </c>
      <c r="E396" s="242" t="s">
        <v>19</v>
      </c>
      <c r="F396" s="243" t="s">
        <v>553</v>
      </c>
      <c r="G396" s="241"/>
      <c r="H396" s="242" t="s">
        <v>19</v>
      </c>
      <c r="I396" s="244"/>
      <c r="J396" s="241"/>
      <c r="K396" s="241"/>
      <c r="L396" s="245"/>
      <c r="M396" s="246"/>
      <c r="N396" s="247"/>
      <c r="O396" s="247"/>
      <c r="P396" s="247"/>
      <c r="Q396" s="247"/>
      <c r="R396" s="247"/>
      <c r="S396" s="247"/>
      <c r="T396" s="248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49" t="s">
        <v>130</v>
      </c>
      <c r="AU396" s="249" t="s">
        <v>79</v>
      </c>
      <c r="AV396" s="15" t="s">
        <v>77</v>
      </c>
      <c r="AW396" s="15" t="s">
        <v>33</v>
      </c>
      <c r="AX396" s="15" t="s">
        <v>72</v>
      </c>
      <c r="AY396" s="249" t="s">
        <v>118</v>
      </c>
    </row>
    <row r="397" s="13" customFormat="1">
      <c r="A397" s="13"/>
      <c r="B397" s="217"/>
      <c r="C397" s="218"/>
      <c r="D397" s="219" t="s">
        <v>130</v>
      </c>
      <c r="E397" s="220" t="s">
        <v>19</v>
      </c>
      <c r="F397" s="221" t="s">
        <v>77</v>
      </c>
      <c r="G397" s="218"/>
      <c r="H397" s="222">
        <v>1</v>
      </c>
      <c r="I397" s="223"/>
      <c r="J397" s="218"/>
      <c r="K397" s="218"/>
      <c r="L397" s="224"/>
      <c r="M397" s="225"/>
      <c r="N397" s="226"/>
      <c r="O397" s="226"/>
      <c r="P397" s="226"/>
      <c r="Q397" s="226"/>
      <c r="R397" s="226"/>
      <c r="S397" s="226"/>
      <c r="T397" s="22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28" t="s">
        <v>130</v>
      </c>
      <c r="AU397" s="228" t="s">
        <v>79</v>
      </c>
      <c r="AV397" s="13" t="s">
        <v>79</v>
      </c>
      <c r="AW397" s="13" t="s">
        <v>33</v>
      </c>
      <c r="AX397" s="13" t="s">
        <v>72</v>
      </c>
      <c r="AY397" s="228" t="s">
        <v>118</v>
      </c>
    </row>
    <row r="398" s="14" customFormat="1">
      <c r="A398" s="14"/>
      <c r="B398" s="229"/>
      <c r="C398" s="230"/>
      <c r="D398" s="219" t="s">
        <v>130</v>
      </c>
      <c r="E398" s="231" t="s">
        <v>19</v>
      </c>
      <c r="F398" s="232" t="s">
        <v>132</v>
      </c>
      <c r="G398" s="230"/>
      <c r="H398" s="233">
        <v>2</v>
      </c>
      <c r="I398" s="234"/>
      <c r="J398" s="230"/>
      <c r="K398" s="230"/>
      <c r="L398" s="235"/>
      <c r="M398" s="236"/>
      <c r="N398" s="237"/>
      <c r="O398" s="237"/>
      <c r="P398" s="237"/>
      <c r="Q398" s="237"/>
      <c r="R398" s="237"/>
      <c r="S398" s="237"/>
      <c r="T398" s="238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39" t="s">
        <v>130</v>
      </c>
      <c r="AU398" s="239" t="s">
        <v>79</v>
      </c>
      <c r="AV398" s="14" t="s">
        <v>126</v>
      </c>
      <c r="AW398" s="14" t="s">
        <v>33</v>
      </c>
      <c r="AX398" s="14" t="s">
        <v>77</v>
      </c>
      <c r="AY398" s="239" t="s">
        <v>118</v>
      </c>
    </row>
    <row r="399" s="2" customFormat="1" ht="16.5" customHeight="1">
      <c r="A399" s="40"/>
      <c r="B399" s="41"/>
      <c r="C399" s="199" t="s">
        <v>559</v>
      </c>
      <c r="D399" s="199" t="s">
        <v>121</v>
      </c>
      <c r="E399" s="200" t="s">
        <v>560</v>
      </c>
      <c r="F399" s="201" t="s">
        <v>561</v>
      </c>
      <c r="G399" s="202" t="s">
        <v>124</v>
      </c>
      <c r="H399" s="203">
        <v>6</v>
      </c>
      <c r="I399" s="204"/>
      <c r="J399" s="205">
        <f>ROUND(I399*H399,2)</f>
        <v>0</v>
      </c>
      <c r="K399" s="201" t="s">
        <v>125</v>
      </c>
      <c r="L399" s="46"/>
      <c r="M399" s="206" t="s">
        <v>19</v>
      </c>
      <c r="N399" s="207" t="s">
        <v>43</v>
      </c>
      <c r="O399" s="86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0" t="s">
        <v>219</v>
      </c>
      <c r="AT399" s="210" t="s">
        <v>121</v>
      </c>
      <c r="AU399" s="210" t="s">
        <v>79</v>
      </c>
      <c r="AY399" s="19" t="s">
        <v>118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19" t="s">
        <v>77</v>
      </c>
      <c r="BK399" s="211">
        <f>ROUND(I399*H399,2)</f>
        <v>0</v>
      </c>
      <c r="BL399" s="19" t="s">
        <v>219</v>
      </c>
      <c r="BM399" s="210" t="s">
        <v>562</v>
      </c>
    </row>
    <row r="400" s="2" customFormat="1">
      <c r="A400" s="40"/>
      <c r="B400" s="41"/>
      <c r="C400" s="42"/>
      <c r="D400" s="212" t="s">
        <v>128</v>
      </c>
      <c r="E400" s="42"/>
      <c r="F400" s="213" t="s">
        <v>563</v>
      </c>
      <c r="G400" s="42"/>
      <c r="H400" s="42"/>
      <c r="I400" s="214"/>
      <c r="J400" s="42"/>
      <c r="K400" s="42"/>
      <c r="L400" s="46"/>
      <c r="M400" s="215"/>
      <c r="N400" s="216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128</v>
      </c>
      <c r="AU400" s="19" t="s">
        <v>79</v>
      </c>
    </row>
    <row r="401" s="2" customFormat="1" ht="16.5" customHeight="1">
      <c r="A401" s="40"/>
      <c r="B401" s="41"/>
      <c r="C401" s="199" t="s">
        <v>564</v>
      </c>
      <c r="D401" s="199" t="s">
        <v>121</v>
      </c>
      <c r="E401" s="200" t="s">
        <v>565</v>
      </c>
      <c r="F401" s="201" t="s">
        <v>566</v>
      </c>
      <c r="G401" s="202" t="s">
        <v>349</v>
      </c>
      <c r="H401" s="203">
        <v>1</v>
      </c>
      <c r="I401" s="204"/>
      <c r="J401" s="205">
        <f>ROUND(I401*H401,2)</f>
        <v>0</v>
      </c>
      <c r="K401" s="201" t="s">
        <v>125</v>
      </c>
      <c r="L401" s="46"/>
      <c r="M401" s="206" t="s">
        <v>19</v>
      </c>
      <c r="N401" s="207" t="s">
        <v>43</v>
      </c>
      <c r="O401" s="86"/>
      <c r="P401" s="208">
        <f>O401*H401</f>
        <v>0</v>
      </c>
      <c r="Q401" s="208">
        <v>0</v>
      </c>
      <c r="R401" s="208">
        <f>Q401*H401</f>
        <v>0</v>
      </c>
      <c r="S401" s="208">
        <v>0</v>
      </c>
      <c r="T401" s="209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0" t="s">
        <v>219</v>
      </c>
      <c r="AT401" s="210" t="s">
        <v>121</v>
      </c>
      <c r="AU401" s="210" t="s">
        <v>79</v>
      </c>
      <c r="AY401" s="19" t="s">
        <v>118</v>
      </c>
      <c r="BE401" s="211">
        <f>IF(N401="základní",J401,0)</f>
        <v>0</v>
      </c>
      <c r="BF401" s="211">
        <f>IF(N401="snížená",J401,0)</f>
        <v>0</v>
      </c>
      <c r="BG401" s="211">
        <f>IF(N401="zákl. přenesená",J401,0)</f>
        <v>0</v>
      </c>
      <c r="BH401" s="211">
        <f>IF(N401="sníž. přenesená",J401,0)</f>
        <v>0</v>
      </c>
      <c r="BI401" s="211">
        <f>IF(N401="nulová",J401,0)</f>
        <v>0</v>
      </c>
      <c r="BJ401" s="19" t="s">
        <v>77</v>
      </c>
      <c r="BK401" s="211">
        <f>ROUND(I401*H401,2)</f>
        <v>0</v>
      </c>
      <c r="BL401" s="19" t="s">
        <v>219</v>
      </c>
      <c r="BM401" s="210" t="s">
        <v>567</v>
      </c>
    </row>
    <row r="402" s="2" customFormat="1">
      <c r="A402" s="40"/>
      <c r="B402" s="41"/>
      <c r="C402" s="42"/>
      <c r="D402" s="212" t="s">
        <v>128</v>
      </c>
      <c r="E402" s="42"/>
      <c r="F402" s="213" t="s">
        <v>568</v>
      </c>
      <c r="G402" s="42"/>
      <c r="H402" s="42"/>
      <c r="I402" s="214"/>
      <c r="J402" s="42"/>
      <c r="K402" s="42"/>
      <c r="L402" s="46"/>
      <c r="M402" s="215"/>
      <c r="N402" s="216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128</v>
      </c>
      <c r="AU402" s="19" t="s">
        <v>79</v>
      </c>
    </row>
    <row r="403" s="2" customFormat="1" ht="16.5" customHeight="1">
      <c r="A403" s="40"/>
      <c r="B403" s="41"/>
      <c r="C403" s="250" t="s">
        <v>569</v>
      </c>
      <c r="D403" s="250" t="s">
        <v>195</v>
      </c>
      <c r="E403" s="251" t="s">
        <v>570</v>
      </c>
      <c r="F403" s="252" t="s">
        <v>571</v>
      </c>
      <c r="G403" s="253" t="s">
        <v>349</v>
      </c>
      <c r="H403" s="254">
        <v>1</v>
      </c>
      <c r="I403" s="255"/>
      <c r="J403" s="256">
        <f>ROUND(I403*H403,2)</f>
        <v>0</v>
      </c>
      <c r="K403" s="252" t="s">
        <v>125</v>
      </c>
      <c r="L403" s="257"/>
      <c r="M403" s="258" t="s">
        <v>19</v>
      </c>
      <c r="N403" s="259" t="s">
        <v>43</v>
      </c>
      <c r="O403" s="86"/>
      <c r="P403" s="208">
        <f>O403*H403</f>
        <v>0</v>
      </c>
      <c r="Q403" s="208">
        <v>0.00010000000000000001</v>
      </c>
      <c r="R403" s="208">
        <f>Q403*H403</f>
        <v>0.00010000000000000001</v>
      </c>
      <c r="S403" s="208">
        <v>0</v>
      </c>
      <c r="T403" s="209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0" t="s">
        <v>340</v>
      </c>
      <c r="AT403" s="210" t="s">
        <v>195</v>
      </c>
      <c r="AU403" s="210" t="s">
        <v>79</v>
      </c>
      <c r="AY403" s="19" t="s">
        <v>118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9" t="s">
        <v>77</v>
      </c>
      <c r="BK403" s="211">
        <f>ROUND(I403*H403,2)</f>
        <v>0</v>
      </c>
      <c r="BL403" s="19" t="s">
        <v>219</v>
      </c>
      <c r="BM403" s="210" t="s">
        <v>572</v>
      </c>
    </row>
    <row r="404" s="2" customFormat="1" ht="16.5" customHeight="1">
      <c r="A404" s="40"/>
      <c r="B404" s="41"/>
      <c r="C404" s="199" t="s">
        <v>573</v>
      </c>
      <c r="D404" s="199" t="s">
        <v>121</v>
      </c>
      <c r="E404" s="200" t="s">
        <v>574</v>
      </c>
      <c r="F404" s="201" t="s">
        <v>575</v>
      </c>
      <c r="G404" s="202" t="s">
        <v>349</v>
      </c>
      <c r="H404" s="203">
        <v>2</v>
      </c>
      <c r="I404" s="204"/>
      <c r="J404" s="205">
        <f>ROUND(I404*H404,2)</f>
        <v>0</v>
      </c>
      <c r="K404" s="201" t="s">
        <v>125</v>
      </c>
      <c r="L404" s="46"/>
      <c r="M404" s="206" t="s">
        <v>19</v>
      </c>
      <c r="N404" s="207" t="s">
        <v>43</v>
      </c>
      <c r="O404" s="86"/>
      <c r="P404" s="208">
        <f>O404*H404</f>
        <v>0</v>
      </c>
      <c r="Q404" s="208">
        <v>0</v>
      </c>
      <c r="R404" s="208">
        <f>Q404*H404</f>
        <v>0</v>
      </c>
      <c r="S404" s="208">
        <v>0</v>
      </c>
      <c r="T404" s="209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0" t="s">
        <v>219</v>
      </c>
      <c r="AT404" s="210" t="s">
        <v>121</v>
      </c>
      <c r="AU404" s="210" t="s">
        <v>79</v>
      </c>
      <c r="AY404" s="19" t="s">
        <v>118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19" t="s">
        <v>77</v>
      </c>
      <c r="BK404" s="211">
        <f>ROUND(I404*H404,2)</f>
        <v>0</v>
      </c>
      <c r="BL404" s="19" t="s">
        <v>219</v>
      </c>
      <c r="BM404" s="210" t="s">
        <v>576</v>
      </c>
    </row>
    <row r="405" s="2" customFormat="1">
      <c r="A405" s="40"/>
      <c r="B405" s="41"/>
      <c r="C405" s="42"/>
      <c r="D405" s="212" t="s">
        <v>128</v>
      </c>
      <c r="E405" s="42"/>
      <c r="F405" s="213" t="s">
        <v>577</v>
      </c>
      <c r="G405" s="42"/>
      <c r="H405" s="42"/>
      <c r="I405" s="214"/>
      <c r="J405" s="42"/>
      <c r="K405" s="42"/>
      <c r="L405" s="46"/>
      <c r="M405" s="215"/>
      <c r="N405" s="216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128</v>
      </c>
      <c r="AU405" s="19" t="s">
        <v>79</v>
      </c>
    </row>
    <row r="406" s="2" customFormat="1" ht="16.5" customHeight="1">
      <c r="A406" s="40"/>
      <c r="B406" s="41"/>
      <c r="C406" s="199" t="s">
        <v>578</v>
      </c>
      <c r="D406" s="199" t="s">
        <v>121</v>
      </c>
      <c r="E406" s="200" t="s">
        <v>579</v>
      </c>
      <c r="F406" s="201" t="s">
        <v>580</v>
      </c>
      <c r="G406" s="202" t="s">
        <v>349</v>
      </c>
      <c r="H406" s="203">
        <v>1</v>
      </c>
      <c r="I406" s="204"/>
      <c r="J406" s="205">
        <f>ROUND(I406*H406,2)</f>
        <v>0</v>
      </c>
      <c r="K406" s="201" t="s">
        <v>125</v>
      </c>
      <c r="L406" s="46"/>
      <c r="M406" s="206" t="s">
        <v>19</v>
      </c>
      <c r="N406" s="207" t="s">
        <v>43</v>
      </c>
      <c r="O406" s="86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0" t="s">
        <v>219</v>
      </c>
      <c r="AT406" s="210" t="s">
        <v>121</v>
      </c>
      <c r="AU406" s="210" t="s">
        <v>79</v>
      </c>
      <c r="AY406" s="19" t="s">
        <v>118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9" t="s">
        <v>77</v>
      </c>
      <c r="BK406" s="211">
        <f>ROUND(I406*H406,2)</f>
        <v>0</v>
      </c>
      <c r="BL406" s="19" t="s">
        <v>219</v>
      </c>
      <c r="BM406" s="210" t="s">
        <v>581</v>
      </c>
    </row>
    <row r="407" s="2" customFormat="1">
      <c r="A407" s="40"/>
      <c r="B407" s="41"/>
      <c r="C407" s="42"/>
      <c r="D407" s="212" t="s">
        <v>128</v>
      </c>
      <c r="E407" s="42"/>
      <c r="F407" s="213" t="s">
        <v>582</v>
      </c>
      <c r="G407" s="42"/>
      <c r="H407" s="42"/>
      <c r="I407" s="214"/>
      <c r="J407" s="42"/>
      <c r="K407" s="42"/>
      <c r="L407" s="46"/>
      <c r="M407" s="215"/>
      <c r="N407" s="216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128</v>
      </c>
      <c r="AU407" s="19" t="s">
        <v>79</v>
      </c>
    </row>
    <row r="408" s="2" customFormat="1" ht="16.5" customHeight="1">
      <c r="A408" s="40"/>
      <c r="B408" s="41"/>
      <c r="C408" s="250" t="s">
        <v>583</v>
      </c>
      <c r="D408" s="250" t="s">
        <v>195</v>
      </c>
      <c r="E408" s="251" t="s">
        <v>584</v>
      </c>
      <c r="F408" s="252" t="s">
        <v>585</v>
      </c>
      <c r="G408" s="253" t="s">
        <v>349</v>
      </c>
      <c r="H408" s="254">
        <v>1</v>
      </c>
      <c r="I408" s="255"/>
      <c r="J408" s="256">
        <f>ROUND(I408*H408,2)</f>
        <v>0</v>
      </c>
      <c r="K408" s="252" t="s">
        <v>125</v>
      </c>
      <c r="L408" s="257"/>
      <c r="M408" s="258" t="s">
        <v>19</v>
      </c>
      <c r="N408" s="259" t="s">
        <v>43</v>
      </c>
      <c r="O408" s="86"/>
      <c r="P408" s="208">
        <f>O408*H408</f>
        <v>0</v>
      </c>
      <c r="Q408" s="208">
        <v>0</v>
      </c>
      <c r="R408" s="208">
        <f>Q408*H408</f>
        <v>0</v>
      </c>
      <c r="S408" s="208">
        <v>0</v>
      </c>
      <c r="T408" s="209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0" t="s">
        <v>340</v>
      </c>
      <c r="AT408" s="210" t="s">
        <v>195</v>
      </c>
      <c r="AU408" s="210" t="s">
        <v>79</v>
      </c>
      <c r="AY408" s="19" t="s">
        <v>118</v>
      </c>
      <c r="BE408" s="211">
        <f>IF(N408="základní",J408,0)</f>
        <v>0</v>
      </c>
      <c r="BF408" s="211">
        <f>IF(N408="snížená",J408,0)</f>
        <v>0</v>
      </c>
      <c r="BG408" s="211">
        <f>IF(N408="zákl. přenesená",J408,0)</f>
        <v>0</v>
      </c>
      <c r="BH408" s="211">
        <f>IF(N408="sníž. přenesená",J408,0)</f>
        <v>0</v>
      </c>
      <c r="BI408" s="211">
        <f>IF(N408="nulová",J408,0)</f>
        <v>0</v>
      </c>
      <c r="BJ408" s="19" t="s">
        <v>77</v>
      </c>
      <c r="BK408" s="211">
        <f>ROUND(I408*H408,2)</f>
        <v>0</v>
      </c>
      <c r="BL408" s="19" t="s">
        <v>219</v>
      </c>
      <c r="BM408" s="210" t="s">
        <v>586</v>
      </c>
    </row>
    <row r="409" s="2" customFormat="1" ht="24.15" customHeight="1">
      <c r="A409" s="40"/>
      <c r="B409" s="41"/>
      <c r="C409" s="199" t="s">
        <v>587</v>
      </c>
      <c r="D409" s="199" t="s">
        <v>121</v>
      </c>
      <c r="E409" s="200" t="s">
        <v>588</v>
      </c>
      <c r="F409" s="201" t="s">
        <v>589</v>
      </c>
      <c r="G409" s="202" t="s">
        <v>124</v>
      </c>
      <c r="H409" s="203">
        <v>6</v>
      </c>
      <c r="I409" s="204"/>
      <c r="J409" s="205">
        <f>ROUND(I409*H409,2)</f>
        <v>0</v>
      </c>
      <c r="K409" s="201" t="s">
        <v>125</v>
      </c>
      <c r="L409" s="46"/>
      <c r="M409" s="206" t="s">
        <v>19</v>
      </c>
      <c r="N409" s="207" t="s">
        <v>43</v>
      </c>
      <c r="O409" s="86"/>
      <c r="P409" s="208">
        <f>O409*H409</f>
        <v>0</v>
      </c>
      <c r="Q409" s="208">
        <v>0</v>
      </c>
      <c r="R409" s="208">
        <f>Q409*H409</f>
        <v>0</v>
      </c>
      <c r="S409" s="208">
        <v>0.00040000000000000002</v>
      </c>
      <c r="T409" s="209">
        <f>S409*H409</f>
        <v>0.0024000000000000002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0" t="s">
        <v>219</v>
      </c>
      <c r="AT409" s="210" t="s">
        <v>121</v>
      </c>
      <c r="AU409" s="210" t="s">
        <v>79</v>
      </c>
      <c r="AY409" s="19" t="s">
        <v>118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9" t="s">
        <v>77</v>
      </c>
      <c r="BK409" s="211">
        <f>ROUND(I409*H409,2)</f>
        <v>0</v>
      </c>
      <c r="BL409" s="19" t="s">
        <v>219</v>
      </c>
      <c r="BM409" s="210" t="s">
        <v>590</v>
      </c>
    </row>
    <row r="410" s="2" customFormat="1">
      <c r="A410" s="40"/>
      <c r="B410" s="41"/>
      <c r="C410" s="42"/>
      <c r="D410" s="212" t="s">
        <v>128</v>
      </c>
      <c r="E410" s="42"/>
      <c r="F410" s="213" t="s">
        <v>591</v>
      </c>
      <c r="G410" s="42"/>
      <c r="H410" s="42"/>
      <c r="I410" s="214"/>
      <c r="J410" s="42"/>
      <c r="K410" s="42"/>
      <c r="L410" s="46"/>
      <c r="M410" s="215"/>
      <c r="N410" s="216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128</v>
      </c>
      <c r="AU410" s="19" t="s">
        <v>79</v>
      </c>
    </row>
    <row r="411" s="15" customFormat="1">
      <c r="A411" s="15"/>
      <c r="B411" s="240"/>
      <c r="C411" s="241"/>
      <c r="D411" s="219" t="s">
        <v>130</v>
      </c>
      <c r="E411" s="242" t="s">
        <v>19</v>
      </c>
      <c r="F411" s="243" t="s">
        <v>592</v>
      </c>
      <c r="G411" s="241"/>
      <c r="H411" s="242" t="s">
        <v>19</v>
      </c>
      <c r="I411" s="244"/>
      <c r="J411" s="241"/>
      <c r="K411" s="241"/>
      <c r="L411" s="245"/>
      <c r="M411" s="246"/>
      <c r="N411" s="247"/>
      <c r="O411" s="247"/>
      <c r="P411" s="247"/>
      <c r="Q411" s="247"/>
      <c r="R411" s="247"/>
      <c r="S411" s="247"/>
      <c r="T411" s="24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49" t="s">
        <v>130</v>
      </c>
      <c r="AU411" s="249" t="s">
        <v>79</v>
      </c>
      <c r="AV411" s="15" t="s">
        <v>77</v>
      </c>
      <c r="AW411" s="15" t="s">
        <v>33</v>
      </c>
      <c r="AX411" s="15" t="s">
        <v>72</v>
      </c>
      <c r="AY411" s="249" t="s">
        <v>118</v>
      </c>
    </row>
    <row r="412" s="13" customFormat="1">
      <c r="A412" s="13"/>
      <c r="B412" s="217"/>
      <c r="C412" s="218"/>
      <c r="D412" s="219" t="s">
        <v>130</v>
      </c>
      <c r="E412" s="220" t="s">
        <v>19</v>
      </c>
      <c r="F412" s="221" t="s">
        <v>140</v>
      </c>
      <c r="G412" s="218"/>
      <c r="H412" s="222">
        <v>6</v>
      </c>
      <c r="I412" s="223"/>
      <c r="J412" s="218"/>
      <c r="K412" s="218"/>
      <c r="L412" s="224"/>
      <c r="M412" s="225"/>
      <c r="N412" s="226"/>
      <c r="O412" s="226"/>
      <c r="P412" s="226"/>
      <c r="Q412" s="226"/>
      <c r="R412" s="226"/>
      <c r="S412" s="226"/>
      <c r="T412" s="22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28" t="s">
        <v>130</v>
      </c>
      <c r="AU412" s="228" t="s">
        <v>79</v>
      </c>
      <c r="AV412" s="13" t="s">
        <v>79</v>
      </c>
      <c r="AW412" s="13" t="s">
        <v>33</v>
      </c>
      <c r="AX412" s="13" t="s">
        <v>72</v>
      </c>
      <c r="AY412" s="228" t="s">
        <v>118</v>
      </c>
    </row>
    <row r="413" s="14" customFormat="1">
      <c r="A413" s="14"/>
      <c r="B413" s="229"/>
      <c r="C413" s="230"/>
      <c r="D413" s="219" t="s">
        <v>130</v>
      </c>
      <c r="E413" s="231" t="s">
        <v>19</v>
      </c>
      <c r="F413" s="232" t="s">
        <v>132</v>
      </c>
      <c r="G413" s="230"/>
      <c r="H413" s="233">
        <v>6</v>
      </c>
      <c r="I413" s="234"/>
      <c r="J413" s="230"/>
      <c r="K413" s="230"/>
      <c r="L413" s="235"/>
      <c r="M413" s="236"/>
      <c r="N413" s="237"/>
      <c r="O413" s="237"/>
      <c r="P413" s="237"/>
      <c r="Q413" s="237"/>
      <c r="R413" s="237"/>
      <c r="S413" s="237"/>
      <c r="T413" s="23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39" t="s">
        <v>130</v>
      </c>
      <c r="AU413" s="239" t="s">
        <v>79</v>
      </c>
      <c r="AV413" s="14" t="s">
        <v>126</v>
      </c>
      <c r="AW413" s="14" t="s">
        <v>33</v>
      </c>
      <c r="AX413" s="14" t="s">
        <v>77</v>
      </c>
      <c r="AY413" s="239" t="s">
        <v>118</v>
      </c>
    </row>
    <row r="414" s="12" customFormat="1" ht="22.8" customHeight="1">
      <c r="A414" s="12"/>
      <c r="B414" s="183"/>
      <c r="C414" s="184"/>
      <c r="D414" s="185" t="s">
        <v>71</v>
      </c>
      <c r="E414" s="197" t="s">
        <v>593</v>
      </c>
      <c r="F414" s="197" t="s">
        <v>594</v>
      </c>
      <c r="G414" s="184"/>
      <c r="H414" s="184"/>
      <c r="I414" s="187"/>
      <c r="J414" s="198">
        <f>BK414</f>
        <v>0</v>
      </c>
      <c r="K414" s="184"/>
      <c r="L414" s="189"/>
      <c r="M414" s="190"/>
      <c r="N414" s="191"/>
      <c r="O414" s="191"/>
      <c r="P414" s="192">
        <f>SUM(P415:P430)</f>
        <v>0</v>
      </c>
      <c r="Q414" s="191"/>
      <c r="R414" s="192">
        <f>SUM(R415:R430)</f>
        <v>0</v>
      </c>
      <c r="S414" s="191"/>
      <c r="T414" s="193">
        <f>SUM(T415:T430)</f>
        <v>0.032000000000000001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94" t="s">
        <v>79</v>
      </c>
      <c r="AT414" s="195" t="s">
        <v>71</v>
      </c>
      <c r="AU414" s="195" t="s">
        <v>77</v>
      </c>
      <c r="AY414" s="194" t="s">
        <v>118</v>
      </c>
      <c r="BK414" s="196">
        <f>SUM(BK415:BK430)</f>
        <v>0</v>
      </c>
    </row>
    <row r="415" s="2" customFormat="1" ht="16.5" customHeight="1">
      <c r="A415" s="40"/>
      <c r="B415" s="41"/>
      <c r="C415" s="199" t="s">
        <v>595</v>
      </c>
      <c r="D415" s="199" t="s">
        <v>121</v>
      </c>
      <c r="E415" s="200" t="s">
        <v>596</v>
      </c>
      <c r="F415" s="201" t="s">
        <v>597</v>
      </c>
      <c r="G415" s="202" t="s">
        <v>349</v>
      </c>
      <c r="H415" s="203">
        <v>2</v>
      </c>
      <c r="I415" s="204"/>
      <c r="J415" s="205">
        <f>ROUND(I415*H415,2)</f>
        <v>0</v>
      </c>
      <c r="K415" s="201" t="s">
        <v>125</v>
      </c>
      <c r="L415" s="46"/>
      <c r="M415" s="206" t="s">
        <v>19</v>
      </c>
      <c r="N415" s="207" t="s">
        <v>43</v>
      </c>
      <c r="O415" s="86"/>
      <c r="P415" s="208">
        <f>O415*H415</f>
        <v>0</v>
      </c>
      <c r="Q415" s="208">
        <v>0</v>
      </c>
      <c r="R415" s="208">
        <f>Q415*H415</f>
        <v>0</v>
      </c>
      <c r="S415" s="208">
        <v>0</v>
      </c>
      <c r="T415" s="209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0" t="s">
        <v>219</v>
      </c>
      <c r="AT415" s="210" t="s">
        <v>121</v>
      </c>
      <c r="AU415" s="210" t="s">
        <v>79</v>
      </c>
      <c r="AY415" s="19" t="s">
        <v>118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9" t="s">
        <v>77</v>
      </c>
      <c r="BK415" s="211">
        <f>ROUND(I415*H415,2)</f>
        <v>0</v>
      </c>
      <c r="BL415" s="19" t="s">
        <v>219</v>
      </c>
      <c r="BM415" s="210" t="s">
        <v>598</v>
      </c>
    </row>
    <row r="416" s="2" customFormat="1">
      <c r="A416" s="40"/>
      <c r="B416" s="41"/>
      <c r="C416" s="42"/>
      <c r="D416" s="212" t="s">
        <v>128</v>
      </c>
      <c r="E416" s="42"/>
      <c r="F416" s="213" t="s">
        <v>599</v>
      </c>
      <c r="G416" s="42"/>
      <c r="H416" s="42"/>
      <c r="I416" s="214"/>
      <c r="J416" s="42"/>
      <c r="K416" s="42"/>
      <c r="L416" s="46"/>
      <c r="M416" s="215"/>
      <c r="N416" s="216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128</v>
      </c>
      <c r="AU416" s="19" t="s">
        <v>79</v>
      </c>
    </row>
    <row r="417" s="15" customFormat="1">
      <c r="A417" s="15"/>
      <c r="B417" s="240"/>
      <c r="C417" s="241"/>
      <c r="D417" s="219" t="s">
        <v>130</v>
      </c>
      <c r="E417" s="242" t="s">
        <v>19</v>
      </c>
      <c r="F417" s="243" t="s">
        <v>600</v>
      </c>
      <c r="G417" s="241"/>
      <c r="H417" s="242" t="s">
        <v>19</v>
      </c>
      <c r="I417" s="244"/>
      <c r="J417" s="241"/>
      <c r="K417" s="241"/>
      <c r="L417" s="245"/>
      <c r="M417" s="246"/>
      <c r="N417" s="247"/>
      <c r="O417" s="247"/>
      <c r="P417" s="247"/>
      <c r="Q417" s="247"/>
      <c r="R417" s="247"/>
      <c r="S417" s="247"/>
      <c r="T417" s="248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49" t="s">
        <v>130</v>
      </c>
      <c r="AU417" s="249" t="s">
        <v>79</v>
      </c>
      <c r="AV417" s="15" t="s">
        <v>77</v>
      </c>
      <c r="AW417" s="15" t="s">
        <v>33</v>
      </c>
      <c r="AX417" s="15" t="s">
        <v>72</v>
      </c>
      <c r="AY417" s="249" t="s">
        <v>118</v>
      </c>
    </row>
    <row r="418" s="13" customFormat="1">
      <c r="A418" s="13"/>
      <c r="B418" s="217"/>
      <c r="C418" s="218"/>
      <c r="D418" s="219" t="s">
        <v>130</v>
      </c>
      <c r="E418" s="220" t="s">
        <v>19</v>
      </c>
      <c r="F418" s="221" t="s">
        <v>79</v>
      </c>
      <c r="G418" s="218"/>
      <c r="H418" s="222">
        <v>2</v>
      </c>
      <c r="I418" s="223"/>
      <c r="J418" s="218"/>
      <c r="K418" s="218"/>
      <c r="L418" s="224"/>
      <c r="M418" s="225"/>
      <c r="N418" s="226"/>
      <c r="O418" s="226"/>
      <c r="P418" s="226"/>
      <c r="Q418" s="226"/>
      <c r="R418" s="226"/>
      <c r="S418" s="226"/>
      <c r="T418" s="22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28" t="s">
        <v>130</v>
      </c>
      <c r="AU418" s="228" t="s">
        <v>79</v>
      </c>
      <c r="AV418" s="13" t="s">
        <v>79</v>
      </c>
      <c r="AW418" s="13" t="s">
        <v>33</v>
      </c>
      <c r="AX418" s="13" t="s">
        <v>72</v>
      </c>
      <c r="AY418" s="228" t="s">
        <v>118</v>
      </c>
    </row>
    <row r="419" s="14" customFormat="1">
      <c r="A419" s="14"/>
      <c r="B419" s="229"/>
      <c r="C419" s="230"/>
      <c r="D419" s="219" t="s">
        <v>130</v>
      </c>
      <c r="E419" s="231" t="s">
        <v>19</v>
      </c>
      <c r="F419" s="232" t="s">
        <v>132</v>
      </c>
      <c r="G419" s="230"/>
      <c r="H419" s="233">
        <v>2</v>
      </c>
      <c r="I419" s="234"/>
      <c r="J419" s="230"/>
      <c r="K419" s="230"/>
      <c r="L419" s="235"/>
      <c r="M419" s="236"/>
      <c r="N419" s="237"/>
      <c r="O419" s="237"/>
      <c r="P419" s="237"/>
      <c r="Q419" s="237"/>
      <c r="R419" s="237"/>
      <c r="S419" s="237"/>
      <c r="T419" s="23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39" t="s">
        <v>130</v>
      </c>
      <c r="AU419" s="239" t="s">
        <v>79</v>
      </c>
      <c r="AV419" s="14" t="s">
        <v>126</v>
      </c>
      <c r="AW419" s="14" t="s">
        <v>33</v>
      </c>
      <c r="AX419" s="14" t="s">
        <v>77</v>
      </c>
      <c r="AY419" s="239" t="s">
        <v>118</v>
      </c>
    </row>
    <row r="420" s="2" customFormat="1" ht="16.5" customHeight="1">
      <c r="A420" s="40"/>
      <c r="B420" s="41"/>
      <c r="C420" s="250" t="s">
        <v>601</v>
      </c>
      <c r="D420" s="250" t="s">
        <v>195</v>
      </c>
      <c r="E420" s="251" t="s">
        <v>602</v>
      </c>
      <c r="F420" s="252" t="s">
        <v>603</v>
      </c>
      <c r="G420" s="253" t="s">
        <v>349</v>
      </c>
      <c r="H420" s="254">
        <v>2</v>
      </c>
      <c r="I420" s="255"/>
      <c r="J420" s="256">
        <f>ROUND(I420*H420,2)</f>
        <v>0</v>
      </c>
      <c r="K420" s="252" t="s">
        <v>19</v>
      </c>
      <c r="L420" s="257"/>
      <c r="M420" s="258" t="s">
        <v>19</v>
      </c>
      <c r="N420" s="259" t="s">
        <v>43</v>
      </c>
      <c r="O420" s="86"/>
      <c r="P420" s="208">
        <f>O420*H420</f>
        <v>0</v>
      </c>
      <c r="Q420" s="208">
        <v>0</v>
      </c>
      <c r="R420" s="208">
        <f>Q420*H420</f>
        <v>0</v>
      </c>
      <c r="S420" s="208">
        <v>0</v>
      </c>
      <c r="T420" s="209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0" t="s">
        <v>340</v>
      </c>
      <c r="AT420" s="210" t="s">
        <v>195</v>
      </c>
      <c r="AU420" s="210" t="s">
        <v>79</v>
      </c>
      <c r="AY420" s="19" t="s">
        <v>118</v>
      </c>
      <c r="BE420" s="211">
        <f>IF(N420="základní",J420,0)</f>
        <v>0</v>
      </c>
      <c r="BF420" s="211">
        <f>IF(N420="snížená",J420,0)</f>
        <v>0</v>
      </c>
      <c r="BG420" s="211">
        <f>IF(N420="zákl. přenesená",J420,0)</f>
        <v>0</v>
      </c>
      <c r="BH420" s="211">
        <f>IF(N420="sníž. přenesená",J420,0)</f>
        <v>0</v>
      </c>
      <c r="BI420" s="211">
        <f>IF(N420="nulová",J420,0)</f>
        <v>0</v>
      </c>
      <c r="BJ420" s="19" t="s">
        <v>77</v>
      </c>
      <c r="BK420" s="211">
        <f>ROUND(I420*H420,2)</f>
        <v>0</v>
      </c>
      <c r="BL420" s="19" t="s">
        <v>219</v>
      </c>
      <c r="BM420" s="210" t="s">
        <v>604</v>
      </c>
    </row>
    <row r="421" s="2" customFormat="1" ht="16.5" customHeight="1">
      <c r="A421" s="40"/>
      <c r="B421" s="41"/>
      <c r="C421" s="199" t="s">
        <v>605</v>
      </c>
      <c r="D421" s="199" t="s">
        <v>121</v>
      </c>
      <c r="E421" s="200" t="s">
        <v>606</v>
      </c>
      <c r="F421" s="201" t="s">
        <v>607</v>
      </c>
      <c r="G421" s="202" t="s">
        <v>349</v>
      </c>
      <c r="H421" s="203">
        <v>2</v>
      </c>
      <c r="I421" s="204"/>
      <c r="J421" s="205">
        <f>ROUND(I421*H421,2)</f>
        <v>0</v>
      </c>
      <c r="K421" s="201" t="s">
        <v>125</v>
      </c>
      <c r="L421" s="46"/>
      <c r="M421" s="206" t="s">
        <v>19</v>
      </c>
      <c r="N421" s="207" t="s">
        <v>43</v>
      </c>
      <c r="O421" s="86"/>
      <c r="P421" s="208">
        <f>O421*H421</f>
        <v>0</v>
      </c>
      <c r="Q421" s="208">
        <v>0</v>
      </c>
      <c r="R421" s="208">
        <f>Q421*H421</f>
        <v>0</v>
      </c>
      <c r="S421" s="208">
        <v>0.016</v>
      </c>
      <c r="T421" s="209">
        <f>S421*H421</f>
        <v>0.032000000000000001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0" t="s">
        <v>219</v>
      </c>
      <c r="AT421" s="210" t="s">
        <v>121</v>
      </c>
      <c r="AU421" s="210" t="s">
        <v>79</v>
      </c>
      <c r="AY421" s="19" t="s">
        <v>118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19" t="s">
        <v>77</v>
      </c>
      <c r="BK421" s="211">
        <f>ROUND(I421*H421,2)</f>
        <v>0</v>
      </c>
      <c r="BL421" s="19" t="s">
        <v>219</v>
      </c>
      <c r="BM421" s="210" t="s">
        <v>608</v>
      </c>
    </row>
    <row r="422" s="2" customFormat="1">
      <c r="A422" s="40"/>
      <c r="B422" s="41"/>
      <c r="C422" s="42"/>
      <c r="D422" s="212" t="s">
        <v>128</v>
      </c>
      <c r="E422" s="42"/>
      <c r="F422" s="213" t="s">
        <v>609</v>
      </c>
      <c r="G422" s="42"/>
      <c r="H422" s="42"/>
      <c r="I422" s="214"/>
      <c r="J422" s="42"/>
      <c r="K422" s="42"/>
      <c r="L422" s="46"/>
      <c r="M422" s="215"/>
      <c r="N422" s="216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128</v>
      </c>
      <c r="AU422" s="19" t="s">
        <v>79</v>
      </c>
    </row>
    <row r="423" s="15" customFormat="1">
      <c r="A423" s="15"/>
      <c r="B423" s="240"/>
      <c r="C423" s="241"/>
      <c r="D423" s="219" t="s">
        <v>130</v>
      </c>
      <c r="E423" s="242" t="s">
        <v>19</v>
      </c>
      <c r="F423" s="243" t="s">
        <v>610</v>
      </c>
      <c r="G423" s="241"/>
      <c r="H423" s="242" t="s">
        <v>19</v>
      </c>
      <c r="I423" s="244"/>
      <c r="J423" s="241"/>
      <c r="K423" s="241"/>
      <c r="L423" s="245"/>
      <c r="M423" s="246"/>
      <c r="N423" s="247"/>
      <c r="O423" s="247"/>
      <c r="P423" s="247"/>
      <c r="Q423" s="247"/>
      <c r="R423" s="247"/>
      <c r="S423" s="247"/>
      <c r="T423" s="24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49" t="s">
        <v>130</v>
      </c>
      <c r="AU423" s="249" t="s">
        <v>79</v>
      </c>
      <c r="AV423" s="15" t="s">
        <v>77</v>
      </c>
      <c r="AW423" s="15" t="s">
        <v>33</v>
      </c>
      <c r="AX423" s="15" t="s">
        <v>72</v>
      </c>
      <c r="AY423" s="249" t="s">
        <v>118</v>
      </c>
    </row>
    <row r="424" s="13" customFormat="1">
      <c r="A424" s="13"/>
      <c r="B424" s="217"/>
      <c r="C424" s="218"/>
      <c r="D424" s="219" t="s">
        <v>130</v>
      </c>
      <c r="E424" s="220" t="s">
        <v>19</v>
      </c>
      <c r="F424" s="221" t="s">
        <v>79</v>
      </c>
      <c r="G424" s="218"/>
      <c r="H424" s="222">
        <v>2</v>
      </c>
      <c r="I424" s="223"/>
      <c r="J424" s="218"/>
      <c r="K424" s="218"/>
      <c r="L424" s="224"/>
      <c r="M424" s="225"/>
      <c r="N424" s="226"/>
      <c r="O424" s="226"/>
      <c r="P424" s="226"/>
      <c r="Q424" s="226"/>
      <c r="R424" s="226"/>
      <c r="S424" s="226"/>
      <c r="T424" s="22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8" t="s">
        <v>130</v>
      </c>
      <c r="AU424" s="228" t="s">
        <v>79</v>
      </c>
      <c r="AV424" s="13" t="s">
        <v>79</v>
      </c>
      <c r="AW424" s="13" t="s">
        <v>33</v>
      </c>
      <c r="AX424" s="13" t="s">
        <v>72</v>
      </c>
      <c r="AY424" s="228" t="s">
        <v>118</v>
      </c>
    </row>
    <row r="425" s="14" customFormat="1">
      <c r="A425" s="14"/>
      <c r="B425" s="229"/>
      <c r="C425" s="230"/>
      <c r="D425" s="219" t="s">
        <v>130</v>
      </c>
      <c r="E425" s="231" t="s">
        <v>19</v>
      </c>
      <c r="F425" s="232" t="s">
        <v>132</v>
      </c>
      <c r="G425" s="230"/>
      <c r="H425" s="233">
        <v>2</v>
      </c>
      <c r="I425" s="234"/>
      <c r="J425" s="230"/>
      <c r="K425" s="230"/>
      <c r="L425" s="235"/>
      <c r="M425" s="236"/>
      <c r="N425" s="237"/>
      <c r="O425" s="237"/>
      <c r="P425" s="237"/>
      <c r="Q425" s="237"/>
      <c r="R425" s="237"/>
      <c r="S425" s="237"/>
      <c r="T425" s="238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39" t="s">
        <v>130</v>
      </c>
      <c r="AU425" s="239" t="s">
        <v>79</v>
      </c>
      <c r="AV425" s="14" t="s">
        <v>126</v>
      </c>
      <c r="AW425" s="14" t="s">
        <v>33</v>
      </c>
      <c r="AX425" s="14" t="s">
        <v>77</v>
      </c>
      <c r="AY425" s="239" t="s">
        <v>118</v>
      </c>
    </row>
    <row r="426" s="2" customFormat="1" ht="16.5" customHeight="1">
      <c r="A426" s="40"/>
      <c r="B426" s="41"/>
      <c r="C426" s="199" t="s">
        <v>611</v>
      </c>
      <c r="D426" s="199" t="s">
        <v>121</v>
      </c>
      <c r="E426" s="200" t="s">
        <v>612</v>
      </c>
      <c r="F426" s="201" t="s">
        <v>613</v>
      </c>
      <c r="G426" s="202" t="s">
        <v>349</v>
      </c>
      <c r="H426" s="203">
        <v>2</v>
      </c>
      <c r="I426" s="204"/>
      <c r="J426" s="205">
        <f>ROUND(I426*H426,2)</f>
        <v>0</v>
      </c>
      <c r="K426" s="201" t="s">
        <v>19</v>
      </c>
      <c r="L426" s="46"/>
      <c r="M426" s="206" t="s">
        <v>19</v>
      </c>
      <c r="N426" s="207" t="s">
        <v>43</v>
      </c>
      <c r="O426" s="86"/>
      <c r="P426" s="208">
        <f>O426*H426</f>
        <v>0</v>
      </c>
      <c r="Q426" s="208">
        <v>0</v>
      </c>
      <c r="R426" s="208">
        <f>Q426*H426</f>
        <v>0</v>
      </c>
      <c r="S426" s="208">
        <v>0</v>
      </c>
      <c r="T426" s="209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0" t="s">
        <v>219</v>
      </c>
      <c r="AT426" s="210" t="s">
        <v>121</v>
      </c>
      <c r="AU426" s="210" t="s">
        <v>79</v>
      </c>
      <c r="AY426" s="19" t="s">
        <v>118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19" t="s">
        <v>77</v>
      </c>
      <c r="BK426" s="211">
        <f>ROUND(I426*H426,2)</f>
        <v>0</v>
      </c>
      <c r="BL426" s="19" t="s">
        <v>219</v>
      </c>
      <c r="BM426" s="210" t="s">
        <v>614</v>
      </c>
    </row>
    <row r="427" s="15" customFormat="1">
      <c r="A427" s="15"/>
      <c r="B427" s="240"/>
      <c r="C427" s="241"/>
      <c r="D427" s="219" t="s">
        <v>130</v>
      </c>
      <c r="E427" s="242" t="s">
        <v>19</v>
      </c>
      <c r="F427" s="243" t="s">
        <v>615</v>
      </c>
      <c r="G427" s="241"/>
      <c r="H427" s="242" t="s">
        <v>19</v>
      </c>
      <c r="I427" s="244"/>
      <c r="J427" s="241"/>
      <c r="K427" s="241"/>
      <c r="L427" s="245"/>
      <c r="M427" s="246"/>
      <c r="N427" s="247"/>
      <c r="O427" s="247"/>
      <c r="P427" s="247"/>
      <c r="Q427" s="247"/>
      <c r="R427" s="247"/>
      <c r="S427" s="247"/>
      <c r="T427" s="24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49" t="s">
        <v>130</v>
      </c>
      <c r="AU427" s="249" t="s">
        <v>79</v>
      </c>
      <c r="AV427" s="15" t="s">
        <v>77</v>
      </c>
      <c r="AW427" s="15" t="s">
        <v>33</v>
      </c>
      <c r="AX427" s="15" t="s">
        <v>72</v>
      </c>
      <c r="AY427" s="249" t="s">
        <v>118</v>
      </c>
    </row>
    <row r="428" s="15" customFormat="1">
      <c r="A428" s="15"/>
      <c r="B428" s="240"/>
      <c r="C428" s="241"/>
      <c r="D428" s="219" t="s">
        <v>130</v>
      </c>
      <c r="E428" s="242" t="s">
        <v>19</v>
      </c>
      <c r="F428" s="243" t="s">
        <v>616</v>
      </c>
      <c r="G428" s="241"/>
      <c r="H428" s="242" t="s">
        <v>19</v>
      </c>
      <c r="I428" s="244"/>
      <c r="J428" s="241"/>
      <c r="K428" s="241"/>
      <c r="L428" s="245"/>
      <c r="M428" s="246"/>
      <c r="N428" s="247"/>
      <c r="O428" s="247"/>
      <c r="P428" s="247"/>
      <c r="Q428" s="247"/>
      <c r="R428" s="247"/>
      <c r="S428" s="247"/>
      <c r="T428" s="248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49" t="s">
        <v>130</v>
      </c>
      <c r="AU428" s="249" t="s">
        <v>79</v>
      </c>
      <c r="AV428" s="15" t="s">
        <v>77</v>
      </c>
      <c r="AW428" s="15" t="s">
        <v>33</v>
      </c>
      <c r="AX428" s="15" t="s">
        <v>72</v>
      </c>
      <c r="AY428" s="249" t="s">
        <v>118</v>
      </c>
    </row>
    <row r="429" s="13" customFormat="1">
      <c r="A429" s="13"/>
      <c r="B429" s="217"/>
      <c r="C429" s="218"/>
      <c r="D429" s="219" t="s">
        <v>130</v>
      </c>
      <c r="E429" s="220" t="s">
        <v>19</v>
      </c>
      <c r="F429" s="221" t="s">
        <v>79</v>
      </c>
      <c r="G429" s="218"/>
      <c r="H429" s="222">
        <v>2</v>
      </c>
      <c r="I429" s="223"/>
      <c r="J429" s="218"/>
      <c r="K429" s="218"/>
      <c r="L429" s="224"/>
      <c r="M429" s="225"/>
      <c r="N429" s="226"/>
      <c r="O429" s="226"/>
      <c r="P429" s="226"/>
      <c r="Q429" s="226"/>
      <c r="R429" s="226"/>
      <c r="S429" s="226"/>
      <c r="T429" s="22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28" t="s">
        <v>130</v>
      </c>
      <c r="AU429" s="228" t="s">
        <v>79</v>
      </c>
      <c r="AV429" s="13" t="s">
        <v>79</v>
      </c>
      <c r="AW429" s="13" t="s">
        <v>33</v>
      </c>
      <c r="AX429" s="13" t="s">
        <v>72</v>
      </c>
      <c r="AY429" s="228" t="s">
        <v>118</v>
      </c>
    </row>
    <row r="430" s="14" customFormat="1">
      <c r="A430" s="14"/>
      <c r="B430" s="229"/>
      <c r="C430" s="230"/>
      <c r="D430" s="219" t="s">
        <v>130</v>
      </c>
      <c r="E430" s="231" t="s">
        <v>19</v>
      </c>
      <c r="F430" s="232" t="s">
        <v>132</v>
      </c>
      <c r="G430" s="230"/>
      <c r="H430" s="233">
        <v>2</v>
      </c>
      <c r="I430" s="234"/>
      <c r="J430" s="230"/>
      <c r="K430" s="230"/>
      <c r="L430" s="235"/>
      <c r="M430" s="236"/>
      <c r="N430" s="237"/>
      <c r="O430" s="237"/>
      <c r="P430" s="237"/>
      <c r="Q430" s="237"/>
      <c r="R430" s="237"/>
      <c r="S430" s="237"/>
      <c r="T430" s="23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39" t="s">
        <v>130</v>
      </c>
      <c r="AU430" s="239" t="s">
        <v>79</v>
      </c>
      <c r="AV430" s="14" t="s">
        <v>126</v>
      </c>
      <c r="AW430" s="14" t="s">
        <v>33</v>
      </c>
      <c r="AX430" s="14" t="s">
        <v>77</v>
      </c>
      <c r="AY430" s="239" t="s">
        <v>118</v>
      </c>
    </row>
    <row r="431" s="12" customFormat="1" ht="22.8" customHeight="1">
      <c r="A431" s="12"/>
      <c r="B431" s="183"/>
      <c r="C431" s="184"/>
      <c r="D431" s="185" t="s">
        <v>71</v>
      </c>
      <c r="E431" s="197" t="s">
        <v>617</v>
      </c>
      <c r="F431" s="197" t="s">
        <v>618</v>
      </c>
      <c r="G431" s="184"/>
      <c r="H431" s="184"/>
      <c r="I431" s="187"/>
      <c r="J431" s="198">
        <f>BK431</f>
        <v>0</v>
      </c>
      <c r="K431" s="184"/>
      <c r="L431" s="189"/>
      <c r="M431" s="190"/>
      <c r="N431" s="191"/>
      <c r="O431" s="191"/>
      <c r="P431" s="192">
        <f>SUM(P432:P448)</f>
        <v>0</v>
      </c>
      <c r="Q431" s="191"/>
      <c r="R431" s="192">
        <f>SUM(R432:R448)</f>
        <v>1.6071</v>
      </c>
      <c r="S431" s="191"/>
      <c r="T431" s="193">
        <f>SUM(T432:T448)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194" t="s">
        <v>79</v>
      </c>
      <c r="AT431" s="195" t="s">
        <v>71</v>
      </c>
      <c r="AU431" s="195" t="s">
        <v>77</v>
      </c>
      <c r="AY431" s="194" t="s">
        <v>118</v>
      </c>
      <c r="BK431" s="196">
        <f>SUM(BK432:BK448)</f>
        <v>0</v>
      </c>
    </row>
    <row r="432" s="2" customFormat="1" ht="24.15" customHeight="1">
      <c r="A432" s="40"/>
      <c r="B432" s="41"/>
      <c r="C432" s="199" t="s">
        <v>619</v>
      </c>
      <c r="D432" s="199" t="s">
        <v>121</v>
      </c>
      <c r="E432" s="200" t="s">
        <v>620</v>
      </c>
      <c r="F432" s="201" t="s">
        <v>621</v>
      </c>
      <c r="G432" s="202" t="s">
        <v>135</v>
      </c>
      <c r="H432" s="203">
        <v>5</v>
      </c>
      <c r="I432" s="204"/>
      <c r="J432" s="205">
        <f>ROUND(I432*H432,2)</f>
        <v>0</v>
      </c>
      <c r="K432" s="201" t="s">
        <v>125</v>
      </c>
      <c r="L432" s="46"/>
      <c r="M432" s="206" t="s">
        <v>19</v>
      </c>
      <c r="N432" s="207" t="s">
        <v>43</v>
      </c>
      <c r="O432" s="86"/>
      <c r="P432" s="208">
        <f>O432*H432</f>
        <v>0</v>
      </c>
      <c r="Q432" s="208">
        <v>0</v>
      </c>
      <c r="R432" s="208">
        <f>Q432*H432</f>
        <v>0</v>
      </c>
      <c r="S432" s="208">
        <v>0</v>
      </c>
      <c r="T432" s="209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0" t="s">
        <v>219</v>
      </c>
      <c r="AT432" s="210" t="s">
        <v>121</v>
      </c>
      <c r="AU432" s="210" t="s">
        <v>79</v>
      </c>
      <c r="AY432" s="19" t="s">
        <v>118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9" t="s">
        <v>77</v>
      </c>
      <c r="BK432" s="211">
        <f>ROUND(I432*H432,2)</f>
        <v>0</v>
      </c>
      <c r="BL432" s="19" t="s">
        <v>219</v>
      </c>
      <c r="BM432" s="210" t="s">
        <v>622</v>
      </c>
    </row>
    <row r="433" s="2" customFormat="1">
      <c r="A433" s="40"/>
      <c r="B433" s="41"/>
      <c r="C433" s="42"/>
      <c r="D433" s="212" t="s">
        <v>128</v>
      </c>
      <c r="E433" s="42"/>
      <c r="F433" s="213" t="s">
        <v>623</v>
      </c>
      <c r="G433" s="42"/>
      <c r="H433" s="42"/>
      <c r="I433" s="214"/>
      <c r="J433" s="42"/>
      <c r="K433" s="42"/>
      <c r="L433" s="46"/>
      <c r="M433" s="215"/>
      <c r="N433" s="216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128</v>
      </c>
      <c r="AU433" s="19" t="s">
        <v>79</v>
      </c>
    </row>
    <row r="434" s="2" customFormat="1" ht="16.5" customHeight="1">
      <c r="A434" s="40"/>
      <c r="B434" s="41"/>
      <c r="C434" s="250" t="s">
        <v>624</v>
      </c>
      <c r="D434" s="250" t="s">
        <v>195</v>
      </c>
      <c r="E434" s="251" t="s">
        <v>625</v>
      </c>
      <c r="F434" s="252" t="s">
        <v>626</v>
      </c>
      <c r="G434" s="253" t="s">
        <v>411</v>
      </c>
      <c r="H434" s="254">
        <v>0.13200000000000001</v>
      </c>
      <c r="I434" s="255"/>
      <c r="J434" s="256">
        <f>ROUND(I434*H434,2)</f>
        <v>0</v>
      </c>
      <c r="K434" s="252" t="s">
        <v>125</v>
      </c>
      <c r="L434" s="257"/>
      <c r="M434" s="258" t="s">
        <v>19</v>
      </c>
      <c r="N434" s="259" t="s">
        <v>43</v>
      </c>
      <c r="O434" s="86"/>
      <c r="P434" s="208">
        <f>O434*H434</f>
        <v>0</v>
      </c>
      <c r="Q434" s="208">
        <v>0.55000000000000004</v>
      </c>
      <c r="R434" s="208">
        <f>Q434*H434</f>
        <v>0.072600000000000012</v>
      </c>
      <c r="S434" s="208">
        <v>0</v>
      </c>
      <c r="T434" s="209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0" t="s">
        <v>340</v>
      </c>
      <c r="AT434" s="210" t="s">
        <v>195</v>
      </c>
      <c r="AU434" s="210" t="s">
        <v>79</v>
      </c>
      <c r="AY434" s="19" t="s">
        <v>118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19" t="s">
        <v>77</v>
      </c>
      <c r="BK434" s="211">
        <f>ROUND(I434*H434,2)</f>
        <v>0</v>
      </c>
      <c r="BL434" s="19" t="s">
        <v>219</v>
      </c>
      <c r="BM434" s="210" t="s">
        <v>627</v>
      </c>
    </row>
    <row r="435" s="13" customFormat="1">
      <c r="A435" s="13"/>
      <c r="B435" s="217"/>
      <c r="C435" s="218"/>
      <c r="D435" s="219" t="s">
        <v>130</v>
      </c>
      <c r="E435" s="220" t="s">
        <v>19</v>
      </c>
      <c r="F435" s="221" t="s">
        <v>628</v>
      </c>
      <c r="G435" s="218"/>
      <c r="H435" s="222">
        <v>0.13200000000000001</v>
      </c>
      <c r="I435" s="223"/>
      <c r="J435" s="218"/>
      <c r="K435" s="218"/>
      <c r="L435" s="224"/>
      <c r="M435" s="225"/>
      <c r="N435" s="226"/>
      <c r="O435" s="226"/>
      <c r="P435" s="226"/>
      <c r="Q435" s="226"/>
      <c r="R435" s="226"/>
      <c r="S435" s="226"/>
      <c r="T435" s="22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28" t="s">
        <v>130</v>
      </c>
      <c r="AU435" s="228" t="s">
        <v>79</v>
      </c>
      <c r="AV435" s="13" t="s">
        <v>79</v>
      </c>
      <c r="AW435" s="13" t="s">
        <v>33</v>
      </c>
      <c r="AX435" s="13" t="s">
        <v>72</v>
      </c>
      <c r="AY435" s="228" t="s">
        <v>118</v>
      </c>
    </row>
    <row r="436" s="14" customFormat="1">
      <c r="A436" s="14"/>
      <c r="B436" s="229"/>
      <c r="C436" s="230"/>
      <c r="D436" s="219" t="s">
        <v>130</v>
      </c>
      <c r="E436" s="231" t="s">
        <v>19</v>
      </c>
      <c r="F436" s="232" t="s">
        <v>132</v>
      </c>
      <c r="G436" s="230"/>
      <c r="H436" s="233">
        <v>0.13200000000000001</v>
      </c>
      <c r="I436" s="234"/>
      <c r="J436" s="230"/>
      <c r="K436" s="230"/>
      <c r="L436" s="235"/>
      <c r="M436" s="236"/>
      <c r="N436" s="237"/>
      <c r="O436" s="237"/>
      <c r="P436" s="237"/>
      <c r="Q436" s="237"/>
      <c r="R436" s="237"/>
      <c r="S436" s="237"/>
      <c r="T436" s="238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39" t="s">
        <v>130</v>
      </c>
      <c r="AU436" s="239" t="s">
        <v>79</v>
      </c>
      <c r="AV436" s="14" t="s">
        <v>126</v>
      </c>
      <c r="AW436" s="14" t="s">
        <v>33</v>
      </c>
      <c r="AX436" s="14" t="s">
        <v>77</v>
      </c>
      <c r="AY436" s="239" t="s">
        <v>118</v>
      </c>
    </row>
    <row r="437" s="2" customFormat="1" ht="21.75" customHeight="1">
      <c r="A437" s="40"/>
      <c r="B437" s="41"/>
      <c r="C437" s="199" t="s">
        <v>629</v>
      </c>
      <c r="D437" s="199" t="s">
        <v>121</v>
      </c>
      <c r="E437" s="200" t="s">
        <v>630</v>
      </c>
      <c r="F437" s="201" t="s">
        <v>631</v>
      </c>
      <c r="G437" s="202" t="s">
        <v>135</v>
      </c>
      <c r="H437" s="203">
        <v>5</v>
      </c>
      <c r="I437" s="204"/>
      <c r="J437" s="205">
        <f>ROUND(I437*H437,2)</f>
        <v>0</v>
      </c>
      <c r="K437" s="201" t="s">
        <v>125</v>
      </c>
      <c r="L437" s="46"/>
      <c r="M437" s="206" t="s">
        <v>19</v>
      </c>
      <c r="N437" s="207" t="s">
        <v>43</v>
      </c>
      <c r="O437" s="86"/>
      <c r="P437" s="208">
        <f>O437*H437</f>
        <v>0</v>
      </c>
      <c r="Q437" s="208">
        <v>0</v>
      </c>
      <c r="R437" s="208">
        <f>Q437*H437</f>
        <v>0</v>
      </c>
      <c r="S437" s="208">
        <v>0</v>
      </c>
      <c r="T437" s="209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0" t="s">
        <v>219</v>
      </c>
      <c r="AT437" s="210" t="s">
        <v>121</v>
      </c>
      <c r="AU437" s="210" t="s">
        <v>79</v>
      </c>
      <c r="AY437" s="19" t="s">
        <v>118</v>
      </c>
      <c r="BE437" s="211">
        <f>IF(N437="základní",J437,0)</f>
        <v>0</v>
      </c>
      <c r="BF437" s="211">
        <f>IF(N437="snížená",J437,0)</f>
        <v>0</v>
      </c>
      <c r="BG437" s="211">
        <f>IF(N437="zákl. přenesená",J437,0)</f>
        <v>0</v>
      </c>
      <c r="BH437" s="211">
        <f>IF(N437="sníž. přenesená",J437,0)</f>
        <v>0</v>
      </c>
      <c r="BI437" s="211">
        <f>IF(N437="nulová",J437,0)</f>
        <v>0</v>
      </c>
      <c r="BJ437" s="19" t="s">
        <v>77</v>
      </c>
      <c r="BK437" s="211">
        <f>ROUND(I437*H437,2)</f>
        <v>0</v>
      </c>
      <c r="BL437" s="19" t="s">
        <v>219</v>
      </c>
      <c r="BM437" s="210" t="s">
        <v>632</v>
      </c>
    </row>
    <row r="438" s="2" customFormat="1">
      <c r="A438" s="40"/>
      <c r="B438" s="41"/>
      <c r="C438" s="42"/>
      <c r="D438" s="212" t="s">
        <v>128</v>
      </c>
      <c r="E438" s="42"/>
      <c r="F438" s="213" t="s">
        <v>633</v>
      </c>
      <c r="G438" s="42"/>
      <c r="H438" s="42"/>
      <c r="I438" s="214"/>
      <c r="J438" s="42"/>
      <c r="K438" s="42"/>
      <c r="L438" s="46"/>
      <c r="M438" s="215"/>
      <c r="N438" s="216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128</v>
      </c>
      <c r="AU438" s="19" t="s">
        <v>79</v>
      </c>
    </row>
    <row r="439" s="2" customFormat="1" ht="16.5" customHeight="1">
      <c r="A439" s="40"/>
      <c r="B439" s="41"/>
      <c r="C439" s="250" t="s">
        <v>634</v>
      </c>
      <c r="D439" s="250" t="s">
        <v>195</v>
      </c>
      <c r="E439" s="251" t="s">
        <v>635</v>
      </c>
      <c r="F439" s="252" t="s">
        <v>636</v>
      </c>
      <c r="G439" s="253" t="s">
        <v>411</v>
      </c>
      <c r="H439" s="254">
        <v>0.014</v>
      </c>
      <c r="I439" s="255"/>
      <c r="J439" s="256">
        <f>ROUND(I439*H439,2)</f>
        <v>0</v>
      </c>
      <c r="K439" s="252" t="s">
        <v>125</v>
      </c>
      <c r="L439" s="257"/>
      <c r="M439" s="258" t="s">
        <v>19</v>
      </c>
      <c r="N439" s="259" t="s">
        <v>43</v>
      </c>
      <c r="O439" s="86"/>
      <c r="P439" s="208">
        <f>O439*H439</f>
        <v>0</v>
      </c>
      <c r="Q439" s="208">
        <v>0.55000000000000004</v>
      </c>
      <c r="R439" s="208">
        <f>Q439*H439</f>
        <v>0.0077000000000000011</v>
      </c>
      <c r="S439" s="208">
        <v>0</v>
      </c>
      <c r="T439" s="209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0" t="s">
        <v>340</v>
      </c>
      <c r="AT439" s="210" t="s">
        <v>195</v>
      </c>
      <c r="AU439" s="210" t="s">
        <v>79</v>
      </c>
      <c r="AY439" s="19" t="s">
        <v>118</v>
      </c>
      <c r="BE439" s="211">
        <f>IF(N439="základní",J439,0)</f>
        <v>0</v>
      </c>
      <c r="BF439" s="211">
        <f>IF(N439="snížená",J439,0)</f>
        <v>0</v>
      </c>
      <c r="BG439" s="211">
        <f>IF(N439="zákl. přenesená",J439,0)</f>
        <v>0</v>
      </c>
      <c r="BH439" s="211">
        <f>IF(N439="sníž. přenesená",J439,0)</f>
        <v>0</v>
      </c>
      <c r="BI439" s="211">
        <f>IF(N439="nulová",J439,0)</f>
        <v>0</v>
      </c>
      <c r="BJ439" s="19" t="s">
        <v>77</v>
      </c>
      <c r="BK439" s="211">
        <f>ROUND(I439*H439,2)</f>
        <v>0</v>
      </c>
      <c r="BL439" s="19" t="s">
        <v>219</v>
      </c>
      <c r="BM439" s="210" t="s">
        <v>637</v>
      </c>
    </row>
    <row r="440" s="13" customFormat="1">
      <c r="A440" s="13"/>
      <c r="B440" s="217"/>
      <c r="C440" s="218"/>
      <c r="D440" s="219" t="s">
        <v>130</v>
      </c>
      <c r="E440" s="220" t="s">
        <v>19</v>
      </c>
      <c r="F440" s="221" t="s">
        <v>638</v>
      </c>
      <c r="G440" s="218"/>
      <c r="H440" s="222">
        <v>0.014</v>
      </c>
      <c r="I440" s="223"/>
      <c r="J440" s="218"/>
      <c r="K440" s="218"/>
      <c r="L440" s="224"/>
      <c r="M440" s="225"/>
      <c r="N440" s="226"/>
      <c r="O440" s="226"/>
      <c r="P440" s="226"/>
      <c r="Q440" s="226"/>
      <c r="R440" s="226"/>
      <c r="S440" s="226"/>
      <c r="T440" s="22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28" t="s">
        <v>130</v>
      </c>
      <c r="AU440" s="228" t="s">
        <v>79</v>
      </c>
      <c r="AV440" s="13" t="s">
        <v>79</v>
      </c>
      <c r="AW440" s="13" t="s">
        <v>33</v>
      </c>
      <c r="AX440" s="13" t="s">
        <v>72</v>
      </c>
      <c r="AY440" s="228" t="s">
        <v>118</v>
      </c>
    </row>
    <row r="441" s="14" customFormat="1">
      <c r="A441" s="14"/>
      <c r="B441" s="229"/>
      <c r="C441" s="230"/>
      <c r="D441" s="219" t="s">
        <v>130</v>
      </c>
      <c r="E441" s="231" t="s">
        <v>19</v>
      </c>
      <c r="F441" s="232" t="s">
        <v>132</v>
      </c>
      <c r="G441" s="230"/>
      <c r="H441" s="233">
        <v>0.014</v>
      </c>
      <c r="I441" s="234"/>
      <c r="J441" s="230"/>
      <c r="K441" s="230"/>
      <c r="L441" s="235"/>
      <c r="M441" s="236"/>
      <c r="N441" s="237"/>
      <c r="O441" s="237"/>
      <c r="P441" s="237"/>
      <c r="Q441" s="237"/>
      <c r="R441" s="237"/>
      <c r="S441" s="237"/>
      <c r="T441" s="23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39" t="s">
        <v>130</v>
      </c>
      <c r="AU441" s="239" t="s">
        <v>79</v>
      </c>
      <c r="AV441" s="14" t="s">
        <v>126</v>
      </c>
      <c r="AW441" s="14" t="s">
        <v>33</v>
      </c>
      <c r="AX441" s="14" t="s">
        <v>77</v>
      </c>
      <c r="AY441" s="239" t="s">
        <v>118</v>
      </c>
    </row>
    <row r="442" s="2" customFormat="1" ht="24.15" customHeight="1">
      <c r="A442" s="40"/>
      <c r="B442" s="41"/>
      <c r="C442" s="199" t="s">
        <v>639</v>
      </c>
      <c r="D442" s="199" t="s">
        <v>121</v>
      </c>
      <c r="E442" s="200" t="s">
        <v>640</v>
      </c>
      <c r="F442" s="201" t="s">
        <v>641</v>
      </c>
      <c r="G442" s="202" t="s">
        <v>135</v>
      </c>
      <c r="H442" s="203">
        <v>110</v>
      </c>
      <c r="I442" s="204"/>
      <c r="J442" s="205">
        <f>ROUND(I442*H442,2)</f>
        <v>0</v>
      </c>
      <c r="K442" s="201" t="s">
        <v>125</v>
      </c>
      <c r="L442" s="46"/>
      <c r="M442" s="206" t="s">
        <v>19</v>
      </c>
      <c r="N442" s="207" t="s">
        <v>43</v>
      </c>
      <c r="O442" s="86"/>
      <c r="P442" s="208">
        <f>O442*H442</f>
        <v>0</v>
      </c>
      <c r="Q442" s="208">
        <v>0.01388</v>
      </c>
      <c r="R442" s="208">
        <f>Q442*H442</f>
        <v>1.5267999999999999</v>
      </c>
      <c r="S442" s="208">
        <v>0</v>
      </c>
      <c r="T442" s="209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0" t="s">
        <v>219</v>
      </c>
      <c r="AT442" s="210" t="s">
        <v>121</v>
      </c>
      <c r="AU442" s="210" t="s">
        <v>79</v>
      </c>
      <c r="AY442" s="19" t="s">
        <v>118</v>
      </c>
      <c r="BE442" s="211">
        <f>IF(N442="základní",J442,0)</f>
        <v>0</v>
      </c>
      <c r="BF442" s="211">
        <f>IF(N442="snížená",J442,0)</f>
        <v>0</v>
      </c>
      <c r="BG442" s="211">
        <f>IF(N442="zákl. přenesená",J442,0)</f>
        <v>0</v>
      </c>
      <c r="BH442" s="211">
        <f>IF(N442="sníž. přenesená",J442,0)</f>
        <v>0</v>
      </c>
      <c r="BI442" s="211">
        <f>IF(N442="nulová",J442,0)</f>
        <v>0</v>
      </c>
      <c r="BJ442" s="19" t="s">
        <v>77</v>
      </c>
      <c r="BK442" s="211">
        <f>ROUND(I442*H442,2)</f>
        <v>0</v>
      </c>
      <c r="BL442" s="19" t="s">
        <v>219</v>
      </c>
      <c r="BM442" s="210" t="s">
        <v>642</v>
      </c>
    </row>
    <row r="443" s="2" customFormat="1">
      <c r="A443" s="40"/>
      <c r="B443" s="41"/>
      <c r="C443" s="42"/>
      <c r="D443" s="212" t="s">
        <v>128</v>
      </c>
      <c r="E443" s="42"/>
      <c r="F443" s="213" t="s">
        <v>643</v>
      </c>
      <c r="G443" s="42"/>
      <c r="H443" s="42"/>
      <c r="I443" s="214"/>
      <c r="J443" s="42"/>
      <c r="K443" s="42"/>
      <c r="L443" s="46"/>
      <c r="M443" s="215"/>
      <c r="N443" s="216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128</v>
      </c>
      <c r="AU443" s="19" t="s">
        <v>79</v>
      </c>
    </row>
    <row r="444" s="15" customFormat="1">
      <c r="A444" s="15"/>
      <c r="B444" s="240"/>
      <c r="C444" s="241"/>
      <c r="D444" s="219" t="s">
        <v>130</v>
      </c>
      <c r="E444" s="242" t="s">
        <v>19</v>
      </c>
      <c r="F444" s="243" t="s">
        <v>499</v>
      </c>
      <c r="G444" s="241"/>
      <c r="H444" s="242" t="s">
        <v>19</v>
      </c>
      <c r="I444" s="244"/>
      <c r="J444" s="241"/>
      <c r="K444" s="241"/>
      <c r="L444" s="245"/>
      <c r="M444" s="246"/>
      <c r="N444" s="247"/>
      <c r="O444" s="247"/>
      <c r="P444" s="247"/>
      <c r="Q444" s="247"/>
      <c r="R444" s="247"/>
      <c r="S444" s="247"/>
      <c r="T444" s="248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49" t="s">
        <v>130</v>
      </c>
      <c r="AU444" s="249" t="s">
        <v>79</v>
      </c>
      <c r="AV444" s="15" t="s">
        <v>77</v>
      </c>
      <c r="AW444" s="15" t="s">
        <v>33</v>
      </c>
      <c r="AX444" s="15" t="s">
        <v>72</v>
      </c>
      <c r="AY444" s="249" t="s">
        <v>118</v>
      </c>
    </row>
    <row r="445" s="13" customFormat="1">
      <c r="A445" s="13"/>
      <c r="B445" s="217"/>
      <c r="C445" s="218"/>
      <c r="D445" s="219" t="s">
        <v>130</v>
      </c>
      <c r="E445" s="220" t="s">
        <v>19</v>
      </c>
      <c r="F445" s="221" t="s">
        <v>407</v>
      </c>
      <c r="G445" s="218"/>
      <c r="H445" s="222">
        <v>110</v>
      </c>
      <c r="I445" s="223"/>
      <c r="J445" s="218"/>
      <c r="K445" s="218"/>
      <c r="L445" s="224"/>
      <c r="M445" s="225"/>
      <c r="N445" s="226"/>
      <c r="O445" s="226"/>
      <c r="P445" s="226"/>
      <c r="Q445" s="226"/>
      <c r="R445" s="226"/>
      <c r="S445" s="226"/>
      <c r="T445" s="22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28" t="s">
        <v>130</v>
      </c>
      <c r="AU445" s="228" t="s">
        <v>79</v>
      </c>
      <c r="AV445" s="13" t="s">
        <v>79</v>
      </c>
      <c r="AW445" s="13" t="s">
        <v>33</v>
      </c>
      <c r="AX445" s="13" t="s">
        <v>72</v>
      </c>
      <c r="AY445" s="228" t="s">
        <v>118</v>
      </c>
    </row>
    <row r="446" s="14" customFormat="1">
      <c r="A446" s="14"/>
      <c r="B446" s="229"/>
      <c r="C446" s="230"/>
      <c r="D446" s="219" t="s">
        <v>130</v>
      </c>
      <c r="E446" s="231" t="s">
        <v>19</v>
      </c>
      <c r="F446" s="232" t="s">
        <v>132</v>
      </c>
      <c r="G446" s="230"/>
      <c r="H446" s="233">
        <v>110</v>
      </c>
      <c r="I446" s="234"/>
      <c r="J446" s="230"/>
      <c r="K446" s="230"/>
      <c r="L446" s="235"/>
      <c r="M446" s="236"/>
      <c r="N446" s="237"/>
      <c r="O446" s="237"/>
      <c r="P446" s="237"/>
      <c r="Q446" s="237"/>
      <c r="R446" s="237"/>
      <c r="S446" s="237"/>
      <c r="T446" s="23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39" t="s">
        <v>130</v>
      </c>
      <c r="AU446" s="239" t="s">
        <v>79</v>
      </c>
      <c r="AV446" s="14" t="s">
        <v>126</v>
      </c>
      <c r="AW446" s="14" t="s">
        <v>33</v>
      </c>
      <c r="AX446" s="14" t="s">
        <v>77</v>
      </c>
      <c r="AY446" s="239" t="s">
        <v>118</v>
      </c>
    </row>
    <row r="447" s="2" customFormat="1" ht="24.15" customHeight="1">
      <c r="A447" s="40"/>
      <c r="B447" s="41"/>
      <c r="C447" s="199" t="s">
        <v>644</v>
      </c>
      <c r="D447" s="199" t="s">
        <v>121</v>
      </c>
      <c r="E447" s="200" t="s">
        <v>645</v>
      </c>
      <c r="F447" s="201" t="s">
        <v>646</v>
      </c>
      <c r="G447" s="202" t="s">
        <v>454</v>
      </c>
      <c r="H447" s="203">
        <v>1.607</v>
      </c>
      <c r="I447" s="204"/>
      <c r="J447" s="205">
        <f>ROUND(I447*H447,2)</f>
        <v>0</v>
      </c>
      <c r="K447" s="201" t="s">
        <v>125</v>
      </c>
      <c r="L447" s="46"/>
      <c r="M447" s="206" t="s">
        <v>19</v>
      </c>
      <c r="N447" s="207" t="s">
        <v>43</v>
      </c>
      <c r="O447" s="86"/>
      <c r="P447" s="208">
        <f>O447*H447</f>
        <v>0</v>
      </c>
      <c r="Q447" s="208">
        <v>0</v>
      </c>
      <c r="R447" s="208">
        <f>Q447*H447</f>
        <v>0</v>
      </c>
      <c r="S447" s="208">
        <v>0</v>
      </c>
      <c r="T447" s="209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0" t="s">
        <v>219</v>
      </c>
      <c r="AT447" s="210" t="s">
        <v>121</v>
      </c>
      <c r="AU447" s="210" t="s">
        <v>79</v>
      </c>
      <c r="AY447" s="19" t="s">
        <v>118</v>
      </c>
      <c r="BE447" s="211">
        <f>IF(N447="základní",J447,0)</f>
        <v>0</v>
      </c>
      <c r="BF447" s="211">
        <f>IF(N447="snížená",J447,0)</f>
        <v>0</v>
      </c>
      <c r="BG447" s="211">
        <f>IF(N447="zákl. přenesená",J447,0)</f>
        <v>0</v>
      </c>
      <c r="BH447" s="211">
        <f>IF(N447="sníž. přenesená",J447,0)</f>
        <v>0</v>
      </c>
      <c r="BI447" s="211">
        <f>IF(N447="nulová",J447,0)</f>
        <v>0</v>
      </c>
      <c r="BJ447" s="19" t="s">
        <v>77</v>
      </c>
      <c r="BK447" s="211">
        <f>ROUND(I447*H447,2)</f>
        <v>0</v>
      </c>
      <c r="BL447" s="19" t="s">
        <v>219</v>
      </c>
      <c r="BM447" s="210" t="s">
        <v>647</v>
      </c>
    </row>
    <row r="448" s="2" customFormat="1">
      <c r="A448" s="40"/>
      <c r="B448" s="41"/>
      <c r="C448" s="42"/>
      <c r="D448" s="212" t="s">
        <v>128</v>
      </c>
      <c r="E448" s="42"/>
      <c r="F448" s="213" t="s">
        <v>648</v>
      </c>
      <c r="G448" s="42"/>
      <c r="H448" s="42"/>
      <c r="I448" s="214"/>
      <c r="J448" s="42"/>
      <c r="K448" s="42"/>
      <c r="L448" s="46"/>
      <c r="M448" s="215"/>
      <c r="N448" s="216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128</v>
      </c>
      <c r="AU448" s="19" t="s">
        <v>79</v>
      </c>
    </row>
    <row r="449" s="12" customFormat="1" ht="22.8" customHeight="1">
      <c r="A449" s="12"/>
      <c r="B449" s="183"/>
      <c r="C449" s="184"/>
      <c r="D449" s="185" t="s">
        <v>71</v>
      </c>
      <c r="E449" s="197" t="s">
        <v>649</v>
      </c>
      <c r="F449" s="197" t="s">
        <v>650</v>
      </c>
      <c r="G449" s="184"/>
      <c r="H449" s="184"/>
      <c r="I449" s="187"/>
      <c r="J449" s="198">
        <f>BK449</f>
        <v>0</v>
      </c>
      <c r="K449" s="184"/>
      <c r="L449" s="189"/>
      <c r="M449" s="190"/>
      <c r="N449" s="191"/>
      <c r="O449" s="191"/>
      <c r="P449" s="192">
        <f>SUM(P450:P504)</f>
        <v>0</v>
      </c>
      <c r="Q449" s="191"/>
      <c r="R449" s="192">
        <f>SUM(R450:R504)</f>
        <v>0.101413</v>
      </c>
      <c r="S449" s="191"/>
      <c r="T449" s="193">
        <f>SUM(T450:T504)</f>
        <v>0.085360800000000001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194" t="s">
        <v>79</v>
      </c>
      <c r="AT449" s="195" t="s">
        <v>71</v>
      </c>
      <c r="AU449" s="195" t="s">
        <v>77</v>
      </c>
      <c r="AY449" s="194" t="s">
        <v>118</v>
      </c>
      <c r="BK449" s="196">
        <f>SUM(BK450:BK504)</f>
        <v>0</v>
      </c>
    </row>
    <row r="450" s="2" customFormat="1" ht="16.5" customHeight="1">
      <c r="A450" s="40"/>
      <c r="B450" s="41"/>
      <c r="C450" s="199" t="s">
        <v>651</v>
      </c>
      <c r="D450" s="199" t="s">
        <v>121</v>
      </c>
      <c r="E450" s="200" t="s">
        <v>652</v>
      </c>
      <c r="F450" s="201" t="s">
        <v>653</v>
      </c>
      <c r="G450" s="202" t="s">
        <v>135</v>
      </c>
      <c r="H450" s="203">
        <v>4.4199999999999999</v>
      </c>
      <c r="I450" s="204"/>
      <c r="J450" s="205">
        <f>ROUND(I450*H450,2)</f>
        <v>0</v>
      </c>
      <c r="K450" s="201" t="s">
        <v>125</v>
      </c>
      <c r="L450" s="46"/>
      <c r="M450" s="206" t="s">
        <v>19</v>
      </c>
      <c r="N450" s="207" t="s">
        <v>43</v>
      </c>
      <c r="O450" s="86"/>
      <c r="P450" s="208">
        <f>O450*H450</f>
        <v>0</v>
      </c>
      <c r="Q450" s="208">
        <v>0</v>
      </c>
      <c r="R450" s="208">
        <f>Q450*H450</f>
        <v>0</v>
      </c>
      <c r="S450" s="208">
        <v>0.00594</v>
      </c>
      <c r="T450" s="209">
        <f>S450*H450</f>
        <v>0.026254799999999998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0" t="s">
        <v>219</v>
      </c>
      <c r="AT450" s="210" t="s">
        <v>121</v>
      </c>
      <c r="AU450" s="210" t="s">
        <v>79</v>
      </c>
      <c r="AY450" s="19" t="s">
        <v>118</v>
      </c>
      <c r="BE450" s="211">
        <f>IF(N450="základní",J450,0)</f>
        <v>0</v>
      </c>
      <c r="BF450" s="211">
        <f>IF(N450="snížená",J450,0)</f>
        <v>0</v>
      </c>
      <c r="BG450" s="211">
        <f>IF(N450="zákl. přenesená",J450,0)</f>
        <v>0</v>
      </c>
      <c r="BH450" s="211">
        <f>IF(N450="sníž. přenesená",J450,0)</f>
        <v>0</v>
      </c>
      <c r="BI450" s="211">
        <f>IF(N450="nulová",J450,0)</f>
        <v>0</v>
      </c>
      <c r="BJ450" s="19" t="s">
        <v>77</v>
      </c>
      <c r="BK450" s="211">
        <f>ROUND(I450*H450,2)</f>
        <v>0</v>
      </c>
      <c r="BL450" s="19" t="s">
        <v>219</v>
      </c>
      <c r="BM450" s="210" t="s">
        <v>654</v>
      </c>
    </row>
    <row r="451" s="2" customFormat="1">
      <c r="A451" s="40"/>
      <c r="B451" s="41"/>
      <c r="C451" s="42"/>
      <c r="D451" s="212" t="s">
        <v>128</v>
      </c>
      <c r="E451" s="42"/>
      <c r="F451" s="213" t="s">
        <v>655</v>
      </c>
      <c r="G451" s="42"/>
      <c r="H451" s="42"/>
      <c r="I451" s="214"/>
      <c r="J451" s="42"/>
      <c r="K451" s="42"/>
      <c r="L451" s="46"/>
      <c r="M451" s="215"/>
      <c r="N451" s="216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128</v>
      </c>
      <c r="AU451" s="19" t="s">
        <v>79</v>
      </c>
    </row>
    <row r="452" s="15" customFormat="1">
      <c r="A452" s="15"/>
      <c r="B452" s="240"/>
      <c r="C452" s="241"/>
      <c r="D452" s="219" t="s">
        <v>130</v>
      </c>
      <c r="E452" s="242" t="s">
        <v>19</v>
      </c>
      <c r="F452" s="243" t="s">
        <v>656</v>
      </c>
      <c r="G452" s="241"/>
      <c r="H452" s="242" t="s">
        <v>19</v>
      </c>
      <c r="I452" s="244"/>
      <c r="J452" s="241"/>
      <c r="K452" s="241"/>
      <c r="L452" s="245"/>
      <c r="M452" s="246"/>
      <c r="N452" s="247"/>
      <c r="O452" s="247"/>
      <c r="P452" s="247"/>
      <c r="Q452" s="247"/>
      <c r="R452" s="247"/>
      <c r="S452" s="247"/>
      <c r="T452" s="248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49" t="s">
        <v>130</v>
      </c>
      <c r="AU452" s="249" t="s">
        <v>79</v>
      </c>
      <c r="AV452" s="15" t="s">
        <v>77</v>
      </c>
      <c r="AW452" s="15" t="s">
        <v>33</v>
      </c>
      <c r="AX452" s="15" t="s">
        <v>72</v>
      </c>
      <c r="AY452" s="249" t="s">
        <v>118</v>
      </c>
    </row>
    <row r="453" s="13" customFormat="1">
      <c r="A453" s="13"/>
      <c r="B453" s="217"/>
      <c r="C453" s="218"/>
      <c r="D453" s="219" t="s">
        <v>130</v>
      </c>
      <c r="E453" s="220" t="s">
        <v>19</v>
      </c>
      <c r="F453" s="221" t="s">
        <v>657</v>
      </c>
      <c r="G453" s="218"/>
      <c r="H453" s="222">
        <v>4.4199999999999999</v>
      </c>
      <c r="I453" s="223"/>
      <c r="J453" s="218"/>
      <c r="K453" s="218"/>
      <c r="L453" s="224"/>
      <c r="M453" s="225"/>
      <c r="N453" s="226"/>
      <c r="O453" s="226"/>
      <c r="P453" s="226"/>
      <c r="Q453" s="226"/>
      <c r="R453" s="226"/>
      <c r="S453" s="226"/>
      <c r="T453" s="22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28" t="s">
        <v>130</v>
      </c>
      <c r="AU453" s="228" t="s">
        <v>79</v>
      </c>
      <c r="AV453" s="13" t="s">
        <v>79</v>
      </c>
      <c r="AW453" s="13" t="s">
        <v>33</v>
      </c>
      <c r="AX453" s="13" t="s">
        <v>72</v>
      </c>
      <c r="AY453" s="228" t="s">
        <v>118</v>
      </c>
    </row>
    <row r="454" s="14" customFormat="1">
      <c r="A454" s="14"/>
      <c r="B454" s="229"/>
      <c r="C454" s="230"/>
      <c r="D454" s="219" t="s">
        <v>130</v>
      </c>
      <c r="E454" s="231" t="s">
        <v>19</v>
      </c>
      <c r="F454" s="232" t="s">
        <v>132</v>
      </c>
      <c r="G454" s="230"/>
      <c r="H454" s="233">
        <v>4.4199999999999999</v>
      </c>
      <c r="I454" s="234"/>
      <c r="J454" s="230"/>
      <c r="K454" s="230"/>
      <c r="L454" s="235"/>
      <c r="M454" s="236"/>
      <c r="N454" s="237"/>
      <c r="O454" s="237"/>
      <c r="P454" s="237"/>
      <c r="Q454" s="237"/>
      <c r="R454" s="237"/>
      <c r="S454" s="237"/>
      <c r="T454" s="23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39" t="s">
        <v>130</v>
      </c>
      <c r="AU454" s="239" t="s">
        <v>79</v>
      </c>
      <c r="AV454" s="14" t="s">
        <v>126</v>
      </c>
      <c r="AW454" s="14" t="s">
        <v>33</v>
      </c>
      <c r="AX454" s="14" t="s">
        <v>77</v>
      </c>
      <c r="AY454" s="239" t="s">
        <v>118</v>
      </c>
    </row>
    <row r="455" s="2" customFormat="1" ht="16.5" customHeight="1">
      <c r="A455" s="40"/>
      <c r="B455" s="41"/>
      <c r="C455" s="199" t="s">
        <v>658</v>
      </c>
      <c r="D455" s="199" t="s">
        <v>121</v>
      </c>
      <c r="E455" s="200" t="s">
        <v>659</v>
      </c>
      <c r="F455" s="201" t="s">
        <v>660</v>
      </c>
      <c r="G455" s="202" t="s">
        <v>135</v>
      </c>
      <c r="H455" s="203">
        <v>5</v>
      </c>
      <c r="I455" s="204"/>
      <c r="J455" s="205">
        <f>ROUND(I455*H455,2)</f>
        <v>0</v>
      </c>
      <c r="K455" s="201" t="s">
        <v>125</v>
      </c>
      <c r="L455" s="46"/>
      <c r="M455" s="206" t="s">
        <v>19</v>
      </c>
      <c r="N455" s="207" t="s">
        <v>43</v>
      </c>
      <c r="O455" s="86"/>
      <c r="P455" s="208">
        <f>O455*H455</f>
        <v>0</v>
      </c>
      <c r="Q455" s="208">
        <v>0</v>
      </c>
      <c r="R455" s="208">
        <f>Q455*H455</f>
        <v>0</v>
      </c>
      <c r="S455" s="208">
        <v>0</v>
      </c>
      <c r="T455" s="209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0" t="s">
        <v>219</v>
      </c>
      <c r="AT455" s="210" t="s">
        <v>121</v>
      </c>
      <c r="AU455" s="210" t="s">
        <v>79</v>
      </c>
      <c r="AY455" s="19" t="s">
        <v>118</v>
      </c>
      <c r="BE455" s="211">
        <f>IF(N455="základní",J455,0)</f>
        <v>0</v>
      </c>
      <c r="BF455" s="211">
        <f>IF(N455="snížená",J455,0)</f>
        <v>0</v>
      </c>
      <c r="BG455" s="211">
        <f>IF(N455="zákl. přenesená",J455,0)</f>
        <v>0</v>
      </c>
      <c r="BH455" s="211">
        <f>IF(N455="sníž. přenesená",J455,0)</f>
        <v>0</v>
      </c>
      <c r="BI455" s="211">
        <f>IF(N455="nulová",J455,0)</f>
        <v>0</v>
      </c>
      <c r="BJ455" s="19" t="s">
        <v>77</v>
      </c>
      <c r="BK455" s="211">
        <f>ROUND(I455*H455,2)</f>
        <v>0</v>
      </c>
      <c r="BL455" s="19" t="s">
        <v>219</v>
      </c>
      <c r="BM455" s="210" t="s">
        <v>661</v>
      </c>
    </row>
    <row r="456" s="2" customFormat="1">
      <c r="A456" s="40"/>
      <c r="B456" s="41"/>
      <c r="C456" s="42"/>
      <c r="D456" s="212" t="s">
        <v>128</v>
      </c>
      <c r="E456" s="42"/>
      <c r="F456" s="213" t="s">
        <v>662</v>
      </c>
      <c r="G456" s="42"/>
      <c r="H456" s="42"/>
      <c r="I456" s="214"/>
      <c r="J456" s="42"/>
      <c r="K456" s="42"/>
      <c r="L456" s="46"/>
      <c r="M456" s="215"/>
      <c r="N456" s="216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128</v>
      </c>
      <c r="AU456" s="19" t="s">
        <v>79</v>
      </c>
    </row>
    <row r="457" s="15" customFormat="1">
      <c r="A457" s="15"/>
      <c r="B457" s="240"/>
      <c r="C457" s="241"/>
      <c r="D457" s="219" t="s">
        <v>130</v>
      </c>
      <c r="E457" s="242" t="s">
        <v>19</v>
      </c>
      <c r="F457" s="243" t="s">
        <v>663</v>
      </c>
      <c r="G457" s="241"/>
      <c r="H457" s="242" t="s">
        <v>19</v>
      </c>
      <c r="I457" s="244"/>
      <c r="J457" s="241"/>
      <c r="K457" s="241"/>
      <c r="L457" s="245"/>
      <c r="M457" s="246"/>
      <c r="N457" s="247"/>
      <c r="O457" s="247"/>
      <c r="P457" s="247"/>
      <c r="Q457" s="247"/>
      <c r="R457" s="247"/>
      <c r="S457" s="247"/>
      <c r="T457" s="24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49" t="s">
        <v>130</v>
      </c>
      <c r="AU457" s="249" t="s">
        <v>79</v>
      </c>
      <c r="AV457" s="15" t="s">
        <v>77</v>
      </c>
      <c r="AW457" s="15" t="s">
        <v>33</v>
      </c>
      <c r="AX457" s="15" t="s">
        <v>72</v>
      </c>
      <c r="AY457" s="249" t="s">
        <v>118</v>
      </c>
    </row>
    <row r="458" s="13" customFormat="1">
      <c r="A458" s="13"/>
      <c r="B458" s="217"/>
      <c r="C458" s="218"/>
      <c r="D458" s="219" t="s">
        <v>130</v>
      </c>
      <c r="E458" s="220" t="s">
        <v>19</v>
      </c>
      <c r="F458" s="221" t="s">
        <v>152</v>
      </c>
      <c r="G458" s="218"/>
      <c r="H458" s="222">
        <v>5</v>
      </c>
      <c r="I458" s="223"/>
      <c r="J458" s="218"/>
      <c r="K458" s="218"/>
      <c r="L458" s="224"/>
      <c r="M458" s="225"/>
      <c r="N458" s="226"/>
      <c r="O458" s="226"/>
      <c r="P458" s="226"/>
      <c r="Q458" s="226"/>
      <c r="R458" s="226"/>
      <c r="S458" s="226"/>
      <c r="T458" s="22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28" t="s">
        <v>130</v>
      </c>
      <c r="AU458" s="228" t="s">
        <v>79</v>
      </c>
      <c r="AV458" s="13" t="s">
        <v>79</v>
      </c>
      <c r="AW458" s="13" t="s">
        <v>33</v>
      </c>
      <c r="AX458" s="13" t="s">
        <v>72</v>
      </c>
      <c r="AY458" s="228" t="s">
        <v>118</v>
      </c>
    </row>
    <row r="459" s="14" customFormat="1">
      <c r="A459" s="14"/>
      <c r="B459" s="229"/>
      <c r="C459" s="230"/>
      <c r="D459" s="219" t="s">
        <v>130</v>
      </c>
      <c r="E459" s="231" t="s">
        <v>19</v>
      </c>
      <c r="F459" s="232" t="s">
        <v>132</v>
      </c>
      <c r="G459" s="230"/>
      <c r="H459" s="233">
        <v>5</v>
      </c>
      <c r="I459" s="234"/>
      <c r="J459" s="230"/>
      <c r="K459" s="230"/>
      <c r="L459" s="235"/>
      <c r="M459" s="236"/>
      <c r="N459" s="237"/>
      <c r="O459" s="237"/>
      <c r="P459" s="237"/>
      <c r="Q459" s="237"/>
      <c r="R459" s="237"/>
      <c r="S459" s="237"/>
      <c r="T459" s="23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39" t="s">
        <v>130</v>
      </c>
      <c r="AU459" s="239" t="s">
        <v>79</v>
      </c>
      <c r="AV459" s="14" t="s">
        <v>126</v>
      </c>
      <c r="AW459" s="14" t="s">
        <v>33</v>
      </c>
      <c r="AX459" s="14" t="s">
        <v>77</v>
      </c>
      <c r="AY459" s="239" t="s">
        <v>118</v>
      </c>
    </row>
    <row r="460" s="2" customFormat="1" ht="16.5" customHeight="1">
      <c r="A460" s="40"/>
      <c r="B460" s="41"/>
      <c r="C460" s="250" t="s">
        <v>664</v>
      </c>
      <c r="D460" s="250" t="s">
        <v>195</v>
      </c>
      <c r="E460" s="251" t="s">
        <v>665</v>
      </c>
      <c r="F460" s="252" t="s">
        <v>666</v>
      </c>
      <c r="G460" s="253" t="s">
        <v>135</v>
      </c>
      <c r="H460" s="254">
        <v>5.75</v>
      </c>
      <c r="I460" s="255"/>
      <c r="J460" s="256">
        <f>ROUND(I460*H460,2)</f>
        <v>0</v>
      </c>
      <c r="K460" s="252" t="s">
        <v>125</v>
      </c>
      <c r="L460" s="257"/>
      <c r="M460" s="258" t="s">
        <v>19</v>
      </c>
      <c r="N460" s="259" t="s">
        <v>43</v>
      </c>
      <c r="O460" s="86"/>
      <c r="P460" s="208">
        <f>O460*H460</f>
        <v>0</v>
      </c>
      <c r="Q460" s="208">
        <v>0.00050000000000000001</v>
      </c>
      <c r="R460" s="208">
        <f>Q460*H460</f>
        <v>0.002875</v>
      </c>
      <c r="S460" s="208">
        <v>0</v>
      </c>
      <c r="T460" s="209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0" t="s">
        <v>340</v>
      </c>
      <c r="AT460" s="210" t="s">
        <v>195</v>
      </c>
      <c r="AU460" s="210" t="s">
        <v>79</v>
      </c>
      <c r="AY460" s="19" t="s">
        <v>118</v>
      </c>
      <c r="BE460" s="211">
        <f>IF(N460="základní",J460,0)</f>
        <v>0</v>
      </c>
      <c r="BF460" s="211">
        <f>IF(N460="snížená",J460,0)</f>
        <v>0</v>
      </c>
      <c r="BG460" s="211">
        <f>IF(N460="zákl. přenesená",J460,0)</f>
        <v>0</v>
      </c>
      <c r="BH460" s="211">
        <f>IF(N460="sníž. přenesená",J460,0)</f>
        <v>0</v>
      </c>
      <c r="BI460" s="211">
        <f>IF(N460="nulová",J460,0)</f>
        <v>0</v>
      </c>
      <c r="BJ460" s="19" t="s">
        <v>77</v>
      </c>
      <c r="BK460" s="211">
        <f>ROUND(I460*H460,2)</f>
        <v>0</v>
      </c>
      <c r="BL460" s="19" t="s">
        <v>219</v>
      </c>
      <c r="BM460" s="210" t="s">
        <v>667</v>
      </c>
    </row>
    <row r="461" s="13" customFormat="1">
      <c r="A461" s="13"/>
      <c r="B461" s="217"/>
      <c r="C461" s="218"/>
      <c r="D461" s="219" t="s">
        <v>130</v>
      </c>
      <c r="E461" s="218"/>
      <c r="F461" s="221" t="s">
        <v>668</v>
      </c>
      <c r="G461" s="218"/>
      <c r="H461" s="222">
        <v>5.75</v>
      </c>
      <c r="I461" s="223"/>
      <c r="J461" s="218"/>
      <c r="K461" s="218"/>
      <c r="L461" s="224"/>
      <c r="M461" s="225"/>
      <c r="N461" s="226"/>
      <c r="O461" s="226"/>
      <c r="P461" s="226"/>
      <c r="Q461" s="226"/>
      <c r="R461" s="226"/>
      <c r="S461" s="226"/>
      <c r="T461" s="22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28" t="s">
        <v>130</v>
      </c>
      <c r="AU461" s="228" t="s">
        <v>79</v>
      </c>
      <c r="AV461" s="13" t="s">
        <v>79</v>
      </c>
      <c r="AW461" s="13" t="s">
        <v>4</v>
      </c>
      <c r="AX461" s="13" t="s">
        <v>77</v>
      </c>
      <c r="AY461" s="228" t="s">
        <v>118</v>
      </c>
    </row>
    <row r="462" s="2" customFormat="1" ht="16.5" customHeight="1">
      <c r="A462" s="40"/>
      <c r="B462" s="41"/>
      <c r="C462" s="199" t="s">
        <v>669</v>
      </c>
      <c r="D462" s="199" t="s">
        <v>121</v>
      </c>
      <c r="E462" s="200" t="s">
        <v>670</v>
      </c>
      <c r="F462" s="201" t="s">
        <v>671</v>
      </c>
      <c r="G462" s="202" t="s">
        <v>124</v>
      </c>
      <c r="H462" s="203">
        <v>11.800000000000001</v>
      </c>
      <c r="I462" s="204"/>
      <c r="J462" s="205">
        <f>ROUND(I462*H462,2)</f>
        <v>0</v>
      </c>
      <c r="K462" s="201" t="s">
        <v>125</v>
      </c>
      <c r="L462" s="46"/>
      <c r="M462" s="206" t="s">
        <v>19</v>
      </c>
      <c r="N462" s="207" t="s">
        <v>43</v>
      </c>
      <c r="O462" s="86"/>
      <c r="P462" s="208">
        <f>O462*H462</f>
        <v>0</v>
      </c>
      <c r="Q462" s="208">
        <v>0</v>
      </c>
      <c r="R462" s="208">
        <f>Q462*H462</f>
        <v>0</v>
      </c>
      <c r="S462" s="208">
        <v>0.00167</v>
      </c>
      <c r="T462" s="209">
        <f>S462*H462</f>
        <v>0.019706000000000001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0" t="s">
        <v>219</v>
      </c>
      <c r="AT462" s="210" t="s">
        <v>121</v>
      </c>
      <c r="AU462" s="210" t="s">
        <v>79</v>
      </c>
      <c r="AY462" s="19" t="s">
        <v>118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19" t="s">
        <v>77</v>
      </c>
      <c r="BK462" s="211">
        <f>ROUND(I462*H462,2)</f>
        <v>0</v>
      </c>
      <c r="BL462" s="19" t="s">
        <v>219</v>
      </c>
      <c r="BM462" s="210" t="s">
        <v>672</v>
      </c>
    </row>
    <row r="463" s="2" customFormat="1">
      <c r="A463" s="40"/>
      <c r="B463" s="41"/>
      <c r="C463" s="42"/>
      <c r="D463" s="212" t="s">
        <v>128</v>
      </c>
      <c r="E463" s="42"/>
      <c r="F463" s="213" t="s">
        <v>673</v>
      </c>
      <c r="G463" s="42"/>
      <c r="H463" s="42"/>
      <c r="I463" s="214"/>
      <c r="J463" s="42"/>
      <c r="K463" s="42"/>
      <c r="L463" s="46"/>
      <c r="M463" s="215"/>
      <c r="N463" s="216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128</v>
      </c>
      <c r="AU463" s="19" t="s">
        <v>79</v>
      </c>
    </row>
    <row r="464" s="15" customFormat="1">
      <c r="A464" s="15"/>
      <c r="B464" s="240"/>
      <c r="C464" s="241"/>
      <c r="D464" s="219" t="s">
        <v>130</v>
      </c>
      <c r="E464" s="242" t="s">
        <v>19</v>
      </c>
      <c r="F464" s="243" t="s">
        <v>674</v>
      </c>
      <c r="G464" s="241"/>
      <c r="H464" s="242" t="s">
        <v>19</v>
      </c>
      <c r="I464" s="244"/>
      <c r="J464" s="241"/>
      <c r="K464" s="241"/>
      <c r="L464" s="245"/>
      <c r="M464" s="246"/>
      <c r="N464" s="247"/>
      <c r="O464" s="247"/>
      <c r="P464" s="247"/>
      <c r="Q464" s="247"/>
      <c r="R464" s="247"/>
      <c r="S464" s="247"/>
      <c r="T464" s="24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49" t="s">
        <v>130</v>
      </c>
      <c r="AU464" s="249" t="s">
        <v>79</v>
      </c>
      <c r="AV464" s="15" t="s">
        <v>77</v>
      </c>
      <c r="AW464" s="15" t="s">
        <v>33</v>
      </c>
      <c r="AX464" s="15" t="s">
        <v>72</v>
      </c>
      <c r="AY464" s="249" t="s">
        <v>118</v>
      </c>
    </row>
    <row r="465" s="13" customFormat="1">
      <c r="A465" s="13"/>
      <c r="B465" s="217"/>
      <c r="C465" s="218"/>
      <c r="D465" s="219" t="s">
        <v>130</v>
      </c>
      <c r="E465" s="220" t="s">
        <v>19</v>
      </c>
      <c r="F465" s="221" t="s">
        <v>675</v>
      </c>
      <c r="G465" s="218"/>
      <c r="H465" s="222">
        <v>11.800000000000001</v>
      </c>
      <c r="I465" s="223"/>
      <c r="J465" s="218"/>
      <c r="K465" s="218"/>
      <c r="L465" s="224"/>
      <c r="M465" s="225"/>
      <c r="N465" s="226"/>
      <c r="O465" s="226"/>
      <c r="P465" s="226"/>
      <c r="Q465" s="226"/>
      <c r="R465" s="226"/>
      <c r="S465" s="226"/>
      <c r="T465" s="22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8" t="s">
        <v>130</v>
      </c>
      <c r="AU465" s="228" t="s">
        <v>79</v>
      </c>
      <c r="AV465" s="13" t="s">
        <v>79</v>
      </c>
      <c r="AW465" s="13" t="s">
        <v>33</v>
      </c>
      <c r="AX465" s="13" t="s">
        <v>72</v>
      </c>
      <c r="AY465" s="228" t="s">
        <v>118</v>
      </c>
    </row>
    <row r="466" s="14" customFormat="1">
      <c r="A466" s="14"/>
      <c r="B466" s="229"/>
      <c r="C466" s="230"/>
      <c r="D466" s="219" t="s">
        <v>130</v>
      </c>
      <c r="E466" s="231" t="s">
        <v>19</v>
      </c>
      <c r="F466" s="232" t="s">
        <v>132</v>
      </c>
      <c r="G466" s="230"/>
      <c r="H466" s="233">
        <v>11.800000000000001</v>
      </c>
      <c r="I466" s="234"/>
      <c r="J466" s="230"/>
      <c r="K466" s="230"/>
      <c r="L466" s="235"/>
      <c r="M466" s="236"/>
      <c r="N466" s="237"/>
      <c r="O466" s="237"/>
      <c r="P466" s="237"/>
      <c r="Q466" s="237"/>
      <c r="R466" s="237"/>
      <c r="S466" s="237"/>
      <c r="T466" s="238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9" t="s">
        <v>130</v>
      </c>
      <c r="AU466" s="239" t="s">
        <v>79</v>
      </c>
      <c r="AV466" s="14" t="s">
        <v>126</v>
      </c>
      <c r="AW466" s="14" t="s">
        <v>33</v>
      </c>
      <c r="AX466" s="14" t="s">
        <v>77</v>
      </c>
      <c r="AY466" s="239" t="s">
        <v>118</v>
      </c>
    </row>
    <row r="467" s="2" customFormat="1" ht="16.5" customHeight="1">
      <c r="A467" s="40"/>
      <c r="B467" s="41"/>
      <c r="C467" s="199" t="s">
        <v>676</v>
      </c>
      <c r="D467" s="199" t="s">
        <v>121</v>
      </c>
      <c r="E467" s="200" t="s">
        <v>677</v>
      </c>
      <c r="F467" s="201" t="s">
        <v>678</v>
      </c>
      <c r="G467" s="202" t="s">
        <v>124</v>
      </c>
      <c r="H467" s="203">
        <v>10</v>
      </c>
      <c r="I467" s="204"/>
      <c r="J467" s="205">
        <f>ROUND(I467*H467,2)</f>
        <v>0</v>
      </c>
      <c r="K467" s="201" t="s">
        <v>125</v>
      </c>
      <c r="L467" s="46"/>
      <c r="M467" s="206" t="s">
        <v>19</v>
      </c>
      <c r="N467" s="207" t="s">
        <v>43</v>
      </c>
      <c r="O467" s="86"/>
      <c r="P467" s="208">
        <f>O467*H467</f>
        <v>0</v>
      </c>
      <c r="Q467" s="208">
        <v>0</v>
      </c>
      <c r="R467" s="208">
        <f>Q467*H467</f>
        <v>0</v>
      </c>
      <c r="S467" s="208">
        <v>0.0039399999999999999</v>
      </c>
      <c r="T467" s="209">
        <f>S467*H467</f>
        <v>0.039399999999999998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0" t="s">
        <v>219</v>
      </c>
      <c r="AT467" s="210" t="s">
        <v>121</v>
      </c>
      <c r="AU467" s="210" t="s">
        <v>79</v>
      </c>
      <c r="AY467" s="19" t="s">
        <v>118</v>
      </c>
      <c r="BE467" s="211">
        <f>IF(N467="základní",J467,0)</f>
        <v>0</v>
      </c>
      <c r="BF467" s="211">
        <f>IF(N467="snížená",J467,0)</f>
        <v>0</v>
      </c>
      <c r="BG467" s="211">
        <f>IF(N467="zákl. přenesená",J467,0)</f>
        <v>0</v>
      </c>
      <c r="BH467" s="211">
        <f>IF(N467="sníž. přenesená",J467,0)</f>
        <v>0</v>
      </c>
      <c r="BI467" s="211">
        <f>IF(N467="nulová",J467,0)</f>
        <v>0</v>
      </c>
      <c r="BJ467" s="19" t="s">
        <v>77</v>
      </c>
      <c r="BK467" s="211">
        <f>ROUND(I467*H467,2)</f>
        <v>0</v>
      </c>
      <c r="BL467" s="19" t="s">
        <v>219</v>
      </c>
      <c r="BM467" s="210" t="s">
        <v>679</v>
      </c>
    </row>
    <row r="468" s="2" customFormat="1">
      <c r="A468" s="40"/>
      <c r="B468" s="41"/>
      <c r="C468" s="42"/>
      <c r="D468" s="212" t="s">
        <v>128</v>
      </c>
      <c r="E468" s="42"/>
      <c r="F468" s="213" t="s">
        <v>680</v>
      </c>
      <c r="G468" s="42"/>
      <c r="H468" s="42"/>
      <c r="I468" s="214"/>
      <c r="J468" s="42"/>
      <c r="K468" s="42"/>
      <c r="L468" s="46"/>
      <c r="M468" s="215"/>
      <c r="N468" s="216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128</v>
      </c>
      <c r="AU468" s="19" t="s">
        <v>79</v>
      </c>
    </row>
    <row r="469" s="15" customFormat="1">
      <c r="A469" s="15"/>
      <c r="B469" s="240"/>
      <c r="C469" s="241"/>
      <c r="D469" s="219" t="s">
        <v>130</v>
      </c>
      <c r="E469" s="242" t="s">
        <v>19</v>
      </c>
      <c r="F469" s="243" t="s">
        <v>681</v>
      </c>
      <c r="G469" s="241"/>
      <c r="H469" s="242" t="s">
        <v>19</v>
      </c>
      <c r="I469" s="244"/>
      <c r="J469" s="241"/>
      <c r="K469" s="241"/>
      <c r="L469" s="245"/>
      <c r="M469" s="246"/>
      <c r="N469" s="247"/>
      <c r="O469" s="247"/>
      <c r="P469" s="247"/>
      <c r="Q469" s="247"/>
      <c r="R469" s="247"/>
      <c r="S469" s="247"/>
      <c r="T469" s="248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49" t="s">
        <v>130</v>
      </c>
      <c r="AU469" s="249" t="s">
        <v>79</v>
      </c>
      <c r="AV469" s="15" t="s">
        <v>77</v>
      </c>
      <c r="AW469" s="15" t="s">
        <v>33</v>
      </c>
      <c r="AX469" s="15" t="s">
        <v>72</v>
      </c>
      <c r="AY469" s="249" t="s">
        <v>118</v>
      </c>
    </row>
    <row r="470" s="13" customFormat="1">
      <c r="A470" s="13"/>
      <c r="B470" s="217"/>
      <c r="C470" s="218"/>
      <c r="D470" s="219" t="s">
        <v>130</v>
      </c>
      <c r="E470" s="220" t="s">
        <v>19</v>
      </c>
      <c r="F470" s="221" t="s">
        <v>179</v>
      </c>
      <c r="G470" s="218"/>
      <c r="H470" s="222">
        <v>10</v>
      </c>
      <c r="I470" s="223"/>
      <c r="J470" s="218"/>
      <c r="K470" s="218"/>
      <c r="L470" s="224"/>
      <c r="M470" s="225"/>
      <c r="N470" s="226"/>
      <c r="O470" s="226"/>
      <c r="P470" s="226"/>
      <c r="Q470" s="226"/>
      <c r="R470" s="226"/>
      <c r="S470" s="226"/>
      <c r="T470" s="22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28" t="s">
        <v>130</v>
      </c>
      <c r="AU470" s="228" t="s">
        <v>79</v>
      </c>
      <c r="AV470" s="13" t="s">
        <v>79</v>
      </c>
      <c r="AW470" s="13" t="s">
        <v>33</v>
      </c>
      <c r="AX470" s="13" t="s">
        <v>72</v>
      </c>
      <c r="AY470" s="228" t="s">
        <v>118</v>
      </c>
    </row>
    <row r="471" s="14" customFormat="1">
      <c r="A471" s="14"/>
      <c r="B471" s="229"/>
      <c r="C471" s="230"/>
      <c r="D471" s="219" t="s">
        <v>130</v>
      </c>
      <c r="E471" s="231" t="s">
        <v>19</v>
      </c>
      <c r="F471" s="232" t="s">
        <v>132</v>
      </c>
      <c r="G471" s="230"/>
      <c r="H471" s="233">
        <v>10</v>
      </c>
      <c r="I471" s="234"/>
      <c r="J471" s="230"/>
      <c r="K471" s="230"/>
      <c r="L471" s="235"/>
      <c r="M471" s="236"/>
      <c r="N471" s="237"/>
      <c r="O471" s="237"/>
      <c r="P471" s="237"/>
      <c r="Q471" s="237"/>
      <c r="R471" s="237"/>
      <c r="S471" s="237"/>
      <c r="T471" s="238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39" t="s">
        <v>130</v>
      </c>
      <c r="AU471" s="239" t="s">
        <v>79</v>
      </c>
      <c r="AV471" s="14" t="s">
        <v>126</v>
      </c>
      <c r="AW471" s="14" t="s">
        <v>33</v>
      </c>
      <c r="AX471" s="14" t="s">
        <v>77</v>
      </c>
      <c r="AY471" s="239" t="s">
        <v>118</v>
      </c>
    </row>
    <row r="472" s="2" customFormat="1" ht="24.15" customHeight="1">
      <c r="A472" s="40"/>
      <c r="B472" s="41"/>
      <c r="C472" s="199" t="s">
        <v>682</v>
      </c>
      <c r="D472" s="199" t="s">
        <v>121</v>
      </c>
      <c r="E472" s="200" t="s">
        <v>683</v>
      </c>
      <c r="F472" s="201" t="s">
        <v>684</v>
      </c>
      <c r="G472" s="202" t="s">
        <v>135</v>
      </c>
      <c r="H472" s="203">
        <v>5</v>
      </c>
      <c r="I472" s="204"/>
      <c r="J472" s="205">
        <f>ROUND(I472*H472,2)</f>
        <v>0</v>
      </c>
      <c r="K472" s="201" t="s">
        <v>125</v>
      </c>
      <c r="L472" s="46"/>
      <c r="M472" s="206" t="s">
        <v>19</v>
      </c>
      <c r="N472" s="207" t="s">
        <v>43</v>
      </c>
      <c r="O472" s="86"/>
      <c r="P472" s="208">
        <f>O472*H472</f>
        <v>0</v>
      </c>
      <c r="Q472" s="208">
        <v>0.0068900000000000003</v>
      </c>
      <c r="R472" s="208">
        <f>Q472*H472</f>
        <v>0.034450000000000001</v>
      </c>
      <c r="S472" s="208">
        <v>0</v>
      </c>
      <c r="T472" s="209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0" t="s">
        <v>219</v>
      </c>
      <c r="AT472" s="210" t="s">
        <v>121</v>
      </c>
      <c r="AU472" s="210" t="s">
        <v>79</v>
      </c>
      <c r="AY472" s="19" t="s">
        <v>118</v>
      </c>
      <c r="BE472" s="211">
        <f>IF(N472="základní",J472,0)</f>
        <v>0</v>
      </c>
      <c r="BF472" s="211">
        <f>IF(N472="snížená",J472,0)</f>
        <v>0</v>
      </c>
      <c r="BG472" s="211">
        <f>IF(N472="zákl. přenesená",J472,0)</f>
        <v>0</v>
      </c>
      <c r="BH472" s="211">
        <f>IF(N472="sníž. přenesená",J472,0)</f>
        <v>0</v>
      </c>
      <c r="BI472" s="211">
        <f>IF(N472="nulová",J472,0)</f>
        <v>0</v>
      </c>
      <c r="BJ472" s="19" t="s">
        <v>77</v>
      </c>
      <c r="BK472" s="211">
        <f>ROUND(I472*H472,2)</f>
        <v>0</v>
      </c>
      <c r="BL472" s="19" t="s">
        <v>219</v>
      </c>
      <c r="BM472" s="210" t="s">
        <v>685</v>
      </c>
    </row>
    <row r="473" s="2" customFormat="1">
      <c r="A473" s="40"/>
      <c r="B473" s="41"/>
      <c r="C473" s="42"/>
      <c r="D473" s="212" t="s">
        <v>128</v>
      </c>
      <c r="E473" s="42"/>
      <c r="F473" s="213" t="s">
        <v>686</v>
      </c>
      <c r="G473" s="42"/>
      <c r="H473" s="42"/>
      <c r="I473" s="214"/>
      <c r="J473" s="42"/>
      <c r="K473" s="42"/>
      <c r="L473" s="46"/>
      <c r="M473" s="215"/>
      <c r="N473" s="216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128</v>
      </c>
      <c r="AU473" s="19" t="s">
        <v>79</v>
      </c>
    </row>
    <row r="474" s="15" customFormat="1">
      <c r="A474" s="15"/>
      <c r="B474" s="240"/>
      <c r="C474" s="241"/>
      <c r="D474" s="219" t="s">
        <v>130</v>
      </c>
      <c r="E474" s="242" t="s">
        <v>19</v>
      </c>
      <c r="F474" s="243" t="s">
        <v>687</v>
      </c>
      <c r="G474" s="241"/>
      <c r="H474" s="242" t="s">
        <v>19</v>
      </c>
      <c r="I474" s="244"/>
      <c r="J474" s="241"/>
      <c r="K474" s="241"/>
      <c r="L474" s="245"/>
      <c r="M474" s="246"/>
      <c r="N474" s="247"/>
      <c r="O474" s="247"/>
      <c r="P474" s="247"/>
      <c r="Q474" s="247"/>
      <c r="R474" s="247"/>
      <c r="S474" s="247"/>
      <c r="T474" s="24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49" t="s">
        <v>130</v>
      </c>
      <c r="AU474" s="249" t="s">
        <v>79</v>
      </c>
      <c r="AV474" s="15" t="s">
        <v>77</v>
      </c>
      <c r="AW474" s="15" t="s">
        <v>33</v>
      </c>
      <c r="AX474" s="15" t="s">
        <v>72</v>
      </c>
      <c r="AY474" s="249" t="s">
        <v>118</v>
      </c>
    </row>
    <row r="475" s="13" customFormat="1">
      <c r="A475" s="13"/>
      <c r="B475" s="217"/>
      <c r="C475" s="218"/>
      <c r="D475" s="219" t="s">
        <v>130</v>
      </c>
      <c r="E475" s="220" t="s">
        <v>19</v>
      </c>
      <c r="F475" s="221" t="s">
        <v>152</v>
      </c>
      <c r="G475" s="218"/>
      <c r="H475" s="222">
        <v>5</v>
      </c>
      <c r="I475" s="223"/>
      <c r="J475" s="218"/>
      <c r="K475" s="218"/>
      <c r="L475" s="224"/>
      <c r="M475" s="225"/>
      <c r="N475" s="226"/>
      <c r="O475" s="226"/>
      <c r="P475" s="226"/>
      <c r="Q475" s="226"/>
      <c r="R475" s="226"/>
      <c r="S475" s="226"/>
      <c r="T475" s="22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28" t="s">
        <v>130</v>
      </c>
      <c r="AU475" s="228" t="s">
        <v>79</v>
      </c>
      <c r="AV475" s="13" t="s">
        <v>79</v>
      </c>
      <c r="AW475" s="13" t="s">
        <v>33</v>
      </c>
      <c r="AX475" s="13" t="s">
        <v>72</v>
      </c>
      <c r="AY475" s="228" t="s">
        <v>118</v>
      </c>
    </row>
    <row r="476" s="14" customFormat="1">
      <c r="A476" s="14"/>
      <c r="B476" s="229"/>
      <c r="C476" s="230"/>
      <c r="D476" s="219" t="s">
        <v>130</v>
      </c>
      <c r="E476" s="231" t="s">
        <v>19</v>
      </c>
      <c r="F476" s="232" t="s">
        <v>132</v>
      </c>
      <c r="G476" s="230"/>
      <c r="H476" s="233">
        <v>5</v>
      </c>
      <c r="I476" s="234"/>
      <c r="J476" s="230"/>
      <c r="K476" s="230"/>
      <c r="L476" s="235"/>
      <c r="M476" s="236"/>
      <c r="N476" s="237"/>
      <c r="O476" s="237"/>
      <c r="P476" s="237"/>
      <c r="Q476" s="237"/>
      <c r="R476" s="237"/>
      <c r="S476" s="237"/>
      <c r="T476" s="238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39" t="s">
        <v>130</v>
      </c>
      <c r="AU476" s="239" t="s">
        <v>79</v>
      </c>
      <c r="AV476" s="14" t="s">
        <v>126</v>
      </c>
      <c r="AW476" s="14" t="s">
        <v>33</v>
      </c>
      <c r="AX476" s="14" t="s">
        <v>77</v>
      </c>
      <c r="AY476" s="239" t="s">
        <v>118</v>
      </c>
    </row>
    <row r="477" s="2" customFormat="1" ht="21.75" customHeight="1">
      <c r="A477" s="40"/>
      <c r="B477" s="41"/>
      <c r="C477" s="199" t="s">
        <v>688</v>
      </c>
      <c r="D477" s="199" t="s">
        <v>121</v>
      </c>
      <c r="E477" s="200" t="s">
        <v>689</v>
      </c>
      <c r="F477" s="201" t="s">
        <v>690</v>
      </c>
      <c r="G477" s="202" t="s">
        <v>124</v>
      </c>
      <c r="H477" s="203">
        <v>4</v>
      </c>
      <c r="I477" s="204"/>
      <c r="J477" s="205">
        <f>ROUND(I477*H477,2)</f>
        <v>0</v>
      </c>
      <c r="K477" s="201" t="s">
        <v>125</v>
      </c>
      <c r="L477" s="46"/>
      <c r="M477" s="206" t="s">
        <v>19</v>
      </c>
      <c r="N477" s="207" t="s">
        <v>43</v>
      </c>
      <c r="O477" s="86"/>
      <c r="P477" s="208">
        <f>O477*H477</f>
        <v>0</v>
      </c>
      <c r="Q477" s="208">
        <v>0.0021800000000000001</v>
      </c>
      <c r="R477" s="208">
        <f>Q477*H477</f>
        <v>0.0087200000000000003</v>
      </c>
      <c r="S477" s="208">
        <v>0</v>
      </c>
      <c r="T477" s="209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0" t="s">
        <v>126</v>
      </c>
      <c r="AT477" s="210" t="s">
        <v>121</v>
      </c>
      <c r="AU477" s="210" t="s">
        <v>79</v>
      </c>
      <c r="AY477" s="19" t="s">
        <v>118</v>
      </c>
      <c r="BE477" s="211">
        <f>IF(N477="základní",J477,0)</f>
        <v>0</v>
      </c>
      <c r="BF477" s="211">
        <f>IF(N477="snížená",J477,0)</f>
        <v>0</v>
      </c>
      <c r="BG477" s="211">
        <f>IF(N477="zákl. přenesená",J477,0)</f>
        <v>0</v>
      </c>
      <c r="BH477" s="211">
        <f>IF(N477="sníž. přenesená",J477,0)</f>
        <v>0</v>
      </c>
      <c r="BI477" s="211">
        <f>IF(N477="nulová",J477,0)</f>
        <v>0</v>
      </c>
      <c r="BJ477" s="19" t="s">
        <v>77</v>
      </c>
      <c r="BK477" s="211">
        <f>ROUND(I477*H477,2)</f>
        <v>0</v>
      </c>
      <c r="BL477" s="19" t="s">
        <v>126</v>
      </c>
      <c r="BM477" s="210" t="s">
        <v>691</v>
      </c>
    </row>
    <row r="478" s="2" customFormat="1">
      <c r="A478" s="40"/>
      <c r="B478" s="41"/>
      <c r="C478" s="42"/>
      <c r="D478" s="212" t="s">
        <v>128</v>
      </c>
      <c r="E478" s="42"/>
      <c r="F478" s="213" t="s">
        <v>692</v>
      </c>
      <c r="G478" s="42"/>
      <c r="H478" s="42"/>
      <c r="I478" s="214"/>
      <c r="J478" s="42"/>
      <c r="K478" s="42"/>
      <c r="L478" s="46"/>
      <c r="M478" s="215"/>
      <c r="N478" s="216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128</v>
      </c>
      <c r="AU478" s="19" t="s">
        <v>79</v>
      </c>
    </row>
    <row r="479" s="15" customFormat="1">
      <c r="A479" s="15"/>
      <c r="B479" s="240"/>
      <c r="C479" s="241"/>
      <c r="D479" s="219" t="s">
        <v>130</v>
      </c>
      <c r="E479" s="242" t="s">
        <v>19</v>
      </c>
      <c r="F479" s="243" t="s">
        <v>693</v>
      </c>
      <c r="G479" s="241"/>
      <c r="H479" s="242" t="s">
        <v>19</v>
      </c>
      <c r="I479" s="244"/>
      <c r="J479" s="241"/>
      <c r="K479" s="241"/>
      <c r="L479" s="245"/>
      <c r="M479" s="246"/>
      <c r="N479" s="247"/>
      <c r="O479" s="247"/>
      <c r="P479" s="247"/>
      <c r="Q479" s="247"/>
      <c r="R479" s="247"/>
      <c r="S479" s="247"/>
      <c r="T479" s="248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49" t="s">
        <v>130</v>
      </c>
      <c r="AU479" s="249" t="s">
        <v>79</v>
      </c>
      <c r="AV479" s="15" t="s">
        <v>77</v>
      </c>
      <c r="AW479" s="15" t="s">
        <v>33</v>
      </c>
      <c r="AX479" s="15" t="s">
        <v>72</v>
      </c>
      <c r="AY479" s="249" t="s">
        <v>118</v>
      </c>
    </row>
    <row r="480" s="13" customFormat="1">
      <c r="A480" s="13"/>
      <c r="B480" s="217"/>
      <c r="C480" s="218"/>
      <c r="D480" s="219" t="s">
        <v>130</v>
      </c>
      <c r="E480" s="220" t="s">
        <v>19</v>
      </c>
      <c r="F480" s="221" t="s">
        <v>126</v>
      </c>
      <c r="G480" s="218"/>
      <c r="H480" s="222">
        <v>4</v>
      </c>
      <c r="I480" s="223"/>
      <c r="J480" s="218"/>
      <c r="K480" s="218"/>
      <c r="L480" s="224"/>
      <c r="M480" s="225"/>
      <c r="N480" s="226"/>
      <c r="O480" s="226"/>
      <c r="P480" s="226"/>
      <c r="Q480" s="226"/>
      <c r="R480" s="226"/>
      <c r="S480" s="226"/>
      <c r="T480" s="22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28" t="s">
        <v>130</v>
      </c>
      <c r="AU480" s="228" t="s">
        <v>79</v>
      </c>
      <c r="AV480" s="13" t="s">
        <v>79</v>
      </c>
      <c r="AW480" s="13" t="s">
        <v>33</v>
      </c>
      <c r="AX480" s="13" t="s">
        <v>72</v>
      </c>
      <c r="AY480" s="228" t="s">
        <v>118</v>
      </c>
    </row>
    <row r="481" s="14" customFormat="1">
      <c r="A481" s="14"/>
      <c r="B481" s="229"/>
      <c r="C481" s="230"/>
      <c r="D481" s="219" t="s">
        <v>130</v>
      </c>
      <c r="E481" s="231" t="s">
        <v>19</v>
      </c>
      <c r="F481" s="232" t="s">
        <v>132</v>
      </c>
      <c r="G481" s="230"/>
      <c r="H481" s="233">
        <v>4</v>
      </c>
      <c r="I481" s="234"/>
      <c r="J481" s="230"/>
      <c r="K481" s="230"/>
      <c r="L481" s="235"/>
      <c r="M481" s="236"/>
      <c r="N481" s="237"/>
      <c r="O481" s="237"/>
      <c r="P481" s="237"/>
      <c r="Q481" s="237"/>
      <c r="R481" s="237"/>
      <c r="S481" s="237"/>
      <c r="T481" s="238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39" t="s">
        <v>130</v>
      </c>
      <c r="AU481" s="239" t="s">
        <v>79</v>
      </c>
      <c r="AV481" s="14" t="s">
        <v>126</v>
      </c>
      <c r="AW481" s="14" t="s">
        <v>33</v>
      </c>
      <c r="AX481" s="14" t="s">
        <v>77</v>
      </c>
      <c r="AY481" s="239" t="s">
        <v>118</v>
      </c>
    </row>
    <row r="482" s="2" customFormat="1" ht="24.15" customHeight="1">
      <c r="A482" s="40"/>
      <c r="B482" s="41"/>
      <c r="C482" s="199" t="s">
        <v>694</v>
      </c>
      <c r="D482" s="199" t="s">
        <v>121</v>
      </c>
      <c r="E482" s="200" t="s">
        <v>695</v>
      </c>
      <c r="F482" s="201" t="s">
        <v>696</v>
      </c>
      <c r="G482" s="202" t="s">
        <v>124</v>
      </c>
      <c r="H482" s="203">
        <v>12.4</v>
      </c>
      <c r="I482" s="204"/>
      <c r="J482" s="205">
        <f>ROUND(I482*H482,2)</f>
        <v>0</v>
      </c>
      <c r="K482" s="201" t="s">
        <v>125</v>
      </c>
      <c r="L482" s="46"/>
      <c r="M482" s="206" t="s">
        <v>19</v>
      </c>
      <c r="N482" s="207" t="s">
        <v>43</v>
      </c>
      <c r="O482" s="86"/>
      <c r="P482" s="208">
        <f>O482*H482</f>
        <v>0</v>
      </c>
      <c r="Q482" s="208">
        <v>0.0043200000000000001</v>
      </c>
      <c r="R482" s="208">
        <f>Q482*H482</f>
        <v>0.053568000000000004</v>
      </c>
      <c r="S482" s="208">
        <v>0</v>
      </c>
      <c r="T482" s="209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0" t="s">
        <v>219</v>
      </c>
      <c r="AT482" s="210" t="s">
        <v>121</v>
      </c>
      <c r="AU482" s="210" t="s">
        <v>79</v>
      </c>
      <c r="AY482" s="19" t="s">
        <v>118</v>
      </c>
      <c r="BE482" s="211">
        <f>IF(N482="základní",J482,0)</f>
        <v>0</v>
      </c>
      <c r="BF482" s="211">
        <f>IF(N482="snížená",J482,0)</f>
        <v>0</v>
      </c>
      <c r="BG482" s="211">
        <f>IF(N482="zákl. přenesená",J482,0)</f>
        <v>0</v>
      </c>
      <c r="BH482" s="211">
        <f>IF(N482="sníž. přenesená",J482,0)</f>
        <v>0</v>
      </c>
      <c r="BI482" s="211">
        <f>IF(N482="nulová",J482,0)</f>
        <v>0</v>
      </c>
      <c r="BJ482" s="19" t="s">
        <v>77</v>
      </c>
      <c r="BK482" s="211">
        <f>ROUND(I482*H482,2)</f>
        <v>0</v>
      </c>
      <c r="BL482" s="19" t="s">
        <v>219</v>
      </c>
      <c r="BM482" s="210" t="s">
        <v>697</v>
      </c>
    </row>
    <row r="483" s="2" customFormat="1">
      <c r="A483" s="40"/>
      <c r="B483" s="41"/>
      <c r="C483" s="42"/>
      <c r="D483" s="212" t="s">
        <v>128</v>
      </c>
      <c r="E483" s="42"/>
      <c r="F483" s="213" t="s">
        <v>698</v>
      </c>
      <c r="G483" s="42"/>
      <c r="H483" s="42"/>
      <c r="I483" s="214"/>
      <c r="J483" s="42"/>
      <c r="K483" s="42"/>
      <c r="L483" s="46"/>
      <c r="M483" s="215"/>
      <c r="N483" s="216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128</v>
      </c>
      <c r="AU483" s="19" t="s">
        <v>79</v>
      </c>
    </row>
    <row r="484" s="15" customFormat="1">
      <c r="A484" s="15"/>
      <c r="B484" s="240"/>
      <c r="C484" s="241"/>
      <c r="D484" s="219" t="s">
        <v>130</v>
      </c>
      <c r="E484" s="242" t="s">
        <v>19</v>
      </c>
      <c r="F484" s="243" t="s">
        <v>699</v>
      </c>
      <c r="G484" s="241"/>
      <c r="H484" s="242" t="s">
        <v>19</v>
      </c>
      <c r="I484" s="244"/>
      <c r="J484" s="241"/>
      <c r="K484" s="241"/>
      <c r="L484" s="245"/>
      <c r="M484" s="246"/>
      <c r="N484" s="247"/>
      <c r="O484" s="247"/>
      <c r="P484" s="247"/>
      <c r="Q484" s="247"/>
      <c r="R484" s="247"/>
      <c r="S484" s="247"/>
      <c r="T484" s="248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49" t="s">
        <v>130</v>
      </c>
      <c r="AU484" s="249" t="s">
        <v>79</v>
      </c>
      <c r="AV484" s="15" t="s">
        <v>77</v>
      </c>
      <c r="AW484" s="15" t="s">
        <v>33</v>
      </c>
      <c r="AX484" s="15" t="s">
        <v>72</v>
      </c>
      <c r="AY484" s="249" t="s">
        <v>118</v>
      </c>
    </row>
    <row r="485" s="13" customFormat="1">
      <c r="A485" s="13"/>
      <c r="B485" s="217"/>
      <c r="C485" s="218"/>
      <c r="D485" s="219" t="s">
        <v>130</v>
      </c>
      <c r="E485" s="220" t="s">
        <v>19</v>
      </c>
      <c r="F485" s="221" t="s">
        <v>700</v>
      </c>
      <c r="G485" s="218"/>
      <c r="H485" s="222">
        <v>5.4000000000000004</v>
      </c>
      <c r="I485" s="223"/>
      <c r="J485" s="218"/>
      <c r="K485" s="218"/>
      <c r="L485" s="224"/>
      <c r="M485" s="225"/>
      <c r="N485" s="226"/>
      <c r="O485" s="226"/>
      <c r="P485" s="226"/>
      <c r="Q485" s="226"/>
      <c r="R485" s="226"/>
      <c r="S485" s="226"/>
      <c r="T485" s="22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8" t="s">
        <v>130</v>
      </c>
      <c r="AU485" s="228" t="s">
        <v>79</v>
      </c>
      <c r="AV485" s="13" t="s">
        <v>79</v>
      </c>
      <c r="AW485" s="13" t="s">
        <v>33</v>
      </c>
      <c r="AX485" s="13" t="s">
        <v>72</v>
      </c>
      <c r="AY485" s="228" t="s">
        <v>118</v>
      </c>
    </row>
    <row r="486" s="15" customFormat="1">
      <c r="A486" s="15"/>
      <c r="B486" s="240"/>
      <c r="C486" s="241"/>
      <c r="D486" s="219" t="s">
        <v>130</v>
      </c>
      <c r="E486" s="242" t="s">
        <v>19</v>
      </c>
      <c r="F486" s="243" t="s">
        <v>701</v>
      </c>
      <c r="G486" s="241"/>
      <c r="H486" s="242" t="s">
        <v>19</v>
      </c>
      <c r="I486" s="244"/>
      <c r="J486" s="241"/>
      <c r="K486" s="241"/>
      <c r="L486" s="245"/>
      <c r="M486" s="246"/>
      <c r="N486" s="247"/>
      <c r="O486" s="247"/>
      <c r="P486" s="247"/>
      <c r="Q486" s="247"/>
      <c r="R486" s="247"/>
      <c r="S486" s="247"/>
      <c r="T486" s="248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49" t="s">
        <v>130</v>
      </c>
      <c r="AU486" s="249" t="s">
        <v>79</v>
      </c>
      <c r="AV486" s="15" t="s">
        <v>77</v>
      </c>
      <c r="AW486" s="15" t="s">
        <v>33</v>
      </c>
      <c r="AX486" s="15" t="s">
        <v>72</v>
      </c>
      <c r="AY486" s="249" t="s">
        <v>118</v>
      </c>
    </row>
    <row r="487" s="13" customFormat="1">
      <c r="A487" s="13"/>
      <c r="B487" s="217"/>
      <c r="C487" s="218"/>
      <c r="D487" s="219" t="s">
        <v>130</v>
      </c>
      <c r="E487" s="220" t="s">
        <v>19</v>
      </c>
      <c r="F487" s="221" t="s">
        <v>702</v>
      </c>
      <c r="G487" s="218"/>
      <c r="H487" s="222">
        <v>1.8</v>
      </c>
      <c r="I487" s="223"/>
      <c r="J487" s="218"/>
      <c r="K487" s="218"/>
      <c r="L487" s="224"/>
      <c r="M487" s="225"/>
      <c r="N487" s="226"/>
      <c r="O487" s="226"/>
      <c r="P487" s="226"/>
      <c r="Q487" s="226"/>
      <c r="R487" s="226"/>
      <c r="S487" s="226"/>
      <c r="T487" s="22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8" t="s">
        <v>130</v>
      </c>
      <c r="AU487" s="228" t="s">
        <v>79</v>
      </c>
      <c r="AV487" s="13" t="s">
        <v>79</v>
      </c>
      <c r="AW487" s="13" t="s">
        <v>33</v>
      </c>
      <c r="AX487" s="13" t="s">
        <v>72</v>
      </c>
      <c r="AY487" s="228" t="s">
        <v>118</v>
      </c>
    </row>
    <row r="488" s="15" customFormat="1">
      <c r="A488" s="15"/>
      <c r="B488" s="240"/>
      <c r="C488" s="241"/>
      <c r="D488" s="219" t="s">
        <v>130</v>
      </c>
      <c r="E488" s="242" t="s">
        <v>19</v>
      </c>
      <c r="F488" s="243" t="s">
        <v>703</v>
      </c>
      <c r="G488" s="241"/>
      <c r="H488" s="242" t="s">
        <v>19</v>
      </c>
      <c r="I488" s="244"/>
      <c r="J488" s="241"/>
      <c r="K488" s="241"/>
      <c r="L488" s="245"/>
      <c r="M488" s="246"/>
      <c r="N488" s="247"/>
      <c r="O488" s="247"/>
      <c r="P488" s="247"/>
      <c r="Q488" s="247"/>
      <c r="R488" s="247"/>
      <c r="S488" s="247"/>
      <c r="T488" s="24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49" t="s">
        <v>130</v>
      </c>
      <c r="AU488" s="249" t="s">
        <v>79</v>
      </c>
      <c r="AV488" s="15" t="s">
        <v>77</v>
      </c>
      <c r="AW488" s="15" t="s">
        <v>33</v>
      </c>
      <c r="AX488" s="15" t="s">
        <v>72</v>
      </c>
      <c r="AY488" s="249" t="s">
        <v>118</v>
      </c>
    </row>
    <row r="489" s="13" customFormat="1">
      <c r="A489" s="13"/>
      <c r="B489" s="217"/>
      <c r="C489" s="218"/>
      <c r="D489" s="219" t="s">
        <v>130</v>
      </c>
      <c r="E489" s="220" t="s">
        <v>19</v>
      </c>
      <c r="F489" s="221" t="s">
        <v>702</v>
      </c>
      <c r="G489" s="218"/>
      <c r="H489" s="222">
        <v>1.8</v>
      </c>
      <c r="I489" s="223"/>
      <c r="J489" s="218"/>
      <c r="K489" s="218"/>
      <c r="L489" s="224"/>
      <c r="M489" s="225"/>
      <c r="N489" s="226"/>
      <c r="O489" s="226"/>
      <c r="P489" s="226"/>
      <c r="Q489" s="226"/>
      <c r="R489" s="226"/>
      <c r="S489" s="226"/>
      <c r="T489" s="227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28" t="s">
        <v>130</v>
      </c>
      <c r="AU489" s="228" t="s">
        <v>79</v>
      </c>
      <c r="AV489" s="13" t="s">
        <v>79</v>
      </c>
      <c r="AW489" s="13" t="s">
        <v>33</v>
      </c>
      <c r="AX489" s="13" t="s">
        <v>72</v>
      </c>
      <c r="AY489" s="228" t="s">
        <v>118</v>
      </c>
    </row>
    <row r="490" s="15" customFormat="1">
      <c r="A490" s="15"/>
      <c r="B490" s="240"/>
      <c r="C490" s="241"/>
      <c r="D490" s="219" t="s">
        <v>130</v>
      </c>
      <c r="E490" s="242" t="s">
        <v>19</v>
      </c>
      <c r="F490" s="243" t="s">
        <v>704</v>
      </c>
      <c r="G490" s="241"/>
      <c r="H490" s="242" t="s">
        <v>19</v>
      </c>
      <c r="I490" s="244"/>
      <c r="J490" s="241"/>
      <c r="K490" s="241"/>
      <c r="L490" s="245"/>
      <c r="M490" s="246"/>
      <c r="N490" s="247"/>
      <c r="O490" s="247"/>
      <c r="P490" s="247"/>
      <c r="Q490" s="247"/>
      <c r="R490" s="247"/>
      <c r="S490" s="247"/>
      <c r="T490" s="248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49" t="s">
        <v>130</v>
      </c>
      <c r="AU490" s="249" t="s">
        <v>79</v>
      </c>
      <c r="AV490" s="15" t="s">
        <v>77</v>
      </c>
      <c r="AW490" s="15" t="s">
        <v>33</v>
      </c>
      <c r="AX490" s="15" t="s">
        <v>72</v>
      </c>
      <c r="AY490" s="249" t="s">
        <v>118</v>
      </c>
    </row>
    <row r="491" s="13" customFormat="1">
      <c r="A491" s="13"/>
      <c r="B491" s="217"/>
      <c r="C491" s="218"/>
      <c r="D491" s="219" t="s">
        <v>130</v>
      </c>
      <c r="E491" s="220" t="s">
        <v>19</v>
      </c>
      <c r="F491" s="221" t="s">
        <v>241</v>
      </c>
      <c r="G491" s="218"/>
      <c r="H491" s="222">
        <v>2.3999999999999999</v>
      </c>
      <c r="I491" s="223"/>
      <c r="J491" s="218"/>
      <c r="K491" s="218"/>
      <c r="L491" s="224"/>
      <c r="M491" s="225"/>
      <c r="N491" s="226"/>
      <c r="O491" s="226"/>
      <c r="P491" s="226"/>
      <c r="Q491" s="226"/>
      <c r="R491" s="226"/>
      <c r="S491" s="226"/>
      <c r="T491" s="22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28" t="s">
        <v>130</v>
      </c>
      <c r="AU491" s="228" t="s">
        <v>79</v>
      </c>
      <c r="AV491" s="13" t="s">
        <v>79</v>
      </c>
      <c r="AW491" s="13" t="s">
        <v>33</v>
      </c>
      <c r="AX491" s="13" t="s">
        <v>72</v>
      </c>
      <c r="AY491" s="228" t="s">
        <v>118</v>
      </c>
    </row>
    <row r="492" s="15" customFormat="1">
      <c r="A492" s="15"/>
      <c r="B492" s="240"/>
      <c r="C492" s="241"/>
      <c r="D492" s="219" t="s">
        <v>130</v>
      </c>
      <c r="E492" s="242" t="s">
        <v>19</v>
      </c>
      <c r="F492" s="243" t="s">
        <v>705</v>
      </c>
      <c r="G492" s="241"/>
      <c r="H492" s="242" t="s">
        <v>19</v>
      </c>
      <c r="I492" s="244"/>
      <c r="J492" s="241"/>
      <c r="K492" s="241"/>
      <c r="L492" s="245"/>
      <c r="M492" s="246"/>
      <c r="N492" s="247"/>
      <c r="O492" s="247"/>
      <c r="P492" s="247"/>
      <c r="Q492" s="247"/>
      <c r="R492" s="247"/>
      <c r="S492" s="247"/>
      <c r="T492" s="248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49" t="s">
        <v>130</v>
      </c>
      <c r="AU492" s="249" t="s">
        <v>79</v>
      </c>
      <c r="AV492" s="15" t="s">
        <v>77</v>
      </c>
      <c r="AW492" s="15" t="s">
        <v>33</v>
      </c>
      <c r="AX492" s="15" t="s">
        <v>72</v>
      </c>
      <c r="AY492" s="249" t="s">
        <v>118</v>
      </c>
    </row>
    <row r="493" s="13" customFormat="1">
      <c r="A493" s="13"/>
      <c r="B493" s="217"/>
      <c r="C493" s="218"/>
      <c r="D493" s="219" t="s">
        <v>130</v>
      </c>
      <c r="E493" s="220" t="s">
        <v>19</v>
      </c>
      <c r="F493" s="221" t="s">
        <v>77</v>
      </c>
      <c r="G493" s="218"/>
      <c r="H493" s="222">
        <v>1</v>
      </c>
      <c r="I493" s="223"/>
      <c r="J493" s="218"/>
      <c r="K493" s="218"/>
      <c r="L493" s="224"/>
      <c r="M493" s="225"/>
      <c r="N493" s="226"/>
      <c r="O493" s="226"/>
      <c r="P493" s="226"/>
      <c r="Q493" s="226"/>
      <c r="R493" s="226"/>
      <c r="S493" s="226"/>
      <c r="T493" s="22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28" t="s">
        <v>130</v>
      </c>
      <c r="AU493" s="228" t="s">
        <v>79</v>
      </c>
      <c r="AV493" s="13" t="s">
        <v>79</v>
      </c>
      <c r="AW493" s="13" t="s">
        <v>33</v>
      </c>
      <c r="AX493" s="13" t="s">
        <v>72</v>
      </c>
      <c r="AY493" s="228" t="s">
        <v>118</v>
      </c>
    </row>
    <row r="494" s="14" customFormat="1">
      <c r="A494" s="14"/>
      <c r="B494" s="229"/>
      <c r="C494" s="230"/>
      <c r="D494" s="219" t="s">
        <v>130</v>
      </c>
      <c r="E494" s="231" t="s">
        <v>19</v>
      </c>
      <c r="F494" s="232" t="s">
        <v>132</v>
      </c>
      <c r="G494" s="230"/>
      <c r="H494" s="233">
        <v>12.4</v>
      </c>
      <c r="I494" s="234"/>
      <c r="J494" s="230"/>
      <c r="K494" s="230"/>
      <c r="L494" s="235"/>
      <c r="M494" s="236"/>
      <c r="N494" s="237"/>
      <c r="O494" s="237"/>
      <c r="P494" s="237"/>
      <c r="Q494" s="237"/>
      <c r="R494" s="237"/>
      <c r="S494" s="237"/>
      <c r="T494" s="238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39" t="s">
        <v>130</v>
      </c>
      <c r="AU494" s="239" t="s">
        <v>79</v>
      </c>
      <c r="AV494" s="14" t="s">
        <v>126</v>
      </c>
      <c r="AW494" s="14" t="s">
        <v>33</v>
      </c>
      <c r="AX494" s="14" t="s">
        <v>77</v>
      </c>
      <c r="AY494" s="239" t="s">
        <v>118</v>
      </c>
    </row>
    <row r="495" s="2" customFormat="1" ht="16.5" customHeight="1">
      <c r="A495" s="40"/>
      <c r="B495" s="41"/>
      <c r="C495" s="199" t="s">
        <v>706</v>
      </c>
      <c r="D495" s="199" t="s">
        <v>121</v>
      </c>
      <c r="E495" s="200" t="s">
        <v>707</v>
      </c>
      <c r="F495" s="201" t="s">
        <v>708</v>
      </c>
      <c r="G495" s="202" t="s">
        <v>124</v>
      </c>
      <c r="H495" s="203">
        <v>10</v>
      </c>
      <c r="I495" s="204"/>
      <c r="J495" s="205">
        <f>ROUND(I495*H495,2)</f>
        <v>0</v>
      </c>
      <c r="K495" s="201" t="s">
        <v>125</v>
      </c>
      <c r="L495" s="46"/>
      <c r="M495" s="206" t="s">
        <v>19</v>
      </c>
      <c r="N495" s="207" t="s">
        <v>43</v>
      </c>
      <c r="O495" s="86"/>
      <c r="P495" s="208">
        <f>O495*H495</f>
        <v>0</v>
      </c>
      <c r="Q495" s="208">
        <v>0</v>
      </c>
      <c r="R495" s="208">
        <f>Q495*H495</f>
        <v>0</v>
      </c>
      <c r="S495" s="208">
        <v>0</v>
      </c>
      <c r="T495" s="209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0" t="s">
        <v>219</v>
      </c>
      <c r="AT495" s="210" t="s">
        <v>121</v>
      </c>
      <c r="AU495" s="210" t="s">
        <v>79</v>
      </c>
      <c r="AY495" s="19" t="s">
        <v>118</v>
      </c>
      <c r="BE495" s="211">
        <f>IF(N495="základní",J495,0)</f>
        <v>0</v>
      </c>
      <c r="BF495" s="211">
        <f>IF(N495="snížená",J495,0)</f>
        <v>0</v>
      </c>
      <c r="BG495" s="211">
        <f>IF(N495="zákl. přenesená",J495,0)</f>
        <v>0</v>
      </c>
      <c r="BH495" s="211">
        <f>IF(N495="sníž. přenesená",J495,0)</f>
        <v>0</v>
      </c>
      <c r="BI495" s="211">
        <f>IF(N495="nulová",J495,0)</f>
        <v>0</v>
      </c>
      <c r="BJ495" s="19" t="s">
        <v>77</v>
      </c>
      <c r="BK495" s="211">
        <f>ROUND(I495*H495,2)</f>
        <v>0</v>
      </c>
      <c r="BL495" s="19" t="s">
        <v>219</v>
      </c>
      <c r="BM495" s="210" t="s">
        <v>709</v>
      </c>
    </row>
    <row r="496" s="2" customFormat="1">
      <c r="A496" s="40"/>
      <c r="B496" s="41"/>
      <c r="C496" s="42"/>
      <c r="D496" s="212" t="s">
        <v>128</v>
      </c>
      <c r="E496" s="42"/>
      <c r="F496" s="213" t="s">
        <v>710</v>
      </c>
      <c r="G496" s="42"/>
      <c r="H496" s="42"/>
      <c r="I496" s="214"/>
      <c r="J496" s="42"/>
      <c r="K496" s="42"/>
      <c r="L496" s="46"/>
      <c r="M496" s="215"/>
      <c r="N496" s="216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128</v>
      </c>
      <c r="AU496" s="19" t="s">
        <v>79</v>
      </c>
    </row>
    <row r="497" s="15" customFormat="1">
      <c r="A497" s="15"/>
      <c r="B497" s="240"/>
      <c r="C497" s="241"/>
      <c r="D497" s="219" t="s">
        <v>130</v>
      </c>
      <c r="E497" s="242" t="s">
        <v>19</v>
      </c>
      <c r="F497" s="243" t="s">
        <v>681</v>
      </c>
      <c r="G497" s="241"/>
      <c r="H497" s="242" t="s">
        <v>19</v>
      </c>
      <c r="I497" s="244"/>
      <c r="J497" s="241"/>
      <c r="K497" s="241"/>
      <c r="L497" s="245"/>
      <c r="M497" s="246"/>
      <c r="N497" s="247"/>
      <c r="O497" s="247"/>
      <c r="P497" s="247"/>
      <c r="Q497" s="247"/>
      <c r="R497" s="247"/>
      <c r="S497" s="247"/>
      <c r="T497" s="248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49" t="s">
        <v>130</v>
      </c>
      <c r="AU497" s="249" t="s">
        <v>79</v>
      </c>
      <c r="AV497" s="15" t="s">
        <v>77</v>
      </c>
      <c r="AW497" s="15" t="s">
        <v>33</v>
      </c>
      <c r="AX497" s="15" t="s">
        <v>72</v>
      </c>
      <c r="AY497" s="249" t="s">
        <v>118</v>
      </c>
    </row>
    <row r="498" s="13" customFormat="1">
      <c r="A498" s="13"/>
      <c r="B498" s="217"/>
      <c r="C498" s="218"/>
      <c r="D498" s="219" t="s">
        <v>130</v>
      </c>
      <c r="E498" s="220" t="s">
        <v>19</v>
      </c>
      <c r="F498" s="221" t="s">
        <v>179</v>
      </c>
      <c r="G498" s="218"/>
      <c r="H498" s="222">
        <v>10</v>
      </c>
      <c r="I498" s="223"/>
      <c r="J498" s="218"/>
      <c r="K498" s="218"/>
      <c r="L498" s="224"/>
      <c r="M498" s="225"/>
      <c r="N498" s="226"/>
      <c r="O498" s="226"/>
      <c r="P498" s="226"/>
      <c r="Q498" s="226"/>
      <c r="R498" s="226"/>
      <c r="S498" s="226"/>
      <c r="T498" s="22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28" t="s">
        <v>130</v>
      </c>
      <c r="AU498" s="228" t="s">
        <v>79</v>
      </c>
      <c r="AV498" s="13" t="s">
        <v>79</v>
      </c>
      <c r="AW498" s="13" t="s">
        <v>33</v>
      </c>
      <c r="AX498" s="13" t="s">
        <v>72</v>
      </c>
      <c r="AY498" s="228" t="s">
        <v>118</v>
      </c>
    </row>
    <row r="499" s="14" customFormat="1">
      <c r="A499" s="14"/>
      <c r="B499" s="229"/>
      <c r="C499" s="230"/>
      <c r="D499" s="219" t="s">
        <v>130</v>
      </c>
      <c r="E499" s="231" t="s">
        <v>19</v>
      </c>
      <c r="F499" s="232" t="s">
        <v>132</v>
      </c>
      <c r="G499" s="230"/>
      <c r="H499" s="233">
        <v>10</v>
      </c>
      <c r="I499" s="234"/>
      <c r="J499" s="230"/>
      <c r="K499" s="230"/>
      <c r="L499" s="235"/>
      <c r="M499" s="236"/>
      <c r="N499" s="237"/>
      <c r="O499" s="237"/>
      <c r="P499" s="237"/>
      <c r="Q499" s="237"/>
      <c r="R499" s="237"/>
      <c r="S499" s="237"/>
      <c r="T499" s="23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39" t="s">
        <v>130</v>
      </c>
      <c r="AU499" s="239" t="s">
        <v>79</v>
      </c>
      <c r="AV499" s="14" t="s">
        <v>126</v>
      </c>
      <c r="AW499" s="14" t="s">
        <v>33</v>
      </c>
      <c r="AX499" s="14" t="s">
        <v>77</v>
      </c>
      <c r="AY499" s="239" t="s">
        <v>118</v>
      </c>
    </row>
    <row r="500" s="2" customFormat="1" ht="16.5" customHeight="1">
      <c r="A500" s="40"/>
      <c r="B500" s="41"/>
      <c r="C500" s="199" t="s">
        <v>711</v>
      </c>
      <c r="D500" s="199" t="s">
        <v>121</v>
      </c>
      <c r="E500" s="200" t="s">
        <v>712</v>
      </c>
      <c r="F500" s="201" t="s">
        <v>713</v>
      </c>
      <c r="G500" s="202" t="s">
        <v>349</v>
      </c>
      <c r="H500" s="203">
        <v>6</v>
      </c>
      <c r="I500" s="204"/>
      <c r="J500" s="205">
        <f>ROUND(I500*H500,2)</f>
        <v>0</v>
      </c>
      <c r="K500" s="201" t="s">
        <v>125</v>
      </c>
      <c r="L500" s="46"/>
      <c r="M500" s="206" t="s">
        <v>19</v>
      </c>
      <c r="N500" s="207" t="s">
        <v>43</v>
      </c>
      <c r="O500" s="86"/>
      <c r="P500" s="208">
        <f>O500*H500</f>
        <v>0</v>
      </c>
      <c r="Q500" s="208">
        <v>0</v>
      </c>
      <c r="R500" s="208">
        <f>Q500*H500</f>
        <v>0</v>
      </c>
      <c r="S500" s="208">
        <v>0</v>
      </c>
      <c r="T500" s="209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0" t="s">
        <v>219</v>
      </c>
      <c r="AT500" s="210" t="s">
        <v>121</v>
      </c>
      <c r="AU500" s="210" t="s">
        <v>79</v>
      </c>
      <c r="AY500" s="19" t="s">
        <v>118</v>
      </c>
      <c r="BE500" s="211">
        <f>IF(N500="základní",J500,0)</f>
        <v>0</v>
      </c>
      <c r="BF500" s="211">
        <f>IF(N500="snížená",J500,0)</f>
        <v>0</v>
      </c>
      <c r="BG500" s="211">
        <f>IF(N500="zákl. přenesená",J500,0)</f>
        <v>0</v>
      </c>
      <c r="BH500" s="211">
        <f>IF(N500="sníž. přenesená",J500,0)</f>
        <v>0</v>
      </c>
      <c r="BI500" s="211">
        <f>IF(N500="nulová",J500,0)</f>
        <v>0</v>
      </c>
      <c r="BJ500" s="19" t="s">
        <v>77</v>
      </c>
      <c r="BK500" s="211">
        <f>ROUND(I500*H500,2)</f>
        <v>0</v>
      </c>
      <c r="BL500" s="19" t="s">
        <v>219</v>
      </c>
      <c r="BM500" s="210" t="s">
        <v>714</v>
      </c>
    </row>
    <row r="501" s="2" customFormat="1">
      <c r="A501" s="40"/>
      <c r="B501" s="41"/>
      <c r="C501" s="42"/>
      <c r="D501" s="212" t="s">
        <v>128</v>
      </c>
      <c r="E501" s="42"/>
      <c r="F501" s="213" t="s">
        <v>715</v>
      </c>
      <c r="G501" s="42"/>
      <c r="H501" s="42"/>
      <c r="I501" s="214"/>
      <c r="J501" s="42"/>
      <c r="K501" s="42"/>
      <c r="L501" s="46"/>
      <c r="M501" s="215"/>
      <c r="N501" s="216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128</v>
      </c>
      <c r="AU501" s="19" t="s">
        <v>79</v>
      </c>
    </row>
    <row r="502" s="2" customFormat="1" ht="16.5" customHeight="1">
      <c r="A502" s="40"/>
      <c r="B502" s="41"/>
      <c r="C502" s="250" t="s">
        <v>716</v>
      </c>
      <c r="D502" s="250" t="s">
        <v>195</v>
      </c>
      <c r="E502" s="251" t="s">
        <v>717</v>
      </c>
      <c r="F502" s="252" t="s">
        <v>718</v>
      </c>
      <c r="G502" s="253" t="s">
        <v>349</v>
      </c>
      <c r="H502" s="254">
        <v>6</v>
      </c>
      <c r="I502" s="255"/>
      <c r="J502" s="256">
        <f>ROUND(I502*H502,2)</f>
        <v>0</v>
      </c>
      <c r="K502" s="252" t="s">
        <v>125</v>
      </c>
      <c r="L502" s="257"/>
      <c r="M502" s="258" t="s">
        <v>19</v>
      </c>
      <c r="N502" s="259" t="s">
        <v>43</v>
      </c>
      <c r="O502" s="86"/>
      <c r="P502" s="208">
        <f>O502*H502</f>
        <v>0</v>
      </c>
      <c r="Q502" s="208">
        <v>0.00029999999999999997</v>
      </c>
      <c r="R502" s="208">
        <f>Q502*H502</f>
        <v>0.0018</v>
      </c>
      <c r="S502" s="208">
        <v>0</v>
      </c>
      <c r="T502" s="209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0" t="s">
        <v>340</v>
      </c>
      <c r="AT502" s="210" t="s">
        <v>195</v>
      </c>
      <c r="AU502" s="210" t="s">
        <v>79</v>
      </c>
      <c r="AY502" s="19" t="s">
        <v>118</v>
      </c>
      <c r="BE502" s="211">
        <f>IF(N502="základní",J502,0)</f>
        <v>0</v>
      </c>
      <c r="BF502" s="211">
        <f>IF(N502="snížená",J502,0)</f>
        <v>0</v>
      </c>
      <c r="BG502" s="211">
        <f>IF(N502="zákl. přenesená",J502,0)</f>
        <v>0</v>
      </c>
      <c r="BH502" s="211">
        <f>IF(N502="sníž. přenesená",J502,0)</f>
        <v>0</v>
      </c>
      <c r="BI502" s="211">
        <f>IF(N502="nulová",J502,0)</f>
        <v>0</v>
      </c>
      <c r="BJ502" s="19" t="s">
        <v>77</v>
      </c>
      <c r="BK502" s="211">
        <f>ROUND(I502*H502,2)</f>
        <v>0</v>
      </c>
      <c r="BL502" s="19" t="s">
        <v>219</v>
      </c>
      <c r="BM502" s="210" t="s">
        <v>719</v>
      </c>
    </row>
    <row r="503" s="2" customFormat="1" ht="33" customHeight="1">
      <c r="A503" s="40"/>
      <c r="B503" s="41"/>
      <c r="C503" s="199" t="s">
        <v>720</v>
      </c>
      <c r="D503" s="199" t="s">
        <v>121</v>
      </c>
      <c r="E503" s="200" t="s">
        <v>721</v>
      </c>
      <c r="F503" s="201" t="s">
        <v>722</v>
      </c>
      <c r="G503" s="202" t="s">
        <v>454</v>
      </c>
      <c r="H503" s="203">
        <v>0.092999999999999999</v>
      </c>
      <c r="I503" s="204"/>
      <c r="J503" s="205">
        <f>ROUND(I503*H503,2)</f>
        <v>0</v>
      </c>
      <c r="K503" s="201" t="s">
        <v>125</v>
      </c>
      <c r="L503" s="46"/>
      <c r="M503" s="206" t="s">
        <v>19</v>
      </c>
      <c r="N503" s="207" t="s">
        <v>43</v>
      </c>
      <c r="O503" s="86"/>
      <c r="P503" s="208">
        <f>O503*H503</f>
        <v>0</v>
      </c>
      <c r="Q503" s="208">
        <v>0</v>
      </c>
      <c r="R503" s="208">
        <f>Q503*H503</f>
        <v>0</v>
      </c>
      <c r="S503" s="208">
        <v>0</v>
      </c>
      <c r="T503" s="209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0" t="s">
        <v>219</v>
      </c>
      <c r="AT503" s="210" t="s">
        <v>121</v>
      </c>
      <c r="AU503" s="210" t="s">
        <v>79</v>
      </c>
      <c r="AY503" s="19" t="s">
        <v>118</v>
      </c>
      <c r="BE503" s="211">
        <f>IF(N503="základní",J503,0)</f>
        <v>0</v>
      </c>
      <c r="BF503" s="211">
        <f>IF(N503="snížená",J503,0)</f>
        <v>0</v>
      </c>
      <c r="BG503" s="211">
        <f>IF(N503="zákl. přenesená",J503,0)</f>
        <v>0</v>
      </c>
      <c r="BH503" s="211">
        <f>IF(N503="sníž. přenesená",J503,0)</f>
        <v>0</v>
      </c>
      <c r="BI503" s="211">
        <f>IF(N503="nulová",J503,0)</f>
        <v>0</v>
      </c>
      <c r="BJ503" s="19" t="s">
        <v>77</v>
      </c>
      <c r="BK503" s="211">
        <f>ROUND(I503*H503,2)</f>
        <v>0</v>
      </c>
      <c r="BL503" s="19" t="s">
        <v>219</v>
      </c>
      <c r="BM503" s="210" t="s">
        <v>723</v>
      </c>
    </row>
    <row r="504" s="2" customFormat="1">
      <c r="A504" s="40"/>
      <c r="B504" s="41"/>
      <c r="C504" s="42"/>
      <c r="D504" s="212" t="s">
        <v>128</v>
      </c>
      <c r="E504" s="42"/>
      <c r="F504" s="213" t="s">
        <v>724</v>
      </c>
      <c r="G504" s="42"/>
      <c r="H504" s="42"/>
      <c r="I504" s="214"/>
      <c r="J504" s="42"/>
      <c r="K504" s="42"/>
      <c r="L504" s="46"/>
      <c r="M504" s="215"/>
      <c r="N504" s="216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128</v>
      </c>
      <c r="AU504" s="19" t="s">
        <v>79</v>
      </c>
    </row>
    <row r="505" s="12" customFormat="1" ht="22.8" customHeight="1">
      <c r="A505" s="12"/>
      <c r="B505" s="183"/>
      <c r="C505" s="184"/>
      <c r="D505" s="185" t="s">
        <v>71</v>
      </c>
      <c r="E505" s="197" t="s">
        <v>725</v>
      </c>
      <c r="F505" s="197" t="s">
        <v>726</v>
      </c>
      <c r="G505" s="184"/>
      <c r="H505" s="184"/>
      <c r="I505" s="187"/>
      <c r="J505" s="198">
        <f>BK505</f>
        <v>0</v>
      </c>
      <c r="K505" s="184"/>
      <c r="L505" s="189"/>
      <c r="M505" s="190"/>
      <c r="N505" s="191"/>
      <c r="O505" s="191"/>
      <c r="P505" s="192">
        <f>SUM(P506:P509)</f>
        <v>0</v>
      </c>
      <c r="Q505" s="191"/>
      <c r="R505" s="192">
        <f>SUM(R506:R509)</f>
        <v>0.00036999999999999999</v>
      </c>
      <c r="S505" s="191"/>
      <c r="T505" s="193">
        <f>SUM(T506:T509)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194" t="s">
        <v>79</v>
      </c>
      <c r="AT505" s="195" t="s">
        <v>71</v>
      </c>
      <c r="AU505" s="195" t="s">
        <v>77</v>
      </c>
      <c r="AY505" s="194" t="s">
        <v>118</v>
      </c>
      <c r="BK505" s="196">
        <f>SUM(BK506:BK509)</f>
        <v>0</v>
      </c>
    </row>
    <row r="506" s="2" customFormat="1" ht="16.5" customHeight="1">
      <c r="A506" s="40"/>
      <c r="B506" s="41"/>
      <c r="C506" s="199" t="s">
        <v>727</v>
      </c>
      <c r="D506" s="199" t="s">
        <v>121</v>
      </c>
      <c r="E506" s="200" t="s">
        <v>728</v>
      </c>
      <c r="F506" s="201" t="s">
        <v>729</v>
      </c>
      <c r="G506" s="202" t="s">
        <v>135</v>
      </c>
      <c r="H506" s="203">
        <v>0.73999999999999999</v>
      </c>
      <c r="I506" s="204"/>
      <c r="J506" s="205">
        <f>ROUND(I506*H506,2)</f>
        <v>0</v>
      </c>
      <c r="K506" s="201" t="s">
        <v>125</v>
      </c>
      <c r="L506" s="46"/>
      <c r="M506" s="206" t="s">
        <v>19</v>
      </c>
      <c r="N506" s="207" t="s">
        <v>43</v>
      </c>
      <c r="O506" s="86"/>
      <c r="P506" s="208">
        <f>O506*H506</f>
        <v>0</v>
      </c>
      <c r="Q506" s="208">
        <v>0.00021000000000000001</v>
      </c>
      <c r="R506" s="208">
        <f>Q506*H506</f>
        <v>0.00015540000000000001</v>
      </c>
      <c r="S506" s="208">
        <v>0</v>
      </c>
      <c r="T506" s="209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0" t="s">
        <v>219</v>
      </c>
      <c r="AT506" s="210" t="s">
        <v>121</v>
      </c>
      <c r="AU506" s="210" t="s">
        <v>79</v>
      </c>
      <c r="AY506" s="19" t="s">
        <v>118</v>
      </c>
      <c r="BE506" s="211">
        <f>IF(N506="základní",J506,0)</f>
        <v>0</v>
      </c>
      <c r="BF506" s="211">
        <f>IF(N506="snížená",J506,0)</f>
        <v>0</v>
      </c>
      <c r="BG506" s="211">
        <f>IF(N506="zákl. přenesená",J506,0)</f>
        <v>0</v>
      </c>
      <c r="BH506" s="211">
        <f>IF(N506="sníž. přenesená",J506,0)</f>
        <v>0</v>
      </c>
      <c r="BI506" s="211">
        <f>IF(N506="nulová",J506,0)</f>
        <v>0</v>
      </c>
      <c r="BJ506" s="19" t="s">
        <v>77</v>
      </c>
      <c r="BK506" s="211">
        <f>ROUND(I506*H506,2)</f>
        <v>0</v>
      </c>
      <c r="BL506" s="19" t="s">
        <v>219</v>
      </c>
      <c r="BM506" s="210" t="s">
        <v>730</v>
      </c>
    </row>
    <row r="507" s="2" customFormat="1">
      <c r="A507" s="40"/>
      <c r="B507" s="41"/>
      <c r="C507" s="42"/>
      <c r="D507" s="212" t="s">
        <v>128</v>
      </c>
      <c r="E507" s="42"/>
      <c r="F507" s="213" t="s">
        <v>731</v>
      </c>
      <c r="G507" s="42"/>
      <c r="H507" s="42"/>
      <c r="I507" s="214"/>
      <c r="J507" s="42"/>
      <c r="K507" s="42"/>
      <c r="L507" s="46"/>
      <c r="M507" s="215"/>
      <c r="N507" s="216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128</v>
      </c>
      <c r="AU507" s="19" t="s">
        <v>79</v>
      </c>
    </row>
    <row r="508" s="2" customFormat="1" ht="24.15" customHeight="1">
      <c r="A508" s="40"/>
      <c r="B508" s="41"/>
      <c r="C508" s="199" t="s">
        <v>732</v>
      </c>
      <c r="D508" s="199" t="s">
        <v>121</v>
      </c>
      <c r="E508" s="200" t="s">
        <v>733</v>
      </c>
      <c r="F508" s="201" t="s">
        <v>734</v>
      </c>
      <c r="G508" s="202" t="s">
        <v>135</v>
      </c>
      <c r="H508" s="203">
        <v>0.73999999999999999</v>
      </c>
      <c r="I508" s="204"/>
      <c r="J508" s="205">
        <f>ROUND(I508*H508,2)</f>
        <v>0</v>
      </c>
      <c r="K508" s="201" t="s">
        <v>125</v>
      </c>
      <c r="L508" s="46"/>
      <c r="M508" s="206" t="s">
        <v>19</v>
      </c>
      <c r="N508" s="207" t="s">
        <v>43</v>
      </c>
      <c r="O508" s="86"/>
      <c r="P508" s="208">
        <f>O508*H508</f>
        <v>0</v>
      </c>
      <c r="Q508" s="208">
        <v>0.00029</v>
      </c>
      <c r="R508" s="208">
        <f>Q508*H508</f>
        <v>0.00021460000000000001</v>
      </c>
      <c r="S508" s="208">
        <v>0</v>
      </c>
      <c r="T508" s="209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0" t="s">
        <v>219</v>
      </c>
      <c r="AT508" s="210" t="s">
        <v>121</v>
      </c>
      <c r="AU508" s="210" t="s">
        <v>79</v>
      </c>
      <c r="AY508" s="19" t="s">
        <v>118</v>
      </c>
      <c r="BE508" s="211">
        <f>IF(N508="základní",J508,0)</f>
        <v>0</v>
      </c>
      <c r="BF508" s="211">
        <f>IF(N508="snížená",J508,0)</f>
        <v>0</v>
      </c>
      <c r="BG508" s="211">
        <f>IF(N508="zákl. přenesená",J508,0)</f>
        <v>0</v>
      </c>
      <c r="BH508" s="211">
        <f>IF(N508="sníž. přenesená",J508,0)</f>
        <v>0</v>
      </c>
      <c r="BI508" s="211">
        <f>IF(N508="nulová",J508,0)</f>
        <v>0</v>
      </c>
      <c r="BJ508" s="19" t="s">
        <v>77</v>
      </c>
      <c r="BK508" s="211">
        <f>ROUND(I508*H508,2)</f>
        <v>0</v>
      </c>
      <c r="BL508" s="19" t="s">
        <v>219</v>
      </c>
      <c r="BM508" s="210" t="s">
        <v>735</v>
      </c>
    </row>
    <row r="509" s="2" customFormat="1">
      <c r="A509" s="40"/>
      <c r="B509" s="41"/>
      <c r="C509" s="42"/>
      <c r="D509" s="212" t="s">
        <v>128</v>
      </c>
      <c r="E509" s="42"/>
      <c r="F509" s="213" t="s">
        <v>736</v>
      </c>
      <c r="G509" s="42"/>
      <c r="H509" s="42"/>
      <c r="I509" s="214"/>
      <c r="J509" s="42"/>
      <c r="K509" s="42"/>
      <c r="L509" s="46"/>
      <c r="M509" s="215"/>
      <c r="N509" s="216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128</v>
      </c>
      <c r="AU509" s="19" t="s">
        <v>79</v>
      </c>
    </row>
    <row r="510" s="12" customFormat="1" ht="25.92" customHeight="1">
      <c r="A510" s="12"/>
      <c r="B510" s="183"/>
      <c r="C510" s="184"/>
      <c r="D510" s="185" t="s">
        <v>71</v>
      </c>
      <c r="E510" s="186" t="s">
        <v>737</v>
      </c>
      <c r="F510" s="186" t="s">
        <v>738</v>
      </c>
      <c r="G510" s="184"/>
      <c r="H510" s="184"/>
      <c r="I510" s="187"/>
      <c r="J510" s="188">
        <f>BK510</f>
        <v>0</v>
      </c>
      <c r="K510" s="184"/>
      <c r="L510" s="189"/>
      <c r="M510" s="190"/>
      <c r="N510" s="191"/>
      <c r="O510" s="191"/>
      <c r="P510" s="192">
        <f>SUM(P511:P522)</f>
        <v>0</v>
      </c>
      <c r="Q510" s="191"/>
      <c r="R510" s="192">
        <f>SUM(R511:R522)</f>
        <v>0</v>
      </c>
      <c r="S510" s="191"/>
      <c r="T510" s="193">
        <f>SUM(T511:T522)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194" t="s">
        <v>126</v>
      </c>
      <c r="AT510" s="195" t="s">
        <v>71</v>
      </c>
      <c r="AU510" s="195" t="s">
        <v>72</v>
      </c>
      <c r="AY510" s="194" t="s">
        <v>118</v>
      </c>
      <c r="BK510" s="196">
        <f>SUM(BK511:BK522)</f>
        <v>0</v>
      </c>
    </row>
    <row r="511" s="2" customFormat="1" ht="16.5" customHeight="1">
      <c r="A511" s="40"/>
      <c r="B511" s="41"/>
      <c r="C511" s="199" t="s">
        <v>739</v>
      </c>
      <c r="D511" s="199" t="s">
        <v>121</v>
      </c>
      <c r="E511" s="200" t="s">
        <v>740</v>
      </c>
      <c r="F511" s="201" t="s">
        <v>741</v>
      </c>
      <c r="G511" s="202" t="s">
        <v>742</v>
      </c>
      <c r="H511" s="203">
        <v>1</v>
      </c>
      <c r="I511" s="204"/>
      <c r="J511" s="205">
        <f>ROUND(I511*H511,2)</f>
        <v>0</v>
      </c>
      <c r="K511" s="201" t="s">
        <v>19</v>
      </c>
      <c r="L511" s="46"/>
      <c r="M511" s="206" t="s">
        <v>19</v>
      </c>
      <c r="N511" s="207" t="s">
        <v>43</v>
      </c>
      <c r="O511" s="86"/>
      <c r="P511" s="208">
        <f>O511*H511</f>
        <v>0</v>
      </c>
      <c r="Q511" s="208">
        <v>0</v>
      </c>
      <c r="R511" s="208">
        <f>Q511*H511</f>
        <v>0</v>
      </c>
      <c r="S511" s="208">
        <v>0</v>
      </c>
      <c r="T511" s="209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0" t="s">
        <v>743</v>
      </c>
      <c r="AT511" s="210" t="s">
        <v>121</v>
      </c>
      <c r="AU511" s="210" t="s">
        <v>77</v>
      </c>
      <c r="AY511" s="19" t="s">
        <v>118</v>
      </c>
      <c r="BE511" s="211">
        <f>IF(N511="základní",J511,0)</f>
        <v>0</v>
      </c>
      <c r="BF511" s="211">
        <f>IF(N511="snížená",J511,0)</f>
        <v>0</v>
      </c>
      <c r="BG511" s="211">
        <f>IF(N511="zákl. přenesená",J511,0)</f>
        <v>0</v>
      </c>
      <c r="BH511" s="211">
        <f>IF(N511="sníž. přenesená",J511,0)</f>
        <v>0</v>
      </c>
      <c r="BI511" s="211">
        <f>IF(N511="nulová",J511,0)</f>
        <v>0</v>
      </c>
      <c r="BJ511" s="19" t="s">
        <v>77</v>
      </c>
      <c r="BK511" s="211">
        <f>ROUND(I511*H511,2)</f>
        <v>0</v>
      </c>
      <c r="BL511" s="19" t="s">
        <v>743</v>
      </c>
      <c r="BM511" s="210" t="s">
        <v>744</v>
      </c>
    </row>
    <row r="512" s="15" customFormat="1">
      <c r="A512" s="15"/>
      <c r="B512" s="240"/>
      <c r="C512" s="241"/>
      <c r="D512" s="219" t="s">
        <v>130</v>
      </c>
      <c r="E512" s="242" t="s">
        <v>19</v>
      </c>
      <c r="F512" s="243" t="s">
        <v>745</v>
      </c>
      <c r="G512" s="241"/>
      <c r="H512" s="242" t="s">
        <v>19</v>
      </c>
      <c r="I512" s="244"/>
      <c r="J512" s="241"/>
      <c r="K512" s="241"/>
      <c r="L512" s="245"/>
      <c r="M512" s="246"/>
      <c r="N512" s="247"/>
      <c r="O512" s="247"/>
      <c r="P512" s="247"/>
      <c r="Q512" s="247"/>
      <c r="R512" s="247"/>
      <c r="S512" s="247"/>
      <c r="T512" s="24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49" t="s">
        <v>130</v>
      </c>
      <c r="AU512" s="249" t="s">
        <v>77</v>
      </c>
      <c r="AV512" s="15" t="s">
        <v>77</v>
      </c>
      <c r="AW512" s="15" t="s">
        <v>33</v>
      </c>
      <c r="AX512" s="15" t="s">
        <v>72</v>
      </c>
      <c r="AY512" s="249" t="s">
        <v>118</v>
      </c>
    </row>
    <row r="513" s="15" customFormat="1">
      <c r="A513" s="15"/>
      <c r="B513" s="240"/>
      <c r="C513" s="241"/>
      <c r="D513" s="219" t="s">
        <v>130</v>
      </c>
      <c r="E513" s="242" t="s">
        <v>19</v>
      </c>
      <c r="F513" s="243" t="s">
        <v>746</v>
      </c>
      <c r="G513" s="241"/>
      <c r="H513" s="242" t="s">
        <v>19</v>
      </c>
      <c r="I513" s="244"/>
      <c r="J513" s="241"/>
      <c r="K513" s="241"/>
      <c r="L513" s="245"/>
      <c r="M513" s="246"/>
      <c r="N513" s="247"/>
      <c r="O513" s="247"/>
      <c r="P513" s="247"/>
      <c r="Q513" s="247"/>
      <c r="R513" s="247"/>
      <c r="S513" s="247"/>
      <c r="T513" s="248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49" t="s">
        <v>130</v>
      </c>
      <c r="AU513" s="249" t="s">
        <v>77</v>
      </c>
      <c r="AV513" s="15" t="s">
        <v>77</v>
      </c>
      <c r="AW513" s="15" t="s">
        <v>33</v>
      </c>
      <c r="AX513" s="15" t="s">
        <v>72</v>
      </c>
      <c r="AY513" s="249" t="s">
        <v>118</v>
      </c>
    </row>
    <row r="514" s="13" customFormat="1">
      <c r="A514" s="13"/>
      <c r="B514" s="217"/>
      <c r="C514" s="218"/>
      <c r="D514" s="219" t="s">
        <v>130</v>
      </c>
      <c r="E514" s="220" t="s">
        <v>19</v>
      </c>
      <c r="F514" s="221" t="s">
        <v>77</v>
      </c>
      <c r="G514" s="218"/>
      <c r="H514" s="222">
        <v>1</v>
      </c>
      <c r="I514" s="223"/>
      <c r="J514" s="218"/>
      <c r="K514" s="218"/>
      <c r="L514" s="224"/>
      <c r="M514" s="225"/>
      <c r="N514" s="226"/>
      <c r="O514" s="226"/>
      <c r="P514" s="226"/>
      <c r="Q514" s="226"/>
      <c r="R514" s="226"/>
      <c r="S514" s="226"/>
      <c r="T514" s="227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28" t="s">
        <v>130</v>
      </c>
      <c r="AU514" s="228" t="s">
        <v>77</v>
      </c>
      <c r="AV514" s="13" t="s">
        <v>79</v>
      </c>
      <c r="AW514" s="13" t="s">
        <v>33</v>
      </c>
      <c r="AX514" s="13" t="s">
        <v>77</v>
      </c>
      <c r="AY514" s="228" t="s">
        <v>118</v>
      </c>
    </row>
    <row r="515" s="2" customFormat="1" ht="16.5" customHeight="1">
      <c r="A515" s="40"/>
      <c r="B515" s="41"/>
      <c r="C515" s="199" t="s">
        <v>747</v>
      </c>
      <c r="D515" s="199" t="s">
        <v>121</v>
      </c>
      <c r="E515" s="200" t="s">
        <v>748</v>
      </c>
      <c r="F515" s="201" t="s">
        <v>749</v>
      </c>
      <c r="G515" s="202" t="s">
        <v>742</v>
      </c>
      <c r="H515" s="203">
        <v>1</v>
      </c>
      <c r="I515" s="204"/>
      <c r="J515" s="205">
        <f>ROUND(I515*H515,2)</f>
        <v>0</v>
      </c>
      <c r="K515" s="201" t="s">
        <v>19</v>
      </c>
      <c r="L515" s="46"/>
      <c r="M515" s="206" t="s">
        <v>19</v>
      </c>
      <c r="N515" s="207" t="s">
        <v>43</v>
      </c>
      <c r="O515" s="86"/>
      <c r="P515" s="208">
        <f>O515*H515</f>
        <v>0</v>
      </c>
      <c r="Q515" s="208">
        <v>0</v>
      </c>
      <c r="R515" s="208">
        <f>Q515*H515</f>
        <v>0</v>
      </c>
      <c r="S515" s="208">
        <v>0</v>
      </c>
      <c r="T515" s="209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0" t="s">
        <v>743</v>
      </c>
      <c r="AT515" s="210" t="s">
        <v>121</v>
      </c>
      <c r="AU515" s="210" t="s">
        <v>77</v>
      </c>
      <c r="AY515" s="19" t="s">
        <v>118</v>
      </c>
      <c r="BE515" s="211">
        <f>IF(N515="základní",J515,0)</f>
        <v>0</v>
      </c>
      <c r="BF515" s="211">
        <f>IF(N515="snížená",J515,0)</f>
        <v>0</v>
      </c>
      <c r="BG515" s="211">
        <f>IF(N515="zákl. přenesená",J515,0)</f>
        <v>0</v>
      </c>
      <c r="BH515" s="211">
        <f>IF(N515="sníž. přenesená",J515,0)</f>
        <v>0</v>
      </c>
      <c r="BI515" s="211">
        <f>IF(N515="nulová",J515,0)</f>
        <v>0</v>
      </c>
      <c r="BJ515" s="19" t="s">
        <v>77</v>
      </c>
      <c r="BK515" s="211">
        <f>ROUND(I515*H515,2)</f>
        <v>0</v>
      </c>
      <c r="BL515" s="19" t="s">
        <v>743</v>
      </c>
      <c r="BM515" s="210" t="s">
        <v>750</v>
      </c>
    </row>
    <row r="516" s="15" customFormat="1">
      <c r="A516" s="15"/>
      <c r="B516" s="240"/>
      <c r="C516" s="241"/>
      <c r="D516" s="219" t="s">
        <v>130</v>
      </c>
      <c r="E516" s="242" t="s">
        <v>19</v>
      </c>
      <c r="F516" s="243" t="s">
        <v>751</v>
      </c>
      <c r="G516" s="241"/>
      <c r="H516" s="242" t="s">
        <v>19</v>
      </c>
      <c r="I516" s="244"/>
      <c r="J516" s="241"/>
      <c r="K516" s="241"/>
      <c r="L516" s="245"/>
      <c r="M516" s="246"/>
      <c r="N516" s="247"/>
      <c r="O516" s="247"/>
      <c r="P516" s="247"/>
      <c r="Q516" s="247"/>
      <c r="R516" s="247"/>
      <c r="S516" s="247"/>
      <c r="T516" s="248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49" t="s">
        <v>130</v>
      </c>
      <c r="AU516" s="249" t="s">
        <v>77</v>
      </c>
      <c r="AV516" s="15" t="s">
        <v>77</v>
      </c>
      <c r="AW516" s="15" t="s">
        <v>33</v>
      </c>
      <c r="AX516" s="15" t="s">
        <v>72</v>
      </c>
      <c r="AY516" s="249" t="s">
        <v>118</v>
      </c>
    </row>
    <row r="517" s="13" customFormat="1">
      <c r="A517" s="13"/>
      <c r="B517" s="217"/>
      <c r="C517" s="218"/>
      <c r="D517" s="219" t="s">
        <v>130</v>
      </c>
      <c r="E517" s="220" t="s">
        <v>19</v>
      </c>
      <c r="F517" s="221" t="s">
        <v>77</v>
      </c>
      <c r="G517" s="218"/>
      <c r="H517" s="222">
        <v>1</v>
      </c>
      <c r="I517" s="223"/>
      <c r="J517" s="218"/>
      <c r="K517" s="218"/>
      <c r="L517" s="224"/>
      <c r="M517" s="225"/>
      <c r="N517" s="226"/>
      <c r="O517" s="226"/>
      <c r="P517" s="226"/>
      <c r="Q517" s="226"/>
      <c r="R517" s="226"/>
      <c r="S517" s="226"/>
      <c r="T517" s="227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28" t="s">
        <v>130</v>
      </c>
      <c r="AU517" s="228" t="s">
        <v>77</v>
      </c>
      <c r="AV517" s="13" t="s">
        <v>79</v>
      </c>
      <c r="AW517" s="13" t="s">
        <v>33</v>
      </c>
      <c r="AX517" s="13" t="s">
        <v>72</v>
      </c>
      <c r="AY517" s="228" t="s">
        <v>118</v>
      </c>
    </row>
    <row r="518" s="14" customFormat="1">
      <c r="A518" s="14"/>
      <c r="B518" s="229"/>
      <c r="C518" s="230"/>
      <c r="D518" s="219" t="s">
        <v>130</v>
      </c>
      <c r="E518" s="231" t="s">
        <v>19</v>
      </c>
      <c r="F518" s="232" t="s">
        <v>132</v>
      </c>
      <c r="G518" s="230"/>
      <c r="H518" s="233">
        <v>1</v>
      </c>
      <c r="I518" s="234"/>
      <c r="J518" s="230"/>
      <c r="K518" s="230"/>
      <c r="L518" s="235"/>
      <c r="M518" s="236"/>
      <c r="N518" s="237"/>
      <c r="O518" s="237"/>
      <c r="P518" s="237"/>
      <c r="Q518" s="237"/>
      <c r="R518" s="237"/>
      <c r="S518" s="237"/>
      <c r="T518" s="238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39" t="s">
        <v>130</v>
      </c>
      <c r="AU518" s="239" t="s">
        <v>77</v>
      </c>
      <c r="AV518" s="14" t="s">
        <v>126</v>
      </c>
      <c r="AW518" s="14" t="s">
        <v>33</v>
      </c>
      <c r="AX518" s="14" t="s">
        <v>77</v>
      </c>
      <c r="AY518" s="239" t="s">
        <v>118</v>
      </c>
    </row>
    <row r="519" s="2" customFormat="1" ht="16.5" customHeight="1">
      <c r="A519" s="40"/>
      <c r="B519" s="41"/>
      <c r="C519" s="199" t="s">
        <v>752</v>
      </c>
      <c r="D519" s="199" t="s">
        <v>121</v>
      </c>
      <c r="E519" s="200" t="s">
        <v>753</v>
      </c>
      <c r="F519" s="201" t="s">
        <v>754</v>
      </c>
      <c r="G519" s="202" t="s">
        <v>742</v>
      </c>
      <c r="H519" s="203">
        <v>1</v>
      </c>
      <c r="I519" s="204"/>
      <c r="J519" s="205">
        <f>ROUND(I519*H519,2)</f>
        <v>0</v>
      </c>
      <c r="K519" s="201" t="s">
        <v>19</v>
      </c>
      <c r="L519" s="46"/>
      <c r="M519" s="206" t="s">
        <v>19</v>
      </c>
      <c r="N519" s="207" t="s">
        <v>43</v>
      </c>
      <c r="O519" s="86"/>
      <c r="P519" s="208">
        <f>O519*H519</f>
        <v>0</v>
      </c>
      <c r="Q519" s="208">
        <v>0</v>
      </c>
      <c r="R519" s="208">
        <f>Q519*H519</f>
        <v>0</v>
      </c>
      <c r="S519" s="208">
        <v>0</v>
      </c>
      <c r="T519" s="209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0" t="s">
        <v>743</v>
      </c>
      <c r="AT519" s="210" t="s">
        <v>121</v>
      </c>
      <c r="AU519" s="210" t="s">
        <v>77</v>
      </c>
      <c r="AY519" s="19" t="s">
        <v>118</v>
      </c>
      <c r="BE519" s="211">
        <f>IF(N519="základní",J519,0)</f>
        <v>0</v>
      </c>
      <c r="BF519" s="211">
        <f>IF(N519="snížená",J519,0)</f>
        <v>0</v>
      </c>
      <c r="BG519" s="211">
        <f>IF(N519="zákl. přenesená",J519,0)</f>
        <v>0</v>
      </c>
      <c r="BH519" s="211">
        <f>IF(N519="sníž. přenesená",J519,0)</f>
        <v>0</v>
      </c>
      <c r="BI519" s="211">
        <f>IF(N519="nulová",J519,0)</f>
        <v>0</v>
      </c>
      <c r="BJ519" s="19" t="s">
        <v>77</v>
      </c>
      <c r="BK519" s="211">
        <f>ROUND(I519*H519,2)</f>
        <v>0</v>
      </c>
      <c r="BL519" s="19" t="s">
        <v>743</v>
      </c>
      <c r="BM519" s="210" t="s">
        <v>755</v>
      </c>
    </row>
    <row r="520" s="15" customFormat="1">
      <c r="A520" s="15"/>
      <c r="B520" s="240"/>
      <c r="C520" s="241"/>
      <c r="D520" s="219" t="s">
        <v>130</v>
      </c>
      <c r="E520" s="242" t="s">
        <v>19</v>
      </c>
      <c r="F520" s="243" t="s">
        <v>756</v>
      </c>
      <c r="G520" s="241"/>
      <c r="H520" s="242" t="s">
        <v>19</v>
      </c>
      <c r="I520" s="244"/>
      <c r="J520" s="241"/>
      <c r="K520" s="241"/>
      <c r="L520" s="245"/>
      <c r="M520" s="246"/>
      <c r="N520" s="247"/>
      <c r="O520" s="247"/>
      <c r="P520" s="247"/>
      <c r="Q520" s="247"/>
      <c r="R520" s="247"/>
      <c r="S520" s="247"/>
      <c r="T520" s="248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49" t="s">
        <v>130</v>
      </c>
      <c r="AU520" s="249" t="s">
        <v>77</v>
      </c>
      <c r="AV520" s="15" t="s">
        <v>77</v>
      </c>
      <c r="AW520" s="15" t="s">
        <v>33</v>
      </c>
      <c r="AX520" s="15" t="s">
        <v>72</v>
      </c>
      <c r="AY520" s="249" t="s">
        <v>118</v>
      </c>
    </row>
    <row r="521" s="13" customFormat="1">
      <c r="A521" s="13"/>
      <c r="B521" s="217"/>
      <c r="C521" s="218"/>
      <c r="D521" s="219" t="s">
        <v>130</v>
      </c>
      <c r="E521" s="220" t="s">
        <v>19</v>
      </c>
      <c r="F521" s="221" t="s">
        <v>77</v>
      </c>
      <c r="G521" s="218"/>
      <c r="H521" s="222">
        <v>1</v>
      </c>
      <c r="I521" s="223"/>
      <c r="J521" s="218"/>
      <c r="K521" s="218"/>
      <c r="L521" s="224"/>
      <c r="M521" s="225"/>
      <c r="N521" s="226"/>
      <c r="O521" s="226"/>
      <c r="P521" s="226"/>
      <c r="Q521" s="226"/>
      <c r="R521" s="226"/>
      <c r="S521" s="226"/>
      <c r="T521" s="22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28" t="s">
        <v>130</v>
      </c>
      <c r="AU521" s="228" t="s">
        <v>77</v>
      </c>
      <c r="AV521" s="13" t="s">
        <v>79</v>
      </c>
      <c r="AW521" s="13" t="s">
        <v>33</v>
      </c>
      <c r="AX521" s="13" t="s">
        <v>72</v>
      </c>
      <c r="AY521" s="228" t="s">
        <v>118</v>
      </c>
    </row>
    <row r="522" s="14" customFormat="1">
      <c r="A522" s="14"/>
      <c r="B522" s="229"/>
      <c r="C522" s="230"/>
      <c r="D522" s="219" t="s">
        <v>130</v>
      </c>
      <c r="E522" s="231" t="s">
        <v>19</v>
      </c>
      <c r="F522" s="232" t="s">
        <v>132</v>
      </c>
      <c r="G522" s="230"/>
      <c r="H522" s="233">
        <v>1</v>
      </c>
      <c r="I522" s="234"/>
      <c r="J522" s="230"/>
      <c r="K522" s="230"/>
      <c r="L522" s="235"/>
      <c r="M522" s="236"/>
      <c r="N522" s="237"/>
      <c r="O522" s="237"/>
      <c r="P522" s="237"/>
      <c r="Q522" s="237"/>
      <c r="R522" s="237"/>
      <c r="S522" s="237"/>
      <c r="T522" s="238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39" t="s">
        <v>130</v>
      </c>
      <c r="AU522" s="239" t="s">
        <v>77</v>
      </c>
      <c r="AV522" s="14" t="s">
        <v>126</v>
      </c>
      <c r="AW522" s="14" t="s">
        <v>33</v>
      </c>
      <c r="AX522" s="14" t="s">
        <v>77</v>
      </c>
      <c r="AY522" s="239" t="s">
        <v>118</v>
      </c>
    </row>
    <row r="523" s="12" customFormat="1" ht="25.92" customHeight="1">
      <c r="A523" s="12"/>
      <c r="B523" s="183"/>
      <c r="C523" s="184"/>
      <c r="D523" s="185" t="s">
        <v>71</v>
      </c>
      <c r="E523" s="186" t="s">
        <v>757</v>
      </c>
      <c r="F523" s="186" t="s">
        <v>758</v>
      </c>
      <c r="G523" s="184"/>
      <c r="H523" s="184"/>
      <c r="I523" s="187"/>
      <c r="J523" s="188">
        <f>BK523</f>
        <v>0</v>
      </c>
      <c r="K523" s="184"/>
      <c r="L523" s="189"/>
      <c r="M523" s="190"/>
      <c r="N523" s="191"/>
      <c r="O523" s="191"/>
      <c r="P523" s="192">
        <f>P524+P529+P532</f>
        <v>0</v>
      </c>
      <c r="Q523" s="191"/>
      <c r="R523" s="192">
        <f>R524+R529+R532</f>
        <v>0</v>
      </c>
      <c r="S523" s="191"/>
      <c r="T523" s="193">
        <f>T524+T529+T532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194" t="s">
        <v>152</v>
      </c>
      <c r="AT523" s="195" t="s">
        <v>71</v>
      </c>
      <c r="AU523" s="195" t="s">
        <v>72</v>
      </c>
      <c r="AY523" s="194" t="s">
        <v>118</v>
      </c>
      <c r="BK523" s="196">
        <f>BK524+BK529+BK532</f>
        <v>0</v>
      </c>
    </row>
    <row r="524" s="12" customFormat="1" ht="22.8" customHeight="1">
      <c r="A524" s="12"/>
      <c r="B524" s="183"/>
      <c r="C524" s="184"/>
      <c r="D524" s="185" t="s">
        <v>71</v>
      </c>
      <c r="E524" s="197" t="s">
        <v>759</v>
      </c>
      <c r="F524" s="197" t="s">
        <v>760</v>
      </c>
      <c r="G524" s="184"/>
      <c r="H524" s="184"/>
      <c r="I524" s="187"/>
      <c r="J524" s="198">
        <f>BK524</f>
        <v>0</v>
      </c>
      <c r="K524" s="184"/>
      <c r="L524" s="189"/>
      <c r="M524" s="190"/>
      <c r="N524" s="191"/>
      <c r="O524" s="191"/>
      <c r="P524" s="192">
        <f>SUM(P525:P528)</f>
        <v>0</v>
      </c>
      <c r="Q524" s="191"/>
      <c r="R524" s="192">
        <f>SUM(R525:R528)</f>
        <v>0</v>
      </c>
      <c r="S524" s="191"/>
      <c r="T524" s="193">
        <f>SUM(T525:T528)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194" t="s">
        <v>152</v>
      </c>
      <c r="AT524" s="195" t="s">
        <v>71</v>
      </c>
      <c r="AU524" s="195" t="s">
        <v>77</v>
      </c>
      <c r="AY524" s="194" t="s">
        <v>118</v>
      </c>
      <c r="BK524" s="196">
        <f>SUM(BK525:BK528)</f>
        <v>0</v>
      </c>
    </row>
    <row r="525" s="2" customFormat="1" ht="16.5" customHeight="1">
      <c r="A525" s="40"/>
      <c r="B525" s="41"/>
      <c r="C525" s="199" t="s">
        <v>761</v>
      </c>
      <c r="D525" s="199" t="s">
        <v>121</v>
      </c>
      <c r="E525" s="200" t="s">
        <v>762</v>
      </c>
      <c r="F525" s="201" t="s">
        <v>760</v>
      </c>
      <c r="G525" s="202" t="s">
        <v>763</v>
      </c>
      <c r="H525" s="203">
        <v>1</v>
      </c>
      <c r="I525" s="204"/>
      <c r="J525" s="205">
        <f>ROUND(I525*H525,2)</f>
        <v>0</v>
      </c>
      <c r="K525" s="201" t="s">
        <v>764</v>
      </c>
      <c r="L525" s="46"/>
      <c r="M525" s="206" t="s">
        <v>19</v>
      </c>
      <c r="N525" s="207" t="s">
        <v>43</v>
      </c>
      <c r="O525" s="86"/>
      <c r="P525" s="208">
        <f>O525*H525</f>
        <v>0</v>
      </c>
      <c r="Q525" s="208">
        <v>0</v>
      </c>
      <c r="R525" s="208">
        <f>Q525*H525</f>
        <v>0</v>
      </c>
      <c r="S525" s="208">
        <v>0</v>
      </c>
      <c r="T525" s="209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0" t="s">
        <v>126</v>
      </c>
      <c r="AT525" s="210" t="s">
        <v>121</v>
      </c>
      <c r="AU525" s="210" t="s">
        <v>79</v>
      </c>
      <c r="AY525" s="19" t="s">
        <v>118</v>
      </c>
      <c r="BE525" s="211">
        <f>IF(N525="základní",J525,0)</f>
        <v>0</v>
      </c>
      <c r="BF525" s="211">
        <f>IF(N525="snížená",J525,0)</f>
        <v>0</v>
      </c>
      <c r="BG525" s="211">
        <f>IF(N525="zákl. přenesená",J525,0)</f>
        <v>0</v>
      </c>
      <c r="BH525" s="211">
        <f>IF(N525="sníž. přenesená",J525,0)</f>
        <v>0</v>
      </c>
      <c r="BI525" s="211">
        <f>IF(N525="nulová",J525,0)</f>
        <v>0</v>
      </c>
      <c r="BJ525" s="19" t="s">
        <v>77</v>
      </c>
      <c r="BK525" s="211">
        <f>ROUND(I525*H525,2)</f>
        <v>0</v>
      </c>
      <c r="BL525" s="19" t="s">
        <v>126</v>
      </c>
      <c r="BM525" s="210" t="s">
        <v>765</v>
      </c>
    </row>
    <row r="526" s="2" customFormat="1">
      <c r="A526" s="40"/>
      <c r="B526" s="41"/>
      <c r="C526" s="42"/>
      <c r="D526" s="212" t="s">
        <v>128</v>
      </c>
      <c r="E526" s="42"/>
      <c r="F526" s="213" t="s">
        <v>766</v>
      </c>
      <c r="G526" s="42"/>
      <c r="H526" s="42"/>
      <c r="I526" s="214"/>
      <c r="J526" s="42"/>
      <c r="K526" s="42"/>
      <c r="L526" s="46"/>
      <c r="M526" s="215"/>
      <c r="N526" s="216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128</v>
      </c>
      <c r="AU526" s="19" t="s">
        <v>79</v>
      </c>
    </row>
    <row r="527" s="2" customFormat="1" ht="16.5" customHeight="1">
      <c r="A527" s="40"/>
      <c r="B527" s="41"/>
      <c r="C527" s="199" t="s">
        <v>767</v>
      </c>
      <c r="D527" s="199" t="s">
        <v>121</v>
      </c>
      <c r="E527" s="200" t="s">
        <v>768</v>
      </c>
      <c r="F527" s="201" t="s">
        <v>769</v>
      </c>
      <c r="G527" s="202" t="s">
        <v>770</v>
      </c>
      <c r="H527" s="203">
        <v>1</v>
      </c>
      <c r="I527" s="204"/>
      <c r="J527" s="205">
        <f>ROUND(I527*H527,2)</f>
        <v>0</v>
      </c>
      <c r="K527" s="201" t="s">
        <v>125</v>
      </c>
      <c r="L527" s="46"/>
      <c r="M527" s="206" t="s">
        <v>19</v>
      </c>
      <c r="N527" s="207" t="s">
        <v>43</v>
      </c>
      <c r="O527" s="86"/>
      <c r="P527" s="208">
        <f>O527*H527</f>
        <v>0</v>
      </c>
      <c r="Q527" s="208">
        <v>0</v>
      </c>
      <c r="R527" s="208">
        <f>Q527*H527</f>
        <v>0</v>
      </c>
      <c r="S527" s="208">
        <v>0</v>
      </c>
      <c r="T527" s="209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0" t="s">
        <v>771</v>
      </c>
      <c r="AT527" s="210" t="s">
        <v>121</v>
      </c>
      <c r="AU527" s="210" t="s">
        <v>79</v>
      </c>
      <c r="AY527" s="19" t="s">
        <v>118</v>
      </c>
      <c r="BE527" s="211">
        <f>IF(N527="základní",J527,0)</f>
        <v>0</v>
      </c>
      <c r="BF527" s="211">
        <f>IF(N527="snížená",J527,0)</f>
        <v>0</v>
      </c>
      <c r="BG527" s="211">
        <f>IF(N527="zákl. přenesená",J527,0)</f>
        <v>0</v>
      </c>
      <c r="BH527" s="211">
        <f>IF(N527="sníž. přenesená",J527,0)</f>
        <v>0</v>
      </c>
      <c r="BI527" s="211">
        <f>IF(N527="nulová",J527,0)</f>
        <v>0</v>
      </c>
      <c r="BJ527" s="19" t="s">
        <v>77</v>
      </c>
      <c r="BK527" s="211">
        <f>ROUND(I527*H527,2)</f>
        <v>0</v>
      </c>
      <c r="BL527" s="19" t="s">
        <v>771</v>
      </c>
      <c r="BM527" s="210" t="s">
        <v>772</v>
      </c>
    </row>
    <row r="528" s="2" customFormat="1">
      <c r="A528" s="40"/>
      <c r="B528" s="41"/>
      <c r="C528" s="42"/>
      <c r="D528" s="212" t="s">
        <v>128</v>
      </c>
      <c r="E528" s="42"/>
      <c r="F528" s="213" t="s">
        <v>773</v>
      </c>
      <c r="G528" s="42"/>
      <c r="H528" s="42"/>
      <c r="I528" s="214"/>
      <c r="J528" s="42"/>
      <c r="K528" s="42"/>
      <c r="L528" s="46"/>
      <c r="M528" s="215"/>
      <c r="N528" s="216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128</v>
      </c>
      <c r="AU528" s="19" t="s">
        <v>79</v>
      </c>
    </row>
    <row r="529" s="12" customFormat="1" ht="22.8" customHeight="1">
      <c r="A529" s="12"/>
      <c r="B529" s="183"/>
      <c r="C529" s="184"/>
      <c r="D529" s="185" t="s">
        <v>71</v>
      </c>
      <c r="E529" s="197" t="s">
        <v>774</v>
      </c>
      <c r="F529" s="197" t="s">
        <v>775</v>
      </c>
      <c r="G529" s="184"/>
      <c r="H529" s="184"/>
      <c r="I529" s="187"/>
      <c r="J529" s="198">
        <f>BK529</f>
        <v>0</v>
      </c>
      <c r="K529" s="184"/>
      <c r="L529" s="189"/>
      <c r="M529" s="190"/>
      <c r="N529" s="191"/>
      <c r="O529" s="191"/>
      <c r="P529" s="192">
        <f>SUM(P530:P531)</f>
        <v>0</v>
      </c>
      <c r="Q529" s="191"/>
      <c r="R529" s="192">
        <f>SUM(R530:R531)</f>
        <v>0</v>
      </c>
      <c r="S529" s="191"/>
      <c r="T529" s="193">
        <f>SUM(T530:T531)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194" t="s">
        <v>152</v>
      </c>
      <c r="AT529" s="195" t="s">
        <v>71</v>
      </c>
      <c r="AU529" s="195" t="s">
        <v>77</v>
      </c>
      <c r="AY529" s="194" t="s">
        <v>118</v>
      </c>
      <c r="BK529" s="196">
        <f>SUM(BK530:BK531)</f>
        <v>0</v>
      </c>
    </row>
    <row r="530" s="2" customFormat="1" ht="16.5" customHeight="1">
      <c r="A530" s="40"/>
      <c r="B530" s="41"/>
      <c r="C530" s="199" t="s">
        <v>776</v>
      </c>
      <c r="D530" s="199" t="s">
        <v>121</v>
      </c>
      <c r="E530" s="200" t="s">
        <v>777</v>
      </c>
      <c r="F530" s="201" t="s">
        <v>775</v>
      </c>
      <c r="G530" s="202" t="s">
        <v>742</v>
      </c>
      <c r="H530" s="203">
        <v>1</v>
      </c>
      <c r="I530" s="204"/>
      <c r="J530" s="205">
        <f>ROUND(I530*H530,2)</f>
        <v>0</v>
      </c>
      <c r="K530" s="201" t="s">
        <v>764</v>
      </c>
      <c r="L530" s="46"/>
      <c r="M530" s="206" t="s">
        <v>19</v>
      </c>
      <c r="N530" s="207" t="s">
        <v>43</v>
      </c>
      <c r="O530" s="86"/>
      <c r="P530" s="208">
        <f>O530*H530</f>
        <v>0</v>
      </c>
      <c r="Q530" s="208">
        <v>0</v>
      </c>
      <c r="R530" s="208">
        <f>Q530*H530</f>
        <v>0</v>
      </c>
      <c r="S530" s="208">
        <v>0</v>
      </c>
      <c r="T530" s="209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0" t="s">
        <v>126</v>
      </c>
      <c r="AT530" s="210" t="s">
        <v>121</v>
      </c>
      <c r="AU530" s="210" t="s">
        <v>79</v>
      </c>
      <c r="AY530" s="19" t="s">
        <v>118</v>
      </c>
      <c r="BE530" s="211">
        <f>IF(N530="základní",J530,0)</f>
        <v>0</v>
      </c>
      <c r="BF530" s="211">
        <f>IF(N530="snížená",J530,0)</f>
        <v>0</v>
      </c>
      <c r="BG530" s="211">
        <f>IF(N530="zákl. přenesená",J530,0)</f>
        <v>0</v>
      </c>
      <c r="BH530" s="211">
        <f>IF(N530="sníž. přenesená",J530,0)</f>
        <v>0</v>
      </c>
      <c r="BI530" s="211">
        <f>IF(N530="nulová",J530,0)</f>
        <v>0</v>
      </c>
      <c r="BJ530" s="19" t="s">
        <v>77</v>
      </c>
      <c r="BK530" s="211">
        <f>ROUND(I530*H530,2)</f>
        <v>0</v>
      </c>
      <c r="BL530" s="19" t="s">
        <v>126</v>
      </c>
      <c r="BM530" s="210" t="s">
        <v>778</v>
      </c>
    </row>
    <row r="531" s="2" customFormat="1">
      <c r="A531" s="40"/>
      <c r="B531" s="41"/>
      <c r="C531" s="42"/>
      <c r="D531" s="212" t="s">
        <v>128</v>
      </c>
      <c r="E531" s="42"/>
      <c r="F531" s="213" t="s">
        <v>779</v>
      </c>
      <c r="G531" s="42"/>
      <c r="H531" s="42"/>
      <c r="I531" s="214"/>
      <c r="J531" s="42"/>
      <c r="K531" s="42"/>
      <c r="L531" s="46"/>
      <c r="M531" s="215"/>
      <c r="N531" s="216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128</v>
      </c>
      <c r="AU531" s="19" t="s">
        <v>79</v>
      </c>
    </row>
    <row r="532" s="12" customFormat="1" ht="22.8" customHeight="1">
      <c r="A532" s="12"/>
      <c r="B532" s="183"/>
      <c r="C532" s="184"/>
      <c r="D532" s="185" t="s">
        <v>71</v>
      </c>
      <c r="E532" s="197" t="s">
        <v>780</v>
      </c>
      <c r="F532" s="197" t="s">
        <v>781</v>
      </c>
      <c r="G532" s="184"/>
      <c r="H532" s="184"/>
      <c r="I532" s="187"/>
      <c r="J532" s="198">
        <f>BK532</f>
        <v>0</v>
      </c>
      <c r="K532" s="184"/>
      <c r="L532" s="189"/>
      <c r="M532" s="190"/>
      <c r="N532" s="191"/>
      <c r="O532" s="191"/>
      <c r="P532" s="192">
        <f>SUM(P533:P534)</f>
        <v>0</v>
      </c>
      <c r="Q532" s="191"/>
      <c r="R532" s="192">
        <f>SUM(R533:R534)</f>
        <v>0</v>
      </c>
      <c r="S532" s="191"/>
      <c r="T532" s="193">
        <f>SUM(T533:T534)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94" t="s">
        <v>152</v>
      </c>
      <c r="AT532" s="195" t="s">
        <v>71</v>
      </c>
      <c r="AU532" s="195" t="s">
        <v>77</v>
      </c>
      <c r="AY532" s="194" t="s">
        <v>118</v>
      </c>
      <c r="BK532" s="196">
        <f>SUM(BK533:BK534)</f>
        <v>0</v>
      </c>
    </row>
    <row r="533" s="2" customFormat="1" ht="16.5" customHeight="1">
      <c r="A533" s="40"/>
      <c r="B533" s="41"/>
      <c r="C533" s="199" t="s">
        <v>782</v>
      </c>
      <c r="D533" s="199" t="s">
        <v>121</v>
      </c>
      <c r="E533" s="200" t="s">
        <v>783</v>
      </c>
      <c r="F533" s="201" t="s">
        <v>781</v>
      </c>
      <c r="G533" s="202" t="s">
        <v>742</v>
      </c>
      <c r="H533" s="203">
        <v>1</v>
      </c>
      <c r="I533" s="204"/>
      <c r="J533" s="205">
        <f>ROUND(I533*H533,2)</f>
        <v>0</v>
      </c>
      <c r="K533" s="201" t="s">
        <v>764</v>
      </c>
      <c r="L533" s="46"/>
      <c r="M533" s="206" t="s">
        <v>19</v>
      </c>
      <c r="N533" s="207" t="s">
        <v>43</v>
      </c>
      <c r="O533" s="86"/>
      <c r="P533" s="208">
        <f>O533*H533</f>
        <v>0</v>
      </c>
      <c r="Q533" s="208">
        <v>0</v>
      </c>
      <c r="R533" s="208">
        <f>Q533*H533</f>
        <v>0</v>
      </c>
      <c r="S533" s="208">
        <v>0</v>
      </c>
      <c r="T533" s="209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0" t="s">
        <v>126</v>
      </c>
      <c r="AT533" s="210" t="s">
        <v>121</v>
      </c>
      <c r="AU533" s="210" t="s">
        <v>79</v>
      </c>
      <c r="AY533" s="19" t="s">
        <v>118</v>
      </c>
      <c r="BE533" s="211">
        <f>IF(N533="základní",J533,0)</f>
        <v>0</v>
      </c>
      <c r="BF533" s="211">
        <f>IF(N533="snížená",J533,0)</f>
        <v>0</v>
      </c>
      <c r="BG533" s="211">
        <f>IF(N533="zákl. přenesená",J533,0)</f>
        <v>0</v>
      </c>
      <c r="BH533" s="211">
        <f>IF(N533="sníž. přenesená",J533,0)</f>
        <v>0</v>
      </c>
      <c r="BI533" s="211">
        <f>IF(N533="nulová",J533,0)</f>
        <v>0</v>
      </c>
      <c r="BJ533" s="19" t="s">
        <v>77</v>
      </c>
      <c r="BK533" s="211">
        <f>ROUND(I533*H533,2)</f>
        <v>0</v>
      </c>
      <c r="BL533" s="19" t="s">
        <v>126</v>
      </c>
      <c r="BM533" s="210" t="s">
        <v>784</v>
      </c>
    </row>
    <row r="534" s="2" customFormat="1">
      <c r="A534" s="40"/>
      <c r="B534" s="41"/>
      <c r="C534" s="42"/>
      <c r="D534" s="212" t="s">
        <v>128</v>
      </c>
      <c r="E534" s="42"/>
      <c r="F534" s="213" t="s">
        <v>785</v>
      </c>
      <c r="G534" s="42"/>
      <c r="H534" s="42"/>
      <c r="I534" s="214"/>
      <c r="J534" s="42"/>
      <c r="K534" s="42"/>
      <c r="L534" s="46"/>
      <c r="M534" s="260"/>
      <c r="N534" s="261"/>
      <c r="O534" s="262"/>
      <c r="P534" s="262"/>
      <c r="Q534" s="262"/>
      <c r="R534" s="262"/>
      <c r="S534" s="262"/>
      <c r="T534" s="263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128</v>
      </c>
      <c r="AU534" s="19" t="s">
        <v>79</v>
      </c>
    </row>
    <row r="535" s="2" customFormat="1" ht="6.96" customHeight="1">
      <c r="A535" s="40"/>
      <c r="B535" s="61"/>
      <c r="C535" s="62"/>
      <c r="D535" s="62"/>
      <c r="E535" s="62"/>
      <c r="F535" s="62"/>
      <c r="G535" s="62"/>
      <c r="H535" s="62"/>
      <c r="I535" s="62"/>
      <c r="J535" s="62"/>
      <c r="K535" s="62"/>
      <c r="L535" s="46"/>
      <c r="M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</row>
  </sheetData>
  <sheetProtection sheet="1" autoFilter="0" formatColumns="0" formatRows="0" objects="1" scenarios="1" spinCount="100000" saltValue="u6wlNQNZTcVS87a7TJN5CimtU2CZ1dlTTAEbOQRUA/lfDojDLaezMtrKvIHTWegR4eiwr5xroXlaRCmGI1nKng==" hashValue="dkEminF8vJglE0m2yjc8a0uD4N/a2IHlJRxzp/BONJ+ZXg2OEjE33owRrS5JLqFAtaUUJyvN6PFadDq8PgqH/A==" algorithmName="SHA-512" password="CC35"/>
  <autoFilter ref="C90:K534"/>
  <mergeCells count="6">
    <mergeCell ref="E7:H7"/>
    <mergeCell ref="E16:H16"/>
    <mergeCell ref="E25:H25"/>
    <mergeCell ref="E46:H46"/>
    <mergeCell ref="E83:H83"/>
    <mergeCell ref="L2:V2"/>
  </mergeCells>
  <hyperlinks>
    <hyperlink ref="F95" r:id="rId1" display="https://podminky.urs.cz/item/CS_URS_2025_01/319202213"/>
    <hyperlink ref="F99" r:id="rId2" display="https://podminky.urs.cz/item/CS_URS_2025_01/346272226"/>
    <hyperlink ref="F105" r:id="rId3" display="https://podminky.urs.cz/item/CS_URS_2025_01/612142001"/>
    <hyperlink ref="F110" r:id="rId4" display="https://podminky.urs.cz/item/CS_URS_2025_01/612325302"/>
    <hyperlink ref="F115" r:id="rId5" display="https://podminky.urs.cz/item/CS_URS_2025_01/613142001"/>
    <hyperlink ref="F120" r:id="rId6" display="https://podminky.urs.cz/item/CS_URS_2025_01/619991005"/>
    <hyperlink ref="F123" r:id="rId7" display="https://podminky.urs.cz/item/CS_URS_2025_01/619991011"/>
    <hyperlink ref="F125" r:id="rId8" display="https://podminky.urs.cz/item/CS_URS_2025_01/619991015"/>
    <hyperlink ref="F128" r:id="rId9" display="https://podminky.urs.cz/item/CS_URS_2025_01/621131121"/>
    <hyperlink ref="F132" r:id="rId10" display="https://podminky.urs.cz/item/CS_URS_2025_01/621142001"/>
    <hyperlink ref="F137" r:id="rId11" display="https://podminky.urs.cz/item/CS_URS_2025_01/621211011"/>
    <hyperlink ref="F146" r:id="rId12" display="https://podminky.urs.cz/item/CS_URS_2025_01/621521012"/>
    <hyperlink ref="F153" r:id="rId13" display="https://podminky.urs.cz/item/CS_URS_2025_01/622131121"/>
    <hyperlink ref="F157" r:id="rId14" display="https://podminky.urs.cz/item/CS_URS_2025_01/622211031"/>
    <hyperlink ref="F165" r:id="rId15" display="https://podminky.urs.cz/item/CS_URS_2025_01/622212051"/>
    <hyperlink ref="F197" r:id="rId16" display="https://podminky.urs.cz/item/CS_URS_2025_01/622252001"/>
    <hyperlink ref="F203" r:id="rId17" display="https://podminky.urs.cz/item/CS_URS_2025_01/622252002"/>
    <hyperlink ref="F237" r:id="rId18" display="https://podminky.urs.cz/item/CS_URS_2025_01/622521012"/>
    <hyperlink ref="F245" r:id="rId19" display="https://podminky.urs.cz/item/CS_URS_2025_01/623131121"/>
    <hyperlink ref="F249" r:id="rId20" display="https://podminky.urs.cz/item/CS_URS_2025_01/623521012"/>
    <hyperlink ref="F253" r:id="rId21" display="https://podminky.urs.cz/item/CS_URS_2025_01/629991001"/>
    <hyperlink ref="F257" r:id="rId22" display="https://podminky.urs.cz/item/CS_URS_2025_01/629991012"/>
    <hyperlink ref="F270" r:id="rId23" display="https://podminky.urs.cz/item/CS_URS_2025_01/629995101"/>
    <hyperlink ref="F274" r:id="rId24" display="https://podminky.urs.cz/item/CS_URS_2025_01/644941111"/>
    <hyperlink ref="F281" r:id="rId25" display="https://podminky.urs.cz/item/CS_URS_2025_01/941111121"/>
    <hyperlink ref="F286" r:id="rId26" display="https://podminky.urs.cz/item/CS_URS_2025_01/941111221"/>
    <hyperlink ref="F289" r:id="rId27" display="https://podminky.urs.cz/item/CS_URS_2025_01/941111312"/>
    <hyperlink ref="F291" r:id="rId28" display="https://podminky.urs.cz/item/CS_URS_2025_01/941111821"/>
    <hyperlink ref="F293" r:id="rId29" display="https://podminky.urs.cz/item/CS_URS_2025_01/944511111"/>
    <hyperlink ref="F295" r:id="rId30" display="https://podminky.urs.cz/item/CS_URS_2025_01/944511211"/>
    <hyperlink ref="F298" r:id="rId31" display="https://podminky.urs.cz/item/CS_URS_2025_01/944511811"/>
    <hyperlink ref="F300" r:id="rId32" display="https://podminky.urs.cz/item/CS_URS_2025_01/952901111"/>
    <hyperlink ref="F302" r:id="rId33" display="https://podminky.urs.cz/item/CS_URS_2025_01/965081113"/>
    <hyperlink ref="F307" r:id="rId34" display="https://podminky.urs.cz/item/CS_URS_2025_01/965082923"/>
    <hyperlink ref="F312" r:id="rId35" display="https://podminky.urs.cz/item/CS_URS_2025_01/978015331"/>
    <hyperlink ref="F316" r:id="rId36" display="https://podminky.urs.cz/item/CS_URS_2025_01/978015391"/>
    <hyperlink ref="F325" r:id="rId37" display="https://podminky.urs.cz/item/CS_URS_2025_01/985311211"/>
    <hyperlink ref="F330" r:id="rId38" display="https://podminky.urs.cz/item/CS_URS_2025_01/993111111"/>
    <hyperlink ref="F332" r:id="rId39" display="https://podminky.urs.cz/item/CS_URS_2025_01/993111119"/>
    <hyperlink ref="F337" r:id="rId40" display="https://podminky.urs.cz/item/CS_URS_2025_01/997013212"/>
    <hyperlink ref="F339" r:id="rId41" display="https://podminky.urs.cz/item/CS_URS_2025_01/997013219"/>
    <hyperlink ref="F341" r:id="rId42" display="https://podminky.urs.cz/item/CS_URS_2025_01/997013501"/>
    <hyperlink ref="F343" r:id="rId43" display="https://podminky.urs.cz/item/CS_URS_2025_01/997013509"/>
    <hyperlink ref="F347" r:id="rId44" display="https://podminky.urs.cz/item/CS_URS_2025_01/997013631"/>
    <hyperlink ref="F349" r:id="rId45" display="https://podminky.urs.cz/item/CS_URS_2025_01/997221611"/>
    <hyperlink ref="F352" r:id="rId46" display="https://podminky.urs.cz/item/CS_URS_2025_01/998018002"/>
    <hyperlink ref="F356" r:id="rId47" display="https://podminky.urs.cz/item/CS_URS_2025_01/713122111"/>
    <hyperlink ref="F361" r:id="rId48" display="https://podminky.urs.cz/item/CS_URS_2025_01/713122123"/>
    <hyperlink ref="F363" r:id="rId49" display="https://podminky.urs.cz/item/CS_URS_2025_01/713122133"/>
    <hyperlink ref="F365" r:id="rId50" display="https://podminky.urs.cz/item/CS_URS_2025_01/713122141"/>
    <hyperlink ref="F367" r:id="rId51" display="https://podminky.urs.cz/item/CS_URS_2025_01/713131141"/>
    <hyperlink ref="F373" r:id="rId52" display="https://podminky.urs.cz/item/CS_URS_2025_01/713141136"/>
    <hyperlink ref="F380" r:id="rId53" display="https://podminky.urs.cz/item/CS_URS_2025_01/998713122"/>
    <hyperlink ref="F383" r:id="rId54" display="https://podminky.urs.cz/item/CS_URS_2025_01/741370032"/>
    <hyperlink ref="F388" r:id="rId55" display="https://podminky.urs.cz/item/CS_URS_2025_01/741370131"/>
    <hyperlink ref="F393" r:id="rId56" display="https://podminky.urs.cz/item/CS_URS_2025_01/741374900"/>
    <hyperlink ref="F400" r:id="rId57" display="https://podminky.urs.cz/item/CS_URS_2025_01/741420001"/>
    <hyperlink ref="F402" r:id="rId58" display="https://podminky.urs.cz/item/CS_URS_2025_01/741420023"/>
    <hyperlink ref="F405" r:id="rId59" display="https://podminky.urs.cz/item/CS_URS_2025_01/741420041"/>
    <hyperlink ref="F407" r:id="rId60" display="https://podminky.urs.cz/item/CS_URS_2025_01/741420083"/>
    <hyperlink ref="F410" r:id="rId61" display="https://podminky.urs.cz/item/CS_URS_2025_01/741421811"/>
    <hyperlink ref="F416" r:id="rId62" display="https://podminky.urs.cz/item/CS_URS_2025_01/742420021"/>
    <hyperlink ref="F422" r:id="rId63" display="https://podminky.urs.cz/item/CS_URS_2025_01/742420821"/>
    <hyperlink ref="F433" r:id="rId64" display="https://podminky.urs.cz/item/CS_URS_2025_01/762341210"/>
    <hyperlink ref="F438" r:id="rId65" display="https://podminky.urs.cz/item/CS_URS_2025_01/762342216"/>
    <hyperlink ref="F443" r:id="rId66" display="https://podminky.urs.cz/item/CS_URS_2025_01/762511266"/>
    <hyperlink ref="F448" r:id="rId67" display="https://podminky.urs.cz/item/CS_URS_2025_01/998762122"/>
    <hyperlink ref="F451" r:id="rId68" display="https://podminky.urs.cz/item/CS_URS_2025_01/764001821"/>
    <hyperlink ref="F456" r:id="rId69" display="https://podminky.urs.cz/item/CS_URS_2025_01/764002414"/>
    <hyperlink ref="F463" r:id="rId70" display="https://podminky.urs.cz/item/CS_URS_2025_01/764002851"/>
    <hyperlink ref="F468" r:id="rId71" display="https://podminky.urs.cz/item/CS_URS_2025_01/764004863"/>
    <hyperlink ref="F473" r:id="rId72" display="https://podminky.urs.cz/item/CS_URS_2025_01/764111671"/>
    <hyperlink ref="F478" r:id="rId73" display="https://podminky.urs.cz/item/CS_URS_2025_01/764212633"/>
    <hyperlink ref="F483" r:id="rId74" display="https://podminky.urs.cz/item/CS_URS_2025_01/764216645"/>
    <hyperlink ref="F496" r:id="rId75" display="https://podminky.urs.cz/item/CS_URS_2025_01/764508131"/>
    <hyperlink ref="F501" r:id="rId76" display="https://podminky.urs.cz/item/CS_URS_2025_01/764508132"/>
    <hyperlink ref="F504" r:id="rId77" display="https://podminky.urs.cz/item/CS_URS_2025_01/998764122"/>
    <hyperlink ref="F507" r:id="rId78" display="https://podminky.urs.cz/item/CS_URS_2025_01/784181101"/>
    <hyperlink ref="F509" r:id="rId79" display="https://podminky.urs.cz/item/CS_URS_2025_01/784211101"/>
    <hyperlink ref="F526" r:id="rId80" display="https://podminky.urs.cz/item/CS_URS_2023_01/030001000"/>
    <hyperlink ref="F528" r:id="rId81" display="https://podminky.urs.cz/item/CS_URS_2025_01/034103000"/>
    <hyperlink ref="F531" r:id="rId82" display="https://podminky.urs.cz/item/CS_URS_2023_01/040001000"/>
    <hyperlink ref="F534" r:id="rId83" display="https://podminky.urs.cz/item/CS_URS_2023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6" customFormat="1" ht="45" customHeight="1">
      <c r="B3" s="268"/>
      <c r="C3" s="269" t="s">
        <v>786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787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788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789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790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791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792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793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794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795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796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76</v>
      </c>
      <c r="F18" s="275" t="s">
        <v>797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798</v>
      </c>
      <c r="F19" s="275" t="s">
        <v>799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800</v>
      </c>
      <c r="F20" s="275" t="s">
        <v>801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802</v>
      </c>
      <c r="F21" s="275" t="s">
        <v>803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737</v>
      </c>
      <c r="F22" s="275" t="s">
        <v>738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804</v>
      </c>
      <c r="F23" s="275" t="s">
        <v>805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806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807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808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809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810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811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812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813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814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104</v>
      </c>
      <c r="F36" s="275"/>
      <c r="G36" s="275" t="s">
        <v>815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816</v>
      </c>
      <c r="F37" s="275"/>
      <c r="G37" s="275" t="s">
        <v>817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53</v>
      </c>
      <c r="F38" s="275"/>
      <c r="G38" s="275" t="s">
        <v>818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54</v>
      </c>
      <c r="F39" s="275"/>
      <c r="G39" s="275" t="s">
        <v>819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105</v>
      </c>
      <c r="F40" s="275"/>
      <c r="G40" s="275" t="s">
        <v>820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106</v>
      </c>
      <c r="F41" s="275"/>
      <c r="G41" s="275" t="s">
        <v>821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822</v>
      </c>
      <c r="F42" s="275"/>
      <c r="G42" s="275" t="s">
        <v>823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824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825</v>
      </c>
      <c r="F44" s="275"/>
      <c r="G44" s="275" t="s">
        <v>826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108</v>
      </c>
      <c r="F45" s="275"/>
      <c r="G45" s="275" t="s">
        <v>827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828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829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830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831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832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833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834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835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836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837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838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839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840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841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842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843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844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845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846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847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848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849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850</v>
      </c>
      <c r="D76" s="293"/>
      <c r="E76" s="293"/>
      <c r="F76" s="293" t="s">
        <v>851</v>
      </c>
      <c r="G76" s="294"/>
      <c r="H76" s="293" t="s">
        <v>54</v>
      </c>
      <c r="I76" s="293" t="s">
        <v>57</v>
      </c>
      <c r="J76" s="293" t="s">
        <v>852</v>
      </c>
      <c r="K76" s="292"/>
    </row>
    <row r="77" s="1" customFormat="1" ht="17.25" customHeight="1">
      <c r="B77" s="290"/>
      <c r="C77" s="295" t="s">
        <v>853</v>
      </c>
      <c r="D77" s="295"/>
      <c r="E77" s="295"/>
      <c r="F77" s="296" t="s">
        <v>854</v>
      </c>
      <c r="G77" s="297"/>
      <c r="H77" s="295"/>
      <c r="I77" s="295"/>
      <c r="J77" s="295" t="s">
        <v>855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53</v>
      </c>
      <c r="D79" s="300"/>
      <c r="E79" s="300"/>
      <c r="F79" s="301" t="s">
        <v>856</v>
      </c>
      <c r="G79" s="302"/>
      <c r="H79" s="278" t="s">
        <v>857</v>
      </c>
      <c r="I79" s="278" t="s">
        <v>858</v>
      </c>
      <c r="J79" s="278">
        <v>20</v>
      </c>
      <c r="K79" s="292"/>
    </row>
    <row r="80" s="1" customFormat="1" ht="15" customHeight="1">
      <c r="B80" s="290"/>
      <c r="C80" s="278" t="s">
        <v>859</v>
      </c>
      <c r="D80" s="278"/>
      <c r="E80" s="278"/>
      <c r="F80" s="301" t="s">
        <v>856</v>
      </c>
      <c r="G80" s="302"/>
      <c r="H80" s="278" t="s">
        <v>860</v>
      </c>
      <c r="I80" s="278" t="s">
        <v>858</v>
      </c>
      <c r="J80" s="278">
        <v>120</v>
      </c>
      <c r="K80" s="292"/>
    </row>
    <row r="81" s="1" customFormat="1" ht="15" customHeight="1">
      <c r="B81" s="303"/>
      <c r="C81" s="278" t="s">
        <v>861</v>
      </c>
      <c r="D81" s="278"/>
      <c r="E81" s="278"/>
      <c r="F81" s="301" t="s">
        <v>862</v>
      </c>
      <c r="G81" s="302"/>
      <c r="H81" s="278" t="s">
        <v>863</v>
      </c>
      <c r="I81" s="278" t="s">
        <v>858</v>
      </c>
      <c r="J81" s="278">
        <v>50</v>
      </c>
      <c r="K81" s="292"/>
    </row>
    <row r="82" s="1" customFormat="1" ht="15" customHeight="1">
      <c r="B82" s="303"/>
      <c r="C82" s="278" t="s">
        <v>864</v>
      </c>
      <c r="D82" s="278"/>
      <c r="E82" s="278"/>
      <c r="F82" s="301" t="s">
        <v>856</v>
      </c>
      <c r="G82" s="302"/>
      <c r="H82" s="278" t="s">
        <v>865</v>
      </c>
      <c r="I82" s="278" t="s">
        <v>866</v>
      </c>
      <c r="J82" s="278"/>
      <c r="K82" s="292"/>
    </row>
    <row r="83" s="1" customFormat="1" ht="15" customHeight="1">
      <c r="B83" s="303"/>
      <c r="C83" s="304" t="s">
        <v>867</v>
      </c>
      <c r="D83" s="304"/>
      <c r="E83" s="304"/>
      <c r="F83" s="305" t="s">
        <v>862</v>
      </c>
      <c r="G83" s="304"/>
      <c r="H83" s="304" t="s">
        <v>868</v>
      </c>
      <c r="I83" s="304" t="s">
        <v>858</v>
      </c>
      <c r="J83" s="304">
        <v>15</v>
      </c>
      <c r="K83" s="292"/>
    </row>
    <row r="84" s="1" customFormat="1" ht="15" customHeight="1">
      <c r="B84" s="303"/>
      <c r="C84" s="304" t="s">
        <v>869</v>
      </c>
      <c r="D84" s="304"/>
      <c r="E84" s="304"/>
      <c r="F84" s="305" t="s">
        <v>862</v>
      </c>
      <c r="G84" s="304"/>
      <c r="H84" s="304" t="s">
        <v>870</v>
      </c>
      <c r="I84" s="304" t="s">
        <v>858</v>
      </c>
      <c r="J84" s="304">
        <v>15</v>
      </c>
      <c r="K84" s="292"/>
    </row>
    <row r="85" s="1" customFormat="1" ht="15" customHeight="1">
      <c r="B85" s="303"/>
      <c r="C85" s="304" t="s">
        <v>871</v>
      </c>
      <c r="D85" s="304"/>
      <c r="E85" s="304"/>
      <c r="F85" s="305" t="s">
        <v>862</v>
      </c>
      <c r="G85" s="304"/>
      <c r="H85" s="304" t="s">
        <v>872</v>
      </c>
      <c r="I85" s="304" t="s">
        <v>858</v>
      </c>
      <c r="J85" s="304">
        <v>20</v>
      </c>
      <c r="K85" s="292"/>
    </row>
    <row r="86" s="1" customFormat="1" ht="15" customHeight="1">
      <c r="B86" s="303"/>
      <c r="C86" s="304" t="s">
        <v>873</v>
      </c>
      <c r="D86" s="304"/>
      <c r="E86" s="304"/>
      <c r="F86" s="305" t="s">
        <v>862</v>
      </c>
      <c r="G86" s="304"/>
      <c r="H86" s="304" t="s">
        <v>874</v>
      </c>
      <c r="I86" s="304" t="s">
        <v>858</v>
      </c>
      <c r="J86" s="304">
        <v>20</v>
      </c>
      <c r="K86" s="292"/>
    </row>
    <row r="87" s="1" customFormat="1" ht="15" customHeight="1">
      <c r="B87" s="303"/>
      <c r="C87" s="278" t="s">
        <v>875</v>
      </c>
      <c r="D87" s="278"/>
      <c r="E87" s="278"/>
      <c r="F87" s="301" t="s">
        <v>862</v>
      </c>
      <c r="G87" s="302"/>
      <c r="H87" s="278" t="s">
        <v>876</v>
      </c>
      <c r="I87" s="278" t="s">
        <v>858</v>
      </c>
      <c r="J87" s="278">
        <v>50</v>
      </c>
      <c r="K87" s="292"/>
    </row>
    <row r="88" s="1" customFormat="1" ht="15" customHeight="1">
      <c r="B88" s="303"/>
      <c r="C88" s="278" t="s">
        <v>877</v>
      </c>
      <c r="D88" s="278"/>
      <c r="E88" s="278"/>
      <c r="F88" s="301" t="s">
        <v>862</v>
      </c>
      <c r="G88" s="302"/>
      <c r="H88" s="278" t="s">
        <v>878</v>
      </c>
      <c r="I88" s="278" t="s">
        <v>858</v>
      </c>
      <c r="J88" s="278">
        <v>20</v>
      </c>
      <c r="K88" s="292"/>
    </row>
    <row r="89" s="1" customFormat="1" ht="15" customHeight="1">
      <c r="B89" s="303"/>
      <c r="C89" s="278" t="s">
        <v>879</v>
      </c>
      <c r="D89" s="278"/>
      <c r="E89" s="278"/>
      <c r="F89" s="301" t="s">
        <v>862</v>
      </c>
      <c r="G89" s="302"/>
      <c r="H89" s="278" t="s">
        <v>880</v>
      </c>
      <c r="I89" s="278" t="s">
        <v>858</v>
      </c>
      <c r="J89" s="278">
        <v>20</v>
      </c>
      <c r="K89" s="292"/>
    </row>
    <row r="90" s="1" customFormat="1" ht="15" customHeight="1">
      <c r="B90" s="303"/>
      <c r="C90" s="278" t="s">
        <v>881</v>
      </c>
      <c r="D90" s="278"/>
      <c r="E90" s="278"/>
      <c r="F90" s="301" t="s">
        <v>862</v>
      </c>
      <c r="G90" s="302"/>
      <c r="H90" s="278" t="s">
        <v>882</v>
      </c>
      <c r="I90" s="278" t="s">
        <v>858</v>
      </c>
      <c r="J90" s="278">
        <v>50</v>
      </c>
      <c r="K90" s="292"/>
    </row>
    <row r="91" s="1" customFormat="1" ht="15" customHeight="1">
      <c r="B91" s="303"/>
      <c r="C91" s="278" t="s">
        <v>883</v>
      </c>
      <c r="D91" s="278"/>
      <c r="E91" s="278"/>
      <c r="F91" s="301" t="s">
        <v>862</v>
      </c>
      <c r="G91" s="302"/>
      <c r="H91" s="278" t="s">
        <v>883</v>
      </c>
      <c r="I91" s="278" t="s">
        <v>858</v>
      </c>
      <c r="J91" s="278">
        <v>50</v>
      </c>
      <c r="K91" s="292"/>
    </row>
    <row r="92" s="1" customFormat="1" ht="15" customHeight="1">
      <c r="B92" s="303"/>
      <c r="C92" s="278" t="s">
        <v>884</v>
      </c>
      <c r="D92" s="278"/>
      <c r="E92" s="278"/>
      <c r="F92" s="301" t="s">
        <v>862</v>
      </c>
      <c r="G92" s="302"/>
      <c r="H92" s="278" t="s">
        <v>885</v>
      </c>
      <c r="I92" s="278" t="s">
        <v>858</v>
      </c>
      <c r="J92" s="278">
        <v>255</v>
      </c>
      <c r="K92" s="292"/>
    </row>
    <row r="93" s="1" customFormat="1" ht="15" customHeight="1">
      <c r="B93" s="303"/>
      <c r="C93" s="278" t="s">
        <v>886</v>
      </c>
      <c r="D93" s="278"/>
      <c r="E93" s="278"/>
      <c r="F93" s="301" t="s">
        <v>856</v>
      </c>
      <c r="G93" s="302"/>
      <c r="H93" s="278" t="s">
        <v>887</v>
      </c>
      <c r="I93" s="278" t="s">
        <v>888</v>
      </c>
      <c r="J93" s="278"/>
      <c r="K93" s="292"/>
    </row>
    <row r="94" s="1" customFormat="1" ht="15" customHeight="1">
      <c r="B94" s="303"/>
      <c r="C94" s="278" t="s">
        <v>889</v>
      </c>
      <c r="D94" s="278"/>
      <c r="E94" s="278"/>
      <c r="F94" s="301" t="s">
        <v>856</v>
      </c>
      <c r="G94" s="302"/>
      <c r="H94" s="278" t="s">
        <v>890</v>
      </c>
      <c r="I94" s="278" t="s">
        <v>891</v>
      </c>
      <c r="J94" s="278"/>
      <c r="K94" s="292"/>
    </row>
    <row r="95" s="1" customFormat="1" ht="15" customHeight="1">
      <c r="B95" s="303"/>
      <c r="C95" s="278" t="s">
        <v>892</v>
      </c>
      <c r="D95" s="278"/>
      <c r="E95" s="278"/>
      <c r="F95" s="301" t="s">
        <v>856</v>
      </c>
      <c r="G95" s="302"/>
      <c r="H95" s="278" t="s">
        <v>892</v>
      </c>
      <c r="I95" s="278" t="s">
        <v>891</v>
      </c>
      <c r="J95" s="278"/>
      <c r="K95" s="292"/>
    </row>
    <row r="96" s="1" customFormat="1" ht="15" customHeight="1">
      <c r="B96" s="303"/>
      <c r="C96" s="278" t="s">
        <v>38</v>
      </c>
      <c r="D96" s="278"/>
      <c r="E96" s="278"/>
      <c r="F96" s="301" t="s">
        <v>856</v>
      </c>
      <c r="G96" s="302"/>
      <c r="H96" s="278" t="s">
        <v>893</v>
      </c>
      <c r="I96" s="278" t="s">
        <v>891</v>
      </c>
      <c r="J96" s="278"/>
      <c r="K96" s="292"/>
    </row>
    <row r="97" s="1" customFormat="1" ht="15" customHeight="1">
      <c r="B97" s="303"/>
      <c r="C97" s="278" t="s">
        <v>48</v>
      </c>
      <c r="D97" s="278"/>
      <c r="E97" s="278"/>
      <c r="F97" s="301" t="s">
        <v>856</v>
      </c>
      <c r="G97" s="302"/>
      <c r="H97" s="278" t="s">
        <v>894</v>
      </c>
      <c r="I97" s="278" t="s">
        <v>891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895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850</v>
      </c>
      <c r="D103" s="293"/>
      <c r="E103" s="293"/>
      <c r="F103" s="293" t="s">
        <v>851</v>
      </c>
      <c r="G103" s="294"/>
      <c r="H103" s="293" t="s">
        <v>54</v>
      </c>
      <c r="I103" s="293" t="s">
        <v>57</v>
      </c>
      <c r="J103" s="293" t="s">
        <v>852</v>
      </c>
      <c r="K103" s="292"/>
    </row>
    <row r="104" s="1" customFormat="1" ht="17.25" customHeight="1">
      <c r="B104" s="290"/>
      <c r="C104" s="295" t="s">
        <v>853</v>
      </c>
      <c r="D104" s="295"/>
      <c r="E104" s="295"/>
      <c r="F104" s="296" t="s">
        <v>854</v>
      </c>
      <c r="G104" s="297"/>
      <c r="H104" s="295"/>
      <c r="I104" s="295"/>
      <c r="J104" s="295" t="s">
        <v>855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53</v>
      </c>
      <c r="D106" s="300"/>
      <c r="E106" s="300"/>
      <c r="F106" s="301" t="s">
        <v>856</v>
      </c>
      <c r="G106" s="278"/>
      <c r="H106" s="278" t="s">
        <v>896</v>
      </c>
      <c r="I106" s="278" t="s">
        <v>858</v>
      </c>
      <c r="J106" s="278">
        <v>20</v>
      </c>
      <c r="K106" s="292"/>
    </row>
    <row r="107" s="1" customFormat="1" ht="15" customHeight="1">
      <c r="B107" s="290"/>
      <c r="C107" s="278" t="s">
        <v>859</v>
      </c>
      <c r="D107" s="278"/>
      <c r="E107" s="278"/>
      <c r="F107" s="301" t="s">
        <v>856</v>
      </c>
      <c r="G107" s="278"/>
      <c r="H107" s="278" t="s">
        <v>896</v>
      </c>
      <c r="I107" s="278" t="s">
        <v>858</v>
      </c>
      <c r="J107" s="278">
        <v>120</v>
      </c>
      <c r="K107" s="292"/>
    </row>
    <row r="108" s="1" customFormat="1" ht="15" customHeight="1">
      <c r="B108" s="303"/>
      <c r="C108" s="278" t="s">
        <v>861</v>
      </c>
      <c r="D108" s="278"/>
      <c r="E108" s="278"/>
      <c r="F108" s="301" t="s">
        <v>862</v>
      </c>
      <c r="G108" s="278"/>
      <c r="H108" s="278" t="s">
        <v>896</v>
      </c>
      <c r="I108" s="278" t="s">
        <v>858</v>
      </c>
      <c r="J108" s="278">
        <v>50</v>
      </c>
      <c r="K108" s="292"/>
    </row>
    <row r="109" s="1" customFormat="1" ht="15" customHeight="1">
      <c r="B109" s="303"/>
      <c r="C109" s="278" t="s">
        <v>864</v>
      </c>
      <c r="D109" s="278"/>
      <c r="E109" s="278"/>
      <c r="F109" s="301" t="s">
        <v>856</v>
      </c>
      <c r="G109" s="278"/>
      <c r="H109" s="278" t="s">
        <v>896</v>
      </c>
      <c r="I109" s="278" t="s">
        <v>866</v>
      </c>
      <c r="J109" s="278"/>
      <c r="K109" s="292"/>
    </row>
    <row r="110" s="1" customFormat="1" ht="15" customHeight="1">
      <c r="B110" s="303"/>
      <c r="C110" s="278" t="s">
        <v>875</v>
      </c>
      <c r="D110" s="278"/>
      <c r="E110" s="278"/>
      <c r="F110" s="301" t="s">
        <v>862</v>
      </c>
      <c r="G110" s="278"/>
      <c r="H110" s="278" t="s">
        <v>896</v>
      </c>
      <c r="I110" s="278" t="s">
        <v>858</v>
      </c>
      <c r="J110" s="278">
        <v>50</v>
      </c>
      <c r="K110" s="292"/>
    </row>
    <row r="111" s="1" customFormat="1" ht="15" customHeight="1">
      <c r="B111" s="303"/>
      <c r="C111" s="278" t="s">
        <v>883</v>
      </c>
      <c r="D111" s="278"/>
      <c r="E111" s="278"/>
      <c r="F111" s="301" t="s">
        <v>862</v>
      </c>
      <c r="G111" s="278"/>
      <c r="H111" s="278" t="s">
        <v>896</v>
      </c>
      <c r="I111" s="278" t="s">
        <v>858</v>
      </c>
      <c r="J111" s="278">
        <v>50</v>
      </c>
      <c r="K111" s="292"/>
    </row>
    <row r="112" s="1" customFormat="1" ht="15" customHeight="1">
      <c r="B112" s="303"/>
      <c r="C112" s="278" t="s">
        <v>881</v>
      </c>
      <c r="D112" s="278"/>
      <c r="E112" s="278"/>
      <c r="F112" s="301" t="s">
        <v>862</v>
      </c>
      <c r="G112" s="278"/>
      <c r="H112" s="278" t="s">
        <v>896</v>
      </c>
      <c r="I112" s="278" t="s">
        <v>858</v>
      </c>
      <c r="J112" s="278">
        <v>50</v>
      </c>
      <c r="K112" s="292"/>
    </row>
    <row r="113" s="1" customFormat="1" ht="15" customHeight="1">
      <c r="B113" s="303"/>
      <c r="C113" s="278" t="s">
        <v>53</v>
      </c>
      <c r="D113" s="278"/>
      <c r="E113" s="278"/>
      <c r="F113" s="301" t="s">
        <v>856</v>
      </c>
      <c r="G113" s="278"/>
      <c r="H113" s="278" t="s">
        <v>897</v>
      </c>
      <c r="I113" s="278" t="s">
        <v>858</v>
      </c>
      <c r="J113" s="278">
        <v>20</v>
      </c>
      <c r="K113" s="292"/>
    </row>
    <row r="114" s="1" customFormat="1" ht="15" customHeight="1">
      <c r="B114" s="303"/>
      <c r="C114" s="278" t="s">
        <v>898</v>
      </c>
      <c r="D114" s="278"/>
      <c r="E114" s="278"/>
      <c r="F114" s="301" t="s">
        <v>856</v>
      </c>
      <c r="G114" s="278"/>
      <c r="H114" s="278" t="s">
        <v>899</v>
      </c>
      <c r="I114" s="278" t="s">
        <v>858</v>
      </c>
      <c r="J114" s="278">
        <v>120</v>
      </c>
      <c r="K114" s="292"/>
    </row>
    <row r="115" s="1" customFormat="1" ht="15" customHeight="1">
      <c r="B115" s="303"/>
      <c r="C115" s="278" t="s">
        <v>38</v>
      </c>
      <c r="D115" s="278"/>
      <c r="E115" s="278"/>
      <c r="F115" s="301" t="s">
        <v>856</v>
      </c>
      <c r="G115" s="278"/>
      <c r="H115" s="278" t="s">
        <v>900</v>
      </c>
      <c r="I115" s="278" t="s">
        <v>891</v>
      </c>
      <c r="J115" s="278"/>
      <c r="K115" s="292"/>
    </row>
    <row r="116" s="1" customFormat="1" ht="15" customHeight="1">
      <c r="B116" s="303"/>
      <c r="C116" s="278" t="s">
        <v>48</v>
      </c>
      <c r="D116" s="278"/>
      <c r="E116" s="278"/>
      <c r="F116" s="301" t="s">
        <v>856</v>
      </c>
      <c r="G116" s="278"/>
      <c r="H116" s="278" t="s">
        <v>901</v>
      </c>
      <c r="I116" s="278" t="s">
        <v>891</v>
      </c>
      <c r="J116" s="278"/>
      <c r="K116" s="292"/>
    </row>
    <row r="117" s="1" customFormat="1" ht="15" customHeight="1">
      <c r="B117" s="303"/>
      <c r="C117" s="278" t="s">
        <v>57</v>
      </c>
      <c r="D117" s="278"/>
      <c r="E117" s="278"/>
      <c r="F117" s="301" t="s">
        <v>856</v>
      </c>
      <c r="G117" s="278"/>
      <c r="H117" s="278" t="s">
        <v>902</v>
      </c>
      <c r="I117" s="278" t="s">
        <v>903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904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850</v>
      </c>
      <c r="D123" s="293"/>
      <c r="E123" s="293"/>
      <c r="F123" s="293" t="s">
        <v>851</v>
      </c>
      <c r="G123" s="294"/>
      <c r="H123" s="293" t="s">
        <v>54</v>
      </c>
      <c r="I123" s="293" t="s">
        <v>57</v>
      </c>
      <c r="J123" s="293" t="s">
        <v>852</v>
      </c>
      <c r="K123" s="322"/>
    </row>
    <row r="124" s="1" customFormat="1" ht="17.25" customHeight="1">
      <c r="B124" s="321"/>
      <c r="C124" s="295" t="s">
        <v>853</v>
      </c>
      <c r="D124" s="295"/>
      <c r="E124" s="295"/>
      <c r="F124" s="296" t="s">
        <v>854</v>
      </c>
      <c r="G124" s="297"/>
      <c r="H124" s="295"/>
      <c r="I124" s="295"/>
      <c r="J124" s="295" t="s">
        <v>855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859</v>
      </c>
      <c r="D126" s="300"/>
      <c r="E126" s="300"/>
      <c r="F126" s="301" t="s">
        <v>856</v>
      </c>
      <c r="G126" s="278"/>
      <c r="H126" s="278" t="s">
        <v>896</v>
      </c>
      <c r="I126" s="278" t="s">
        <v>858</v>
      </c>
      <c r="J126" s="278">
        <v>120</v>
      </c>
      <c r="K126" s="326"/>
    </row>
    <row r="127" s="1" customFormat="1" ht="15" customHeight="1">
      <c r="B127" s="323"/>
      <c r="C127" s="278" t="s">
        <v>905</v>
      </c>
      <c r="D127" s="278"/>
      <c r="E127" s="278"/>
      <c r="F127" s="301" t="s">
        <v>856</v>
      </c>
      <c r="G127" s="278"/>
      <c r="H127" s="278" t="s">
        <v>906</v>
      </c>
      <c r="I127" s="278" t="s">
        <v>858</v>
      </c>
      <c r="J127" s="278" t="s">
        <v>907</v>
      </c>
      <c r="K127" s="326"/>
    </row>
    <row r="128" s="1" customFormat="1" ht="15" customHeight="1">
      <c r="B128" s="323"/>
      <c r="C128" s="278" t="s">
        <v>804</v>
      </c>
      <c r="D128" s="278"/>
      <c r="E128" s="278"/>
      <c r="F128" s="301" t="s">
        <v>856</v>
      </c>
      <c r="G128" s="278"/>
      <c r="H128" s="278" t="s">
        <v>908</v>
      </c>
      <c r="I128" s="278" t="s">
        <v>858</v>
      </c>
      <c r="J128" s="278" t="s">
        <v>907</v>
      </c>
      <c r="K128" s="326"/>
    </row>
    <row r="129" s="1" customFormat="1" ht="15" customHeight="1">
      <c r="B129" s="323"/>
      <c r="C129" s="278" t="s">
        <v>867</v>
      </c>
      <c r="D129" s="278"/>
      <c r="E129" s="278"/>
      <c r="F129" s="301" t="s">
        <v>862</v>
      </c>
      <c r="G129" s="278"/>
      <c r="H129" s="278" t="s">
        <v>868</v>
      </c>
      <c r="I129" s="278" t="s">
        <v>858</v>
      </c>
      <c r="J129" s="278">
        <v>15</v>
      </c>
      <c r="K129" s="326"/>
    </row>
    <row r="130" s="1" customFormat="1" ht="15" customHeight="1">
      <c r="B130" s="323"/>
      <c r="C130" s="304" t="s">
        <v>869</v>
      </c>
      <c r="D130" s="304"/>
      <c r="E130" s="304"/>
      <c r="F130" s="305" t="s">
        <v>862</v>
      </c>
      <c r="G130" s="304"/>
      <c r="H130" s="304" t="s">
        <v>870</v>
      </c>
      <c r="I130" s="304" t="s">
        <v>858</v>
      </c>
      <c r="J130" s="304">
        <v>15</v>
      </c>
      <c r="K130" s="326"/>
    </row>
    <row r="131" s="1" customFormat="1" ht="15" customHeight="1">
      <c r="B131" s="323"/>
      <c r="C131" s="304" t="s">
        <v>871</v>
      </c>
      <c r="D131" s="304"/>
      <c r="E131" s="304"/>
      <c r="F131" s="305" t="s">
        <v>862</v>
      </c>
      <c r="G131" s="304"/>
      <c r="H131" s="304" t="s">
        <v>872</v>
      </c>
      <c r="I131" s="304" t="s">
        <v>858</v>
      </c>
      <c r="J131" s="304">
        <v>20</v>
      </c>
      <c r="K131" s="326"/>
    </row>
    <row r="132" s="1" customFormat="1" ht="15" customHeight="1">
      <c r="B132" s="323"/>
      <c r="C132" s="304" t="s">
        <v>873</v>
      </c>
      <c r="D132" s="304"/>
      <c r="E132" s="304"/>
      <c r="F132" s="305" t="s">
        <v>862</v>
      </c>
      <c r="G132" s="304"/>
      <c r="H132" s="304" t="s">
        <v>874</v>
      </c>
      <c r="I132" s="304" t="s">
        <v>858</v>
      </c>
      <c r="J132" s="304">
        <v>20</v>
      </c>
      <c r="K132" s="326"/>
    </row>
    <row r="133" s="1" customFormat="1" ht="15" customHeight="1">
      <c r="B133" s="323"/>
      <c r="C133" s="278" t="s">
        <v>861</v>
      </c>
      <c r="D133" s="278"/>
      <c r="E133" s="278"/>
      <c r="F133" s="301" t="s">
        <v>862</v>
      </c>
      <c r="G133" s="278"/>
      <c r="H133" s="278" t="s">
        <v>896</v>
      </c>
      <c r="I133" s="278" t="s">
        <v>858</v>
      </c>
      <c r="J133" s="278">
        <v>50</v>
      </c>
      <c r="K133" s="326"/>
    </row>
    <row r="134" s="1" customFormat="1" ht="15" customHeight="1">
      <c r="B134" s="323"/>
      <c r="C134" s="278" t="s">
        <v>875</v>
      </c>
      <c r="D134" s="278"/>
      <c r="E134" s="278"/>
      <c r="F134" s="301" t="s">
        <v>862</v>
      </c>
      <c r="G134" s="278"/>
      <c r="H134" s="278" t="s">
        <v>896</v>
      </c>
      <c r="I134" s="278" t="s">
        <v>858</v>
      </c>
      <c r="J134" s="278">
        <v>50</v>
      </c>
      <c r="K134" s="326"/>
    </row>
    <row r="135" s="1" customFormat="1" ht="15" customHeight="1">
      <c r="B135" s="323"/>
      <c r="C135" s="278" t="s">
        <v>881</v>
      </c>
      <c r="D135" s="278"/>
      <c r="E135" s="278"/>
      <c r="F135" s="301" t="s">
        <v>862</v>
      </c>
      <c r="G135" s="278"/>
      <c r="H135" s="278" t="s">
        <v>896</v>
      </c>
      <c r="I135" s="278" t="s">
        <v>858</v>
      </c>
      <c r="J135" s="278">
        <v>50</v>
      </c>
      <c r="K135" s="326"/>
    </row>
    <row r="136" s="1" customFormat="1" ht="15" customHeight="1">
      <c r="B136" s="323"/>
      <c r="C136" s="278" t="s">
        <v>883</v>
      </c>
      <c r="D136" s="278"/>
      <c r="E136" s="278"/>
      <c r="F136" s="301" t="s">
        <v>862</v>
      </c>
      <c r="G136" s="278"/>
      <c r="H136" s="278" t="s">
        <v>896</v>
      </c>
      <c r="I136" s="278" t="s">
        <v>858</v>
      </c>
      <c r="J136" s="278">
        <v>50</v>
      </c>
      <c r="K136" s="326"/>
    </row>
    <row r="137" s="1" customFormat="1" ht="15" customHeight="1">
      <c r="B137" s="323"/>
      <c r="C137" s="278" t="s">
        <v>884</v>
      </c>
      <c r="D137" s="278"/>
      <c r="E137" s="278"/>
      <c r="F137" s="301" t="s">
        <v>862</v>
      </c>
      <c r="G137" s="278"/>
      <c r="H137" s="278" t="s">
        <v>909</v>
      </c>
      <c r="I137" s="278" t="s">
        <v>858</v>
      </c>
      <c r="J137" s="278">
        <v>255</v>
      </c>
      <c r="K137" s="326"/>
    </row>
    <row r="138" s="1" customFormat="1" ht="15" customHeight="1">
      <c r="B138" s="323"/>
      <c r="C138" s="278" t="s">
        <v>886</v>
      </c>
      <c r="D138" s="278"/>
      <c r="E138" s="278"/>
      <c r="F138" s="301" t="s">
        <v>856</v>
      </c>
      <c r="G138" s="278"/>
      <c r="H138" s="278" t="s">
        <v>910</v>
      </c>
      <c r="I138" s="278" t="s">
        <v>888</v>
      </c>
      <c r="J138" s="278"/>
      <c r="K138" s="326"/>
    </row>
    <row r="139" s="1" customFormat="1" ht="15" customHeight="1">
      <c r="B139" s="323"/>
      <c r="C139" s="278" t="s">
        <v>889</v>
      </c>
      <c r="D139" s="278"/>
      <c r="E139" s="278"/>
      <c r="F139" s="301" t="s">
        <v>856</v>
      </c>
      <c r="G139" s="278"/>
      <c r="H139" s="278" t="s">
        <v>911</v>
      </c>
      <c r="I139" s="278" t="s">
        <v>891</v>
      </c>
      <c r="J139" s="278"/>
      <c r="K139" s="326"/>
    </row>
    <row r="140" s="1" customFormat="1" ht="15" customHeight="1">
      <c r="B140" s="323"/>
      <c r="C140" s="278" t="s">
        <v>892</v>
      </c>
      <c r="D140" s="278"/>
      <c r="E140" s="278"/>
      <c r="F140" s="301" t="s">
        <v>856</v>
      </c>
      <c r="G140" s="278"/>
      <c r="H140" s="278" t="s">
        <v>892</v>
      </c>
      <c r="I140" s="278" t="s">
        <v>891</v>
      </c>
      <c r="J140" s="278"/>
      <c r="K140" s="326"/>
    </row>
    <row r="141" s="1" customFormat="1" ht="15" customHeight="1">
      <c r="B141" s="323"/>
      <c r="C141" s="278" t="s">
        <v>38</v>
      </c>
      <c r="D141" s="278"/>
      <c r="E141" s="278"/>
      <c r="F141" s="301" t="s">
        <v>856</v>
      </c>
      <c r="G141" s="278"/>
      <c r="H141" s="278" t="s">
        <v>912</v>
      </c>
      <c r="I141" s="278" t="s">
        <v>891</v>
      </c>
      <c r="J141" s="278"/>
      <c r="K141" s="326"/>
    </row>
    <row r="142" s="1" customFormat="1" ht="15" customHeight="1">
      <c r="B142" s="323"/>
      <c r="C142" s="278" t="s">
        <v>913</v>
      </c>
      <c r="D142" s="278"/>
      <c r="E142" s="278"/>
      <c r="F142" s="301" t="s">
        <v>856</v>
      </c>
      <c r="G142" s="278"/>
      <c r="H142" s="278" t="s">
        <v>914</v>
      </c>
      <c r="I142" s="278" t="s">
        <v>891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915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850</v>
      </c>
      <c r="D148" s="293"/>
      <c r="E148" s="293"/>
      <c r="F148" s="293" t="s">
        <v>851</v>
      </c>
      <c r="G148" s="294"/>
      <c r="H148" s="293" t="s">
        <v>54</v>
      </c>
      <c r="I148" s="293" t="s">
        <v>57</v>
      </c>
      <c r="J148" s="293" t="s">
        <v>852</v>
      </c>
      <c r="K148" s="292"/>
    </row>
    <row r="149" s="1" customFormat="1" ht="17.25" customHeight="1">
      <c r="B149" s="290"/>
      <c r="C149" s="295" t="s">
        <v>853</v>
      </c>
      <c r="D149" s="295"/>
      <c r="E149" s="295"/>
      <c r="F149" s="296" t="s">
        <v>854</v>
      </c>
      <c r="G149" s="297"/>
      <c r="H149" s="295"/>
      <c r="I149" s="295"/>
      <c r="J149" s="295" t="s">
        <v>855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859</v>
      </c>
      <c r="D151" s="278"/>
      <c r="E151" s="278"/>
      <c r="F151" s="331" t="s">
        <v>856</v>
      </c>
      <c r="G151" s="278"/>
      <c r="H151" s="330" t="s">
        <v>896</v>
      </c>
      <c r="I151" s="330" t="s">
        <v>858</v>
      </c>
      <c r="J151" s="330">
        <v>120</v>
      </c>
      <c r="K151" s="326"/>
    </row>
    <row r="152" s="1" customFormat="1" ht="15" customHeight="1">
      <c r="B152" s="303"/>
      <c r="C152" s="330" t="s">
        <v>905</v>
      </c>
      <c r="D152" s="278"/>
      <c r="E152" s="278"/>
      <c r="F152" s="331" t="s">
        <v>856</v>
      </c>
      <c r="G152" s="278"/>
      <c r="H152" s="330" t="s">
        <v>916</v>
      </c>
      <c r="I152" s="330" t="s">
        <v>858</v>
      </c>
      <c r="J152" s="330" t="s">
        <v>907</v>
      </c>
      <c r="K152" s="326"/>
    </row>
    <row r="153" s="1" customFormat="1" ht="15" customHeight="1">
      <c r="B153" s="303"/>
      <c r="C153" s="330" t="s">
        <v>804</v>
      </c>
      <c r="D153" s="278"/>
      <c r="E153" s="278"/>
      <c r="F153" s="331" t="s">
        <v>856</v>
      </c>
      <c r="G153" s="278"/>
      <c r="H153" s="330" t="s">
        <v>917</v>
      </c>
      <c r="I153" s="330" t="s">
        <v>858</v>
      </c>
      <c r="J153" s="330" t="s">
        <v>907</v>
      </c>
      <c r="K153" s="326"/>
    </row>
    <row r="154" s="1" customFormat="1" ht="15" customHeight="1">
      <c r="B154" s="303"/>
      <c r="C154" s="330" t="s">
        <v>861</v>
      </c>
      <c r="D154" s="278"/>
      <c r="E154" s="278"/>
      <c r="F154" s="331" t="s">
        <v>862</v>
      </c>
      <c r="G154" s="278"/>
      <c r="H154" s="330" t="s">
        <v>896</v>
      </c>
      <c r="I154" s="330" t="s">
        <v>858</v>
      </c>
      <c r="J154" s="330">
        <v>50</v>
      </c>
      <c r="K154" s="326"/>
    </row>
    <row r="155" s="1" customFormat="1" ht="15" customHeight="1">
      <c r="B155" s="303"/>
      <c r="C155" s="330" t="s">
        <v>864</v>
      </c>
      <c r="D155" s="278"/>
      <c r="E155" s="278"/>
      <c r="F155" s="331" t="s">
        <v>856</v>
      </c>
      <c r="G155" s="278"/>
      <c r="H155" s="330" t="s">
        <v>896</v>
      </c>
      <c r="I155" s="330" t="s">
        <v>866</v>
      </c>
      <c r="J155" s="330"/>
      <c r="K155" s="326"/>
    </row>
    <row r="156" s="1" customFormat="1" ht="15" customHeight="1">
      <c r="B156" s="303"/>
      <c r="C156" s="330" t="s">
        <v>875</v>
      </c>
      <c r="D156" s="278"/>
      <c r="E156" s="278"/>
      <c r="F156" s="331" t="s">
        <v>862</v>
      </c>
      <c r="G156" s="278"/>
      <c r="H156" s="330" t="s">
        <v>896</v>
      </c>
      <c r="I156" s="330" t="s">
        <v>858</v>
      </c>
      <c r="J156" s="330">
        <v>50</v>
      </c>
      <c r="K156" s="326"/>
    </row>
    <row r="157" s="1" customFormat="1" ht="15" customHeight="1">
      <c r="B157" s="303"/>
      <c r="C157" s="330" t="s">
        <v>883</v>
      </c>
      <c r="D157" s="278"/>
      <c r="E157" s="278"/>
      <c r="F157" s="331" t="s">
        <v>862</v>
      </c>
      <c r="G157" s="278"/>
      <c r="H157" s="330" t="s">
        <v>896</v>
      </c>
      <c r="I157" s="330" t="s">
        <v>858</v>
      </c>
      <c r="J157" s="330">
        <v>50</v>
      </c>
      <c r="K157" s="326"/>
    </row>
    <row r="158" s="1" customFormat="1" ht="15" customHeight="1">
      <c r="B158" s="303"/>
      <c r="C158" s="330" t="s">
        <v>881</v>
      </c>
      <c r="D158" s="278"/>
      <c r="E158" s="278"/>
      <c r="F158" s="331" t="s">
        <v>862</v>
      </c>
      <c r="G158" s="278"/>
      <c r="H158" s="330" t="s">
        <v>896</v>
      </c>
      <c r="I158" s="330" t="s">
        <v>858</v>
      </c>
      <c r="J158" s="330">
        <v>50</v>
      </c>
      <c r="K158" s="326"/>
    </row>
    <row r="159" s="1" customFormat="1" ht="15" customHeight="1">
      <c r="B159" s="303"/>
      <c r="C159" s="330" t="s">
        <v>82</v>
      </c>
      <c r="D159" s="278"/>
      <c r="E159" s="278"/>
      <c r="F159" s="331" t="s">
        <v>856</v>
      </c>
      <c r="G159" s="278"/>
      <c r="H159" s="330" t="s">
        <v>918</v>
      </c>
      <c r="I159" s="330" t="s">
        <v>858</v>
      </c>
      <c r="J159" s="330" t="s">
        <v>919</v>
      </c>
      <c r="K159" s="326"/>
    </row>
    <row r="160" s="1" customFormat="1" ht="15" customHeight="1">
      <c r="B160" s="303"/>
      <c r="C160" s="330" t="s">
        <v>920</v>
      </c>
      <c r="D160" s="278"/>
      <c r="E160" s="278"/>
      <c r="F160" s="331" t="s">
        <v>856</v>
      </c>
      <c r="G160" s="278"/>
      <c r="H160" s="330" t="s">
        <v>921</v>
      </c>
      <c r="I160" s="330" t="s">
        <v>891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922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850</v>
      </c>
      <c r="D166" s="293"/>
      <c r="E166" s="293"/>
      <c r="F166" s="293" t="s">
        <v>851</v>
      </c>
      <c r="G166" s="335"/>
      <c r="H166" s="336" t="s">
        <v>54</v>
      </c>
      <c r="I166" s="336" t="s">
        <v>57</v>
      </c>
      <c r="J166" s="293" t="s">
        <v>852</v>
      </c>
      <c r="K166" s="270"/>
    </row>
    <row r="167" s="1" customFormat="1" ht="17.25" customHeight="1">
      <c r="B167" s="271"/>
      <c r="C167" s="295" t="s">
        <v>853</v>
      </c>
      <c r="D167" s="295"/>
      <c r="E167" s="295"/>
      <c r="F167" s="296" t="s">
        <v>854</v>
      </c>
      <c r="G167" s="337"/>
      <c r="H167" s="338"/>
      <c r="I167" s="338"/>
      <c r="J167" s="295" t="s">
        <v>855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859</v>
      </c>
      <c r="D169" s="278"/>
      <c r="E169" s="278"/>
      <c r="F169" s="301" t="s">
        <v>856</v>
      </c>
      <c r="G169" s="278"/>
      <c r="H169" s="278" t="s">
        <v>896</v>
      </c>
      <c r="I169" s="278" t="s">
        <v>858</v>
      </c>
      <c r="J169" s="278">
        <v>120</v>
      </c>
      <c r="K169" s="326"/>
    </row>
    <row r="170" s="1" customFormat="1" ht="15" customHeight="1">
      <c r="B170" s="303"/>
      <c r="C170" s="278" t="s">
        <v>905</v>
      </c>
      <c r="D170" s="278"/>
      <c r="E170" s="278"/>
      <c r="F170" s="301" t="s">
        <v>856</v>
      </c>
      <c r="G170" s="278"/>
      <c r="H170" s="278" t="s">
        <v>906</v>
      </c>
      <c r="I170" s="278" t="s">
        <v>858</v>
      </c>
      <c r="J170" s="278" t="s">
        <v>907</v>
      </c>
      <c r="K170" s="326"/>
    </row>
    <row r="171" s="1" customFormat="1" ht="15" customHeight="1">
      <c r="B171" s="303"/>
      <c r="C171" s="278" t="s">
        <v>804</v>
      </c>
      <c r="D171" s="278"/>
      <c r="E171" s="278"/>
      <c r="F171" s="301" t="s">
        <v>856</v>
      </c>
      <c r="G171" s="278"/>
      <c r="H171" s="278" t="s">
        <v>923</v>
      </c>
      <c r="I171" s="278" t="s">
        <v>858</v>
      </c>
      <c r="J171" s="278" t="s">
        <v>907</v>
      </c>
      <c r="K171" s="326"/>
    </row>
    <row r="172" s="1" customFormat="1" ht="15" customHeight="1">
      <c r="B172" s="303"/>
      <c r="C172" s="278" t="s">
        <v>861</v>
      </c>
      <c r="D172" s="278"/>
      <c r="E172" s="278"/>
      <c r="F172" s="301" t="s">
        <v>862</v>
      </c>
      <c r="G172" s="278"/>
      <c r="H172" s="278" t="s">
        <v>923</v>
      </c>
      <c r="I172" s="278" t="s">
        <v>858</v>
      </c>
      <c r="J172" s="278">
        <v>50</v>
      </c>
      <c r="K172" s="326"/>
    </row>
    <row r="173" s="1" customFormat="1" ht="15" customHeight="1">
      <c r="B173" s="303"/>
      <c r="C173" s="278" t="s">
        <v>864</v>
      </c>
      <c r="D173" s="278"/>
      <c r="E173" s="278"/>
      <c r="F173" s="301" t="s">
        <v>856</v>
      </c>
      <c r="G173" s="278"/>
      <c r="H173" s="278" t="s">
        <v>923</v>
      </c>
      <c r="I173" s="278" t="s">
        <v>866</v>
      </c>
      <c r="J173" s="278"/>
      <c r="K173" s="326"/>
    </row>
    <row r="174" s="1" customFormat="1" ht="15" customHeight="1">
      <c r="B174" s="303"/>
      <c r="C174" s="278" t="s">
        <v>875</v>
      </c>
      <c r="D174" s="278"/>
      <c r="E174" s="278"/>
      <c r="F174" s="301" t="s">
        <v>862</v>
      </c>
      <c r="G174" s="278"/>
      <c r="H174" s="278" t="s">
        <v>923</v>
      </c>
      <c r="I174" s="278" t="s">
        <v>858</v>
      </c>
      <c r="J174" s="278">
        <v>50</v>
      </c>
      <c r="K174" s="326"/>
    </row>
    <row r="175" s="1" customFormat="1" ht="15" customHeight="1">
      <c r="B175" s="303"/>
      <c r="C175" s="278" t="s">
        <v>883</v>
      </c>
      <c r="D175" s="278"/>
      <c r="E175" s="278"/>
      <c r="F175" s="301" t="s">
        <v>862</v>
      </c>
      <c r="G175" s="278"/>
      <c r="H175" s="278" t="s">
        <v>923</v>
      </c>
      <c r="I175" s="278" t="s">
        <v>858</v>
      </c>
      <c r="J175" s="278">
        <v>50</v>
      </c>
      <c r="K175" s="326"/>
    </row>
    <row r="176" s="1" customFormat="1" ht="15" customHeight="1">
      <c r="B176" s="303"/>
      <c r="C176" s="278" t="s">
        <v>881</v>
      </c>
      <c r="D176" s="278"/>
      <c r="E176" s="278"/>
      <c r="F176" s="301" t="s">
        <v>862</v>
      </c>
      <c r="G176" s="278"/>
      <c r="H176" s="278" t="s">
        <v>923</v>
      </c>
      <c r="I176" s="278" t="s">
        <v>858</v>
      </c>
      <c r="J176" s="278">
        <v>50</v>
      </c>
      <c r="K176" s="326"/>
    </row>
    <row r="177" s="1" customFormat="1" ht="15" customHeight="1">
      <c r="B177" s="303"/>
      <c r="C177" s="278" t="s">
        <v>104</v>
      </c>
      <c r="D177" s="278"/>
      <c r="E177" s="278"/>
      <c r="F177" s="301" t="s">
        <v>856</v>
      </c>
      <c r="G177" s="278"/>
      <c r="H177" s="278" t="s">
        <v>924</v>
      </c>
      <c r="I177" s="278" t="s">
        <v>925</v>
      </c>
      <c r="J177" s="278"/>
      <c r="K177" s="326"/>
    </row>
    <row r="178" s="1" customFormat="1" ht="15" customHeight="1">
      <c r="B178" s="303"/>
      <c r="C178" s="278" t="s">
        <v>57</v>
      </c>
      <c r="D178" s="278"/>
      <c r="E178" s="278"/>
      <c r="F178" s="301" t="s">
        <v>856</v>
      </c>
      <c r="G178" s="278"/>
      <c r="H178" s="278" t="s">
        <v>926</v>
      </c>
      <c r="I178" s="278" t="s">
        <v>927</v>
      </c>
      <c r="J178" s="278">
        <v>1</v>
      </c>
      <c r="K178" s="326"/>
    </row>
    <row r="179" s="1" customFormat="1" ht="15" customHeight="1">
      <c r="B179" s="303"/>
      <c r="C179" s="278" t="s">
        <v>53</v>
      </c>
      <c r="D179" s="278"/>
      <c r="E179" s="278"/>
      <c r="F179" s="301" t="s">
        <v>856</v>
      </c>
      <c r="G179" s="278"/>
      <c r="H179" s="278" t="s">
        <v>928</v>
      </c>
      <c r="I179" s="278" t="s">
        <v>858</v>
      </c>
      <c r="J179" s="278">
        <v>20</v>
      </c>
      <c r="K179" s="326"/>
    </row>
    <row r="180" s="1" customFormat="1" ht="15" customHeight="1">
      <c r="B180" s="303"/>
      <c r="C180" s="278" t="s">
        <v>54</v>
      </c>
      <c r="D180" s="278"/>
      <c r="E180" s="278"/>
      <c r="F180" s="301" t="s">
        <v>856</v>
      </c>
      <c r="G180" s="278"/>
      <c r="H180" s="278" t="s">
        <v>929</v>
      </c>
      <c r="I180" s="278" t="s">
        <v>858</v>
      </c>
      <c r="J180" s="278">
        <v>255</v>
      </c>
      <c r="K180" s="326"/>
    </row>
    <row r="181" s="1" customFormat="1" ht="15" customHeight="1">
      <c r="B181" s="303"/>
      <c r="C181" s="278" t="s">
        <v>105</v>
      </c>
      <c r="D181" s="278"/>
      <c r="E181" s="278"/>
      <c r="F181" s="301" t="s">
        <v>856</v>
      </c>
      <c r="G181" s="278"/>
      <c r="H181" s="278" t="s">
        <v>820</v>
      </c>
      <c r="I181" s="278" t="s">
        <v>858</v>
      </c>
      <c r="J181" s="278">
        <v>10</v>
      </c>
      <c r="K181" s="326"/>
    </row>
    <row r="182" s="1" customFormat="1" ht="15" customHeight="1">
      <c r="B182" s="303"/>
      <c r="C182" s="278" t="s">
        <v>106</v>
      </c>
      <c r="D182" s="278"/>
      <c r="E182" s="278"/>
      <c r="F182" s="301" t="s">
        <v>856</v>
      </c>
      <c r="G182" s="278"/>
      <c r="H182" s="278" t="s">
        <v>930</v>
      </c>
      <c r="I182" s="278" t="s">
        <v>891</v>
      </c>
      <c r="J182" s="278"/>
      <c r="K182" s="326"/>
    </row>
    <row r="183" s="1" customFormat="1" ht="15" customHeight="1">
      <c r="B183" s="303"/>
      <c r="C183" s="278" t="s">
        <v>931</v>
      </c>
      <c r="D183" s="278"/>
      <c r="E183" s="278"/>
      <c r="F183" s="301" t="s">
        <v>856</v>
      </c>
      <c r="G183" s="278"/>
      <c r="H183" s="278" t="s">
        <v>932</v>
      </c>
      <c r="I183" s="278" t="s">
        <v>891</v>
      </c>
      <c r="J183" s="278"/>
      <c r="K183" s="326"/>
    </row>
    <row r="184" s="1" customFormat="1" ht="15" customHeight="1">
      <c r="B184" s="303"/>
      <c r="C184" s="278" t="s">
        <v>920</v>
      </c>
      <c r="D184" s="278"/>
      <c r="E184" s="278"/>
      <c r="F184" s="301" t="s">
        <v>856</v>
      </c>
      <c r="G184" s="278"/>
      <c r="H184" s="278" t="s">
        <v>933</v>
      </c>
      <c r="I184" s="278" t="s">
        <v>891</v>
      </c>
      <c r="J184" s="278"/>
      <c r="K184" s="326"/>
    </row>
    <row r="185" s="1" customFormat="1" ht="15" customHeight="1">
      <c r="B185" s="303"/>
      <c r="C185" s="278" t="s">
        <v>108</v>
      </c>
      <c r="D185" s="278"/>
      <c r="E185" s="278"/>
      <c r="F185" s="301" t="s">
        <v>862</v>
      </c>
      <c r="G185" s="278"/>
      <c r="H185" s="278" t="s">
        <v>934</v>
      </c>
      <c r="I185" s="278" t="s">
        <v>858</v>
      </c>
      <c r="J185" s="278">
        <v>50</v>
      </c>
      <c r="K185" s="326"/>
    </row>
    <row r="186" s="1" customFormat="1" ht="15" customHeight="1">
      <c r="B186" s="303"/>
      <c r="C186" s="278" t="s">
        <v>935</v>
      </c>
      <c r="D186" s="278"/>
      <c r="E186" s="278"/>
      <c r="F186" s="301" t="s">
        <v>862</v>
      </c>
      <c r="G186" s="278"/>
      <c r="H186" s="278" t="s">
        <v>936</v>
      </c>
      <c r="I186" s="278" t="s">
        <v>937</v>
      </c>
      <c r="J186" s="278"/>
      <c r="K186" s="326"/>
    </row>
    <row r="187" s="1" customFormat="1" ht="15" customHeight="1">
      <c r="B187" s="303"/>
      <c r="C187" s="278" t="s">
        <v>938</v>
      </c>
      <c r="D187" s="278"/>
      <c r="E187" s="278"/>
      <c r="F187" s="301" t="s">
        <v>862</v>
      </c>
      <c r="G187" s="278"/>
      <c r="H187" s="278" t="s">
        <v>939</v>
      </c>
      <c r="I187" s="278" t="s">
        <v>937</v>
      </c>
      <c r="J187" s="278"/>
      <c r="K187" s="326"/>
    </row>
    <row r="188" s="1" customFormat="1" ht="15" customHeight="1">
      <c r="B188" s="303"/>
      <c r="C188" s="278" t="s">
        <v>940</v>
      </c>
      <c r="D188" s="278"/>
      <c r="E188" s="278"/>
      <c r="F188" s="301" t="s">
        <v>862</v>
      </c>
      <c r="G188" s="278"/>
      <c r="H188" s="278" t="s">
        <v>941</v>
      </c>
      <c r="I188" s="278" t="s">
        <v>937</v>
      </c>
      <c r="J188" s="278"/>
      <c r="K188" s="326"/>
    </row>
    <row r="189" s="1" customFormat="1" ht="15" customHeight="1">
      <c r="B189" s="303"/>
      <c r="C189" s="339" t="s">
        <v>942</v>
      </c>
      <c r="D189" s="278"/>
      <c r="E189" s="278"/>
      <c r="F189" s="301" t="s">
        <v>862</v>
      </c>
      <c r="G189" s="278"/>
      <c r="H189" s="278" t="s">
        <v>943</v>
      </c>
      <c r="I189" s="278" t="s">
        <v>944</v>
      </c>
      <c r="J189" s="340" t="s">
        <v>945</v>
      </c>
      <c r="K189" s="326"/>
    </row>
    <row r="190" s="17" customFormat="1" ht="15" customHeight="1">
      <c r="B190" s="341"/>
      <c r="C190" s="342" t="s">
        <v>946</v>
      </c>
      <c r="D190" s="343"/>
      <c r="E190" s="343"/>
      <c r="F190" s="344" t="s">
        <v>862</v>
      </c>
      <c r="G190" s="343"/>
      <c r="H190" s="343" t="s">
        <v>947</v>
      </c>
      <c r="I190" s="343" t="s">
        <v>944</v>
      </c>
      <c r="J190" s="345" t="s">
        <v>945</v>
      </c>
      <c r="K190" s="346"/>
    </row>
    <row r="191" s="1" customFormat="1" ht="15" customHeight="1">
      <c r="B191" s="303"/>
      <c r="C191" s="339" t="s">
        <v>42</v>
      </c>
      <c r="D191" s="278"/>
      <c r="E191" s="278"/>
      <c r="F191" s="301" t="s">
        <v>856</v>
      </c>
      <c r="G191" s="278"/>
      <c r="H191" s="275" t="s">
        <v>948</v>
      </c>
      <c r="I191" s="278" t="s">
        <v>949</v>
      </c>
      <c r="J191" s="278"/>
      <c r="K191" s="326"/>
    </row>
    <row r="192" s="1" customFormat="1" ht="15" customHeight="1">
      <c r="B192" s="303"/>
      <c r="C192" s="339" t="s">
        <v>950</v>
      </c>
      <c r="D192" s="278"/>
      <c r="E192" s="278"/>
      <c r="F192" s="301" t="s">
        <v>856</v>
      </c>
      <c r="G192" s="278"/>
      <c r="H192" s="278" t="s">
        <v>951</v>
      </c>
      <c r="I192" s="278" t="s">
        <v>891</v>
      </c>
      <c r="J192" s="278"/>
      <c r="K192" s="326"/>
    </row>
    <row r="193" s="1" customFormat="1" ht="15" customHeight="1">
      <c r="B193" s="303"/>
      <c r="C193" s="339" t="s">
        <v>952</v>
      </c>
      <c r="D193" s="278"/>
      <c r="E193" s="278"/>
      <c r="F193" s="301" t="s">
        <v>856</v>
      </c>
      <c r="G193" s="278"/>
      <c r="H193" s="278" t="s">
        <v>953</v>
      </c>
      <c r="I193" s="278" t="s">
        <v>891</v>
      </c>
      <c r="J193" s="278"/>
      <c r="K193" s="326"/>
    </row>
    <row r="194" s="1" customFormat="1" ht="15" customHeight="1">
      <c r="B194" s="303"/>
      <c r="C194" s="339" t="s">
        <v>954</v>
      </c>
      <c r="D194" s="278"/>
      <c r="E194" s="278"/>
      <c r="F194" s="301" t="s">
        <v>862</v>
      </c>
      <c r="G194" s="278"/>
      <c r="H194" s="278" t="s">
        <v>955</v>
      </c>
      <c r="I194" s="278" t="s">
        <v>891</v>
      </c>
      <c r="J194" s="278"/>
      <c r="K194" s="326"/>
    </row>
    <row r="195" s="1" customFormat="1" ht="15" customHeight="1">
      <c r="B195" s="332"/>
      <c r="C195" s="347"/>
      <c r="D195" s="312"/>
      <c r="E195" s="312"/>
      <c r="F195" s="312"/>
      <c r="G195" s="312"/>
      <c r="H195" s="312"/>
      <c r="I195" s="312"/>
      <c r="J195" s="312"/>
      <c r="K195" s="333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314"/>
      <c r="C197" s="324"/>
      <c r="D197" s="324"/>
      <c r="E197" s="324"/>
      <c r="F197" s="334"/>
      <c r="G197" s="324"/>
      <c r="H197" s="324"/>
      <c r="I197" s="324"/>
      <c r="J197" s="324"/>
      <c r="K197" s="314"/>
    </row>
    <row r="198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1">
      <c r="B200" s="268"/>
      <c r="C200" s="269" t="s">
        <v>956</v>
      </c>
      <c r="D200" s="269"/>
      <c r="E200" s="269"/>
      <c r="F200" s="269"/>
      <c r="G200" s="269"/>
      <c r="H200" s="269"/>
      <c r="I200" s="269"/>
      <c r="J200" s="269"/>
      <c r="K200" s="270"/>
    </row>
    <row r="201" s="1" customFormat="1" ht="25.5" customHeight="1">
      <c r="B201" s="268"/>
      <c r="C201" s="348" t="s">
        <v>957</v>
      </c>
      <c r="D201" s="348"/>
      <c r="E201" s="348"/>
      <c r="F201" s="348" t="s">
        <v>958</v>
      </c>
      <c r="G201" s="349"/>
      <c r="H201" s="348" t="s">
        <v>959</v>
      </c>
      <c r="I201" s="348"/>
      <c r="J201" s="348"/>
      <c r="K201" s="270"/>
    </row>
    <row r="202" s="1" customFormat="1" ht="5.25" customHeight="1">
      <c r="B202" s="303"/>
      <c r="C202" s="298"/>
      <c r="D202" s="298"/>
      <c r="E202" s="298"/>
      <c r="F202" s="298"/>
      <c r="G202" s="324"/>
      <c r="H202" s="298"/>
      <c r="I202" s="298"/>
      <c r="J202" s="298"/>
      <c r="K202" s="326"/>
    </row>
    <row r="203" s="1" customFormat="1" ht="15" customHeight="1">
      <c r="B203" s="303"/>
      <c r="C203" s="278" t="s">
        <v>949</v>
      </c>
      <c r="D203" s="278"/>
      <c r="E203" s="278"/>
      <c r="F203" s="301" t="s">
        <v>43</v>
      </c>
      <c r="G203" s="278"/>
      <c r="H203" s="278" t="s">
        <v>960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44</v>
      </c>
      <c r="G204" s="278"/>
      <c r="H204" s="278" t="s">
        <v>961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47</v>
      </c>
      <c r="G205" s="278"/>
      <c r="H205" s="278" t="s">
        <v>962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45</v>
      </c>
      <c r="G206" s="278"/>
      <c r="H206" s="278" t="s">
        <v>963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 t="s">
        <v>46</v>
      </c>
      <c r="G207" s="278"/>
      <c r="H207" s="278" t="s">
        <v>964</v>
      </c>
      <c r="I207" s="278"/>
      <c r="J207" s="278"/>
      <c r="K207" s="326"/>
    </row>
    <row r="208" s="1" customFormat="1" ht="15" customHeight="1">
      <c r="B208" s="303"/>
      <c r="C208" s="278"/>
      <c r="D208" s="278"/>
      <c r="E208" s="278"/>
      <c r="F208" s="301"/>
      <c r="G208" s="278"/>
      <c r="H208" s="278"/>
      <c r="I208" s="278"/>
      <c r="J208" s="278"/>
      <c r="K208" s="326"/>
    </row>
    <row r="209" s="1" customFormat="1" ht="15" customHeight="1">
      <c r="B209" s="303"/>
      <c r="C209" s="278" t="s">
        <v>903</v>
      </c>
      <c r="D209" s="278"/>
      <c r="E209" s="278"/>
      <c r="F209" s="301" t="s">
        <v>76</v>
      </c>
      <c r="G209" s="278"/>
      <c r="H209" s="278" t="s">
        <v>965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800</v>
      </c>
      <c r="G210" s="278"/>
      <c r="H210" s="278" t="s">
        <v>801</v>
      </c>
      <c r="I210" s="278"/>
      <c r="J210" s="278"/>
      <c r="K210" s="326"/>
    </row>
    <row r="211" s="1" customFormat="1" ht="15" customHeight="1">
      <c r="B211" s="303"/>
      <c r="C211" s="278"/>
      <c r="D211" s="278"/>
      <c r="E211" s="278"/>
      <c r="F211" s="301" t="s">
        <v>798</v>
      </c>
      <c r="G211" s="278"/>
      <c r="H211" s="278" t="s">
        <v>966</v>
      </c>
      <c r="I211" s="278"/>
      <c r="J211" s="278"/>
      <c r="K211" s="326"/>
    </row>
    <row r="212" s="1" customFormat="1" ht="15" customHeight="1">
      <c r="B212" s="350"/>
      <c r="C212" s="278"/>
      <c r="D212" s="278"/>
      <c r="E212" s="278"/>
      <c r="F212" s="301" t="s">
        <v>802</v>
      </c>
      <c r="G212" s="339"/>
      <c r="H212" s="330" t="s">
        <v>803</v>
      </c>
      <c r="I212" s="330"/>
      <c r="J212" s="330"/>
      <c r="K212" s="351"/>
    </row>
    <row r="213" s="1" customFormat="1" ht="15" customHeight="1">
      <c r="B213" s="350"/>
      <c r="C213" s="278"/>
      <c r="D213" s="278"/>
      <c r="E213" s="278"/>
      <c r="F213" s="301" t="s">
        <v>737</v>
      </c>
      <c r="G213" s="339"/>
      <c r="H213" s="330" t="s">
        <v>967</v>
      </c>
      <c r="I213" s="330"/>
      <c r="J213" s="330"/>
      <c r="K213" s="351"/>
    </row>
    <row r="214" s="1" customFormat="1" ht="15" customHeight="1">
      <c r="B214" s="350"/>
      <c r="C214" s="278"/>
      <c r="D214" s="278"/>
      <c r="E214" s="278"/>
      <c r="F214" s="301"/>
      <c r="G214" s="339"/>
      <c r="H214" s="330"/>
      <c r="I214" s="330"/>
      <c r="J214" s="330"/>
      <c r="K214" s="351"/>
    </row>
    <row r="215" s="1" customFormat="1" ht="15" customHeight="1">
      <c r="B215" s="350"/>
      <c r="C215" s="278" t="s">
        <v>927</v>
      </c>
      <c r="D215" s="278"/>
      <c r="E215" s="278"/>
      <c r="F215" s="301">
        <v>1</v>
      </c>
      <c r="G215" s="339"/>
      <c r="H215" s="330" t="s">
        <v>968</v>
      </c>
      <c r="I215" s="330"/>
      <c r="J215" s="330"/>
      <c r="K215" s="351"/>
    </row>
    <row r="216" s="1" customFormat="1" ht="15" customHeight="1">
      <c r="B216" s="350"/>
      <c r="C216" s="278"/>
      <c r="D216" s="278"/>
      <c r="E216" s="278"/>
      <c r="F216" s="301">
        <v>2</v>
      </c>
      <c r="G216" s="339"/>
      <c r="H216" s="330" t="s">
        <v>969</v>
      </c>
      <c r="I216" s="330"/>
      <c r="J216" s="330"/>
      <c r="K216" s="351"/>
    </row>
    <row r="217" s="1" customFormat="1" ht="15" customHeight="1">
      <c r="B217" s="350"/>
      <c r="C217" s="278"/>
      <c r="D217" s="278"/>
      <c r="E217" s="278"/>
      <c r="F217" s="301">
        <v>3</v>
      </c>
      <c r="G217" s="339"/>
      <c r="H217" s="330" t="s">
        <v>970</v>
      </c>
      <c r="I217" s="330"/>
      <c r="J217" s="330"/>
      <c r="K217" s="351"/>
    </row>
    <row r="218" s="1" customFormat="1" ht="15" customHeight="1">
      <c r="B218" s="350"/>
      <c r="C218" s="278"/>
      <c r="D218" s="278"/>
      <c r="E218" s="278"/>
      <c r="F218" s="301">
        <v>4</v>
      </c>
      <c r="G218" s="339"/>
      <c r="H218" s="330" t="s">
        <v>971</v>
      </c>
      <c r="I218" s="330"/>
      <c r="J218" s="330"/>
      <c r="K218" s="351"/>
    </row>
    <row r="219" s="1" customFormat="1" ht="12.75" customHeight="1">
      <c r="B219" s="352"/>
      <c r="C219" s="353"/>
      <c r="D219" s="353"/>
      <c r="E219" s="353"/>
      <c r="F219" s="353"/>
      <c r="G219" s="353"/>
      <c r="H219" s="353"/>
      <c r="I219" s="353"/>
      <c r="J219" s="353"/>
      <c r="K219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Choc Jiří</dc:creator>
  <cp:lastModifiedBy>Choc Jiří</cp:lastModifiedBy>
  <dcterms:created xsi:type="dcterms:W3CDTF">2025-04-04T13:38:34Z</dcterms:created>
  <dcterms:modified xsi:type="dcterms:W3CDTF">2025-04-04T13:38:36Z</dcterms:modified>
</cp:coreProperties>
</file>