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U:\00-2021-2027 DOTACE\ATCZ\ATCZ00167 Nature Connect DyjeThaya\Ramena Dyje\Rozpočet upravený dle dotazu VŘ\"/>
    </mc:Choice>
  </mc:AlternateContent>
  <xr:revisionPtr revIDLastSave="0" documentId="13_ncr:1_{0533DF00-64EC-4A41-BF8A-7A7D55408E61}" xr6:coauthVersionLast="47" xr6:coauthVersionMax="47" xr10:uidLastSave="{00000000-0000-0000-0000-000000000000}"/>
  <workbookProtection workbookAlgorithmName="SHA-512" workbookHashValue="6S149zA3uUQ4HVukp1U/OwXf9uuHJ5qv/nLu6ernJGlecJXu+9fvECkyEkpcXllVPEgYiNGGcP7sdT90y8v5xQ==" workbookSaltValue="LejSzw7a13nzlk8N5Y4etg==" workbookSpinCount="100000" lockStructure="1"/>
  <bookViews>
    <workbookView xWindow="28680" yWindow="-120" windowWidth="29040" windowHeight="15720" activeTab="1" xr2:uid="{00000000-000D-0000-FFFF-FFFF00000000}"/>
  </bookViews>
  <sheets>
    <sheet name="Rekapitulace stavby" sheetId="1" r:id="rId1"/>
    <sheet name="SO-02-AT - Rozdělovací ob..." sheetId="4" r:id="rId2"/>
  </sheets>
  <definedNames>
    <definedName name="_xlnm._FilterDatabase" localSheetId="1" hidden="1">'SO-02-AT - Rozdělovací ob...'!$C$122:$K$336</definedName>
    <definedName name="_xlnm.Print_Titles" localSheetId="0">'Rekapitulace stavby'!$92:$92</definedName>
    <definedName name="_xlnm.Print_Titles" localSheetId="1">'SO-02-AT - Rozdělovací ob...'!$122:$122</definedName>
    <definedName name="_xlnm.Print_Area" localSheetId="0">'Rekapitulace stavby'!$D$4:$AO$76,'Rekapitulace stavby'!$C$82:$AQ$96</definedName>
    <definedName name="_xlnm.Print_Area" localSheetId="1">'SO-02-AT - Rozdělovací ob...'!$C$4:$J$76,'SO-02-AT - Rozdělovací ob...'!$C$82:$J$104,'SO-02-AT - Rozdělovací ob...'!$C$110:$K$336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4" l="1"/>
  <c r="F92" i="4" s="1"/>
  <c r="J37" i="4"/>
  <c r="J36" i="4"/>
  <c r="AY95" i="1"/>
  <c r="J35" i="4"/>
  <c r="AX95" i="1" s="1"/>
  <c r="BI335" i="4"/>
  <c r="BH335" i="4"/>
  <c r="BG335" i="4"/>
  <c r="BF335" i="4"/>
  <c r="T335" i="4"/>
  <c r="T334" i="4" s="1"/>
  <c r="R335" i="4"/>
  <c r="R334" i="4" s="1"/>
  <c r="P335" i="4"/>
  <c r="P334" i="4"/>
  <c r="BI329" i="4"/>
  <c r="BH329" i="4"/>
  <c r="BG329" i="4"/>
  <c r="BF329" i="4"/>
  <c r="T329" i="4"/>
  <c r="T328" i="4"/>
  <c r="R329" i="4"/>
  <c r="R328" i="4" s="1"/>
  <c r="P329" i="4"/>
  <c r="P328" i="4" s="1"/>
  <c r="BI321" i="4"/>
  <c r="BH321" i="4"/>
  <c r="BG321" i="4"/>
  <c r="BF321" i="4"/>
  <c r="T321" i="4"/>
  <c r="R321" i="4"/>
  <c r="P321" i="4"/>
  <c r="BI311" i="4"/>
  <c r="BH311" i="4"/>
  <c r="BG311" i="4"/>
  <c r="BF311" i="4"/>
  <c r="T311" i="4"/>
  <c r="R311" i="4"/>
  <c r="P311" i="4"/>
  <c r="BI308" i="4"/>
  <c r="BH308" i="4"/>
  <c r="BG308" i="4"/>
  <c r="BF308" i="4"/>
  <c r="T308" i="4"/>
  <c r="R308" i="4"/>
  <c r="P308" i="4"/>
  <c r="BI295" i="4"/>
  <c r="BH295" i="4"/>
  <c r="BG295" i="4"/>
  <c r="BF295" i="4"/>
  <c r="T295" i="4"/>
  <c r="R295" i="4"/>
  <c r="P295" i="4"/>
  <c r="BI282" i="4"/>
  <c r="BH282" i="4"/>
  <c r="BG282" i="4"/>
  <c r="BF282" i="4"/>
  <c r="T282" i="4"/>
  <c r="R282" i="4"/>
  <c r="P282" i="4"/>
  <c r="BI275" i="4"/>
  <c r="BH275" i="4"/>
  <c r="BG275" i="4"/>
  <c r="BF275" i="4"/>
  <c r="T275" i="4"/>
  <c r="R275" i="4"/>
  <c r="P275" i="4"/>
  <c r="BI269" i="4"/>
  <c r="BH269" i="4"/>
  <c r="BG269" i="4"/>
  <c r="BF269" i="4"/>
  <c r="T269" i="4"/>
  <c r="R269" i="4"/>
  <c r="P269" i="4"/>
  <c r="BI257" i="4"/>
  <c r="BH257" i="4"/>
  <c r="BG257" i="4"/>
  <c r="BF257" i="4"/>
  <c r="T257" i="4"/>
  <c r="R257" i="4"/>
  <c r="P257" i="4"/>
  <c r="BI247" i="4"/>
  <c r="BH247" i="4"/>
  <c r="BG247" i="4"/>
  <c r="BF247" i="4"/>
  <c r="T247" i="4"/>
  <c r="T246" i="4"/>
  <c r="R247" i="4"/>
  <c r="R246" i="4" s="1"/>
  <c r="P247" i="4"/>
  <c r="P246" i="4" s="1"/>
  <c r="BI239" i="4"/>
  <c r="BH239" i="4"/>
  <c r="BG239" i="4"/>
  <c r="BF239" i="4"/>
  <c r="T239" i="4"/>
  <c r="R239" i="4"/>
  <c r="P239" i="4"/>
  <c r="BI228" i="4"/>
  <c r="BH228" i="4"/>
  <c r="BG228" i="4"/>
  <c r="BF228" i="4"/>
  <c r="T228" i="4"/>
  <c r="R228" i="4"/>
  <c r="P228" i="4"/>
  <c r="BI223" i="4"/>
  <c r="BH223" i="4"/>
  <c r="BG223" i="4"/>
  <c r="BF223" i="4"/>
  <c r="T223" i="4"/>
  <c r="R223" i="4"/>
  <c r="P223" i="4"/>
  <c r="BI218" i="4"/>
  <c r="BH218" i="4"/>
  <c r="BG218" i="4"/>
  <c r="BF218" i="4"/>
  <c r="T218" i="4"/>
  <c r="R218" i="4"/>
  <c r="P218" i="4"/>
  <c r="BI213" i="4"/>
  <c r="BH213" i="4"/>
  <c r="BG213" i="4"/>
  <c r="BF213" i="4"/>
  <c r="T213" i="4"/>
  <c r="R213" i="4"/>
  <c r="P213" i="4"/>
  <c r="BI208" i="4"/>
  <c r="BH208" i="4"/>
  <c r="BG208" i="4"/>
  <c r="BF208" i="4"/>
  <c r="T208" i="4"/>
  <c r="R208" i="4"/>
  <c r="P208" i="4"/>
  <c r="BI203" i="4"/>
  <c r="BH203" i="4"/>
  <c r="BG203" i="4"/>
  <c r="BF203" i="4"/>
  <c r="T203" i="4"/>
  <c r="R203" i="4"/>
  <c r="P203" i="4"/>
  <c r="BI198" i="4"/>
  <c r="BH198" i="4"/>
  <c r="BG198" i="4"/>
  <c r="BF198" i="4"/>
  <c r="T198" i="4"/>
  <c r="R198" i="4"/>
  <c r="P198" i="4"/>
  <c r="BI191" i="4"/>
  <c r="BH191" i="4"/>
  <c r="BG191" i="4"/>
  <c r="BF191" i="4"/>
  <c r="T191" i="4"/>
  <c r="R191" i="4"/>
  <c r="P191" i="4"/>
  <c r="BI186" i="4"/>
  <c r="BH186" i="4"/>
  <c r="BG186" i="4"/>
  <c r="BF186" i="4"/>
  <c r="T186" i="4"/>
  <c r="R186" i="4"/>
  <c r="P186" i="4"/>
  <c r="BI181" i="4"/>
  <c r="BH181" i="4"/>
  <c r="BG181" i="4"/>
  <c r="BF181" i="4"/>
  <c r="T181" i="4"/>
  <c r="R181" i="4"/>
  <c r="P181" i="4"/>
  <c r="BI174" i="4"/>
  <c r="BH174" i="4"/>
  <c r="BG174" i="4"/>
  <c r="BF174" i="4"/>
  <c r="T174" i="4"/>
  <c r="R174" i="4"/>
  <c r="P174" i="4"/>
  <c r="BI167" i="4"/>
  <c r="BH167" i="4"/>
  <c r="BG167" i="4"/>
  <c r="BF167" i="4"/>
  <c r="T167" i="4"/>
  <c r="R167" i="4"/>
  <c r="P167" i="4"/>
  <c r="BI160" i="4"/>
  <c r="BH160" i="4"/>
  <c r="BG160" i="4"/>
  <c r="BF160" i="4"/>
  <c r="T160" i="4"/>
  <c r="R160" i="4"/>
  <c r="P160" i="4"/>
  <c r="BI149" i="4"/>
  <c r="BH149" i="4"/>
  <c r="BG149" i="4"/>
  <c r="BF149" i="4"/>
  <c r="T149" i="4"/>
  <c r="R149" i="4"/>
  <c r="P149" i="4"/>
  <c r="BI136" i="4"/>
  <c r="BH136" i="4"/>
  <c r="BG136" i="4"/>
  <c r="BF136" i="4"/>
  <c r="T136" i="4"/>
  <c r="R136" i="4"/>
  <c r="P136" i="4"/>
  <c r="BI131" i="4"/>
  <c r="BH131" i="4"/>
  <c r="BG131" i="4"/>
  <c r="BF131" i="4"/>
  <c r="T131" i="4"/>
  <c r="R131" i="4"/>
  <c r="P131" i="4"/>
  <c r="BI126" i="4"/>
  <c r="BH126" i="4"/>
  <c r="BG126" i="4"/>
  <c r="BF126" i="4"/>
  <c r="T126" i="4"/>
  <c r="R126" i="4"/>
  <c r="P126" i="4"/>
  <c r="J119" i="4"/>
  <c r="F119" i="4"/>
  <c r="F117" i="4"/>
  <c r="E115" i="4"/>
  <c r="J91" i="4"/>
  <c r="F91" i="4"/>
  <c r="F89" i="4"/>
  <c r="E87" i="4"/>
  <c r="J24" i="4"/>
  <c r="E24" i="4"/>
  <c r="J120" i="4" s="1"/>
  <c r="J23" i="4"/>
  <c r="J18" i="4"/>
  <c r="J17" i="4"/>
  <c r="J117" i="4"/>
  <c r="E7" i="4"/>
  <c r="E113" i="4" s="1"/>
  <c r="L90" i="1"/>
  <c r="AM90" i="1"/>
  <c r="AM89" i="1"/>
  <c r="L89" i="1"/>
  <c r="AM87" i="1"/>
  <c r="L87" i="1"/>
  <c r="L85" i="1"/>
  <c r="L84" i="1"/>
  <c r="AS94" i="1"/>
  <c r="J329" i="4"/>
  <c r="BK329" i="4"/>
  <c r="J311" i="4"/>
  <c r="J308" i="4"/>
  <c r="BK282" i="4"/>
  <c r="BK269" i="4"/>
  <c r="J247" i="4"/>
  <c r="BK228" i="4"/>
  <c r="BK218" i="4"/>
  <c r="J208" i="4"/>
  <c r="J198" i="4"/>
  <c r="J186" i="4"/>
  <c r="J181" i="4"/>
  <c r="J167" i="4"/>
  <c r="J136" i="4"/>
  <c r="J131" i="4"/>
  <c r="BK321" i="4"/>
  <c r="BK308" i="4"/>
  <c r="J282" i="4"/>
  <c r="J269" i="4"/>
  <c r="J239" i="4"/>
  <c r="J228" i="4"/>
  <c r="J218" i="4"/>
  <c r="BK208" i="4"/>
  <c r="BK198" i="4"/>
  <c r="BK191" i="4"/>
  <c r="BK181" i="4"/>
  <c r="BK167" i="4"/>
  <c r="J149" i="4"/>
  <c r="BK131" i="4"/>
  <c r="BK335" i="4"/>
  <c r="J335" i="4"/>
  <c r="J321" i="4"/>
  <c r="J295" i="4"/>
  <c r="BK275" i="4"/>
  <c r="J257" i="4"/>
  <c r="BK239" i="4"/>
  <c r="J223" i="4"/>
  <c r="BK213" i="4"/>
  <c r="J203" i="4"/>
  <c r="J191" i="4"/>
  <c r="BK174" i="4"/>
  <c r="J160" i="4"/>
  <c r="BK149" i="4"/>
  <c r="J126" i="4"/>
  <c r="BK311" i="4"/>
  <c r="BK295" i="4"/>
  <c r="J275" i="4"/>
  <c r="BK257" i="4"/>
  <c r="BK247" i="4"/>
  <c r="BK223" i="4"/>
  <c r="J213" i="4"/>
  <c r="BK203" i="4"/>
  <c r="BK186" i="4"/>
  <c r="J174" i="4"/>
  <c r="BK160" i="4"/>
  <c r="BK136" i="4"/>
  <c r="BK126" i="4"/>
  <c r="BK125" i="4" l="1"/>
  <c r="J125" i="4" s="1"/>
  <c r="J98" i="4" s="1"/>
  <c r="P125" i="4"/>
  <c r="T125" i="4"/>
  <c r="BK256" i="4"/>
  <c r="J256" i="4"/>
  <c r="J100" i="4" s="1"/>
  <c r="T256" i="4"/>
  <c r="P281" i="4"/>
  <c r="R281" i="4"/>
  <c r="R125" i="4"/>
  <c r="R124" i="4" s="1"/>
  <c r="R123" i="4" s="1"/>
  <c r="P256" i="4"/>
  <c r="R256" i="4"/>
  <c r="BK281" i="4"/>
  <c r="J281" i="4" s="1"/>
  <c r="J101" i="4" s="1"/>
  <c r="T281" i="4"/>
  <c r="BK246" i="4"/>
  <c r="J246" i="4"/>
  <c r="J99" i="4" s="1"/>
  <c r="BK328" i="4"/>
  <c r="J328" i="4" s="1"/>
  <c r="J102" i="4" s="1"/>
  <c r="BK334" i="4"/>
  <c r="J334" i="4" s="1"/>
  <c r="J103" i="4" s="1"/>
  <c r="J89" i="4"/>
  <c r="J92" i="4"/>
  <c r="F120" i="4"/>
  <c r="BE126" i="4"/>
  <c r="BE131" i="4"/>
  <c r="BE149" i="4"/>
  <c r="BE160" i="4"/>
  <c r="BE174" i="4"/>
  <c r="BE186" i="4"/>
  <c r="BE191" i="4"/>
  <c r="BE198" i="4"/>
  <c r="BE203" i="4"/>
  <c r="BE218" i="4"/>
  <c r="BE247" i="4"/>
  <c r="BE257" i="4"/>
  <c r="BE282" i="4"/>
  <c r="BE295" i="4"/>
  <c r="BE308" i="4"/>
  <c r="E85" i="4"/>
  <c r="BE136" i="4"/>
  <c r="BE167" i="4"/>
  <c r="BE181" i="4"/>
  <c r="BE208" i="4"/>
  <c r="BE213" i="4"/>
  <c r="BE223" i="4"/>
  <c r="BE228" i="4"/>
  <c r="BE239" i="4"/>
  <c r="BE269" i="4"/>
  <c r="BE275" i="4"/>
  <c r="BE311" i="4"/>
  <c r="BE329" i="4"/>
  <c r="BE335" i="4"/>
  <c r="BE321" i="4"/>
  <c r="J34" i="4"/>
  <c r="AW95" i="1" s="1"/>
  <c r="F36" i="4"/>
  <c r="BC95" i="1" s="1"/>
  <c r="F34" i="4"/>
  <c r="BA95" i="1" s="1"/>
  <c r="F35" i="4"/>
  <c r="BB95" i="1" s="1"/>
  <c r="F37" i="4"/>
  <c r="BD95" i="1" s="1"/>
  <c r="T124" i="4" l="1"/>
  <c r="T123" i="4"/>
  <c r="P124" i="4"/>
  <c r="P123" i="4"/>
  <c r="AU95" i="1"/>
  <c r="BK124" i="4"/>
  <c r="BK123" i="4" s="1"/>
  <c r="J123" i="4" s="1"/>
  <c r="J30" i="4" s="1"/>
  <c r="AG95" i="1" s="1"/>
  <c r="BA94" i="1"/>
  <c r="W30" i="1" s="1"/>
  <c r="BD94" i="1"/>
  <c r="W33" i="1" s="1"/>
  <c r="F33" i="4"/>
  <c r="AZ95" i="1" s="1"/>
  <c r="J33" i="4"/>
  <c r="AV95" i="1" s="1"/>
  <c r="AT95" i="1" s="1"/>
  <c r="BC94" i="1"/>
  <c r="W32" i="1" s="1"/>
  <c r="BB94" i="1"/>
  <c r="W31" i="1" s="1"/>
  <c r="AN95" i="1" l="1"/>
  <c r="J96" i="4"/>
  <c r="J124" i="4"/>
  <c r="J97" i="4" s="1"/>
  <c r="J39" i="4"/>
  <c r="AU94" i="1"/>
  <c r="AZ94" i="1"/>
  <c r="W29" i="1" s="1"/>
  <c r="AW94" i="1"/>
  <c r="AK30" i="1" s="1"/>
  <c r="AY94" i="1"/>
  <c r="AX94" i="1"/>
  <c r="AV94" i="1" l="1"/>
  <c r="AK29" i="1" s="1"/>
  <c r="AG94" i="1" l="1"/>
  <c r="AK26" i="1" s="1"/>
  <c r="AT94" i="1"/>
  <c r="AN94" i="1" l="1"/>
  <c r="AK35" i="1"/>
</calcChain>
</file>

<file path=xl/sharedStrings.xml><?xml version="1.0" encoding="utf-8"?>
<sst xmlns="http://schemas.openxmlformats.org/spreadsheetml/2006/main" count="2158" uniqueCount="379">
  <si>
    <t>Export Komplet</t>
  </si>
  <si>
    <t/>
  </si>
  <si>
    <t>2.0</t>
  </si>
  <si>
    <t>ZAMOK</t>
  </si>
  <si>
    <t>False</t>
  </si>
  <si>
    <t>{be174e68-2178-4dd6-b4cb-062411aa98e5}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</si>
  <si>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</si>
  <si>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</si>
  <si>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</si>
  <si>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</si>
  <si>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</si>
  <si>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</si>
  <si>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</si>
  <si>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</si>
  <si>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2026/22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</si>
  <si>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</si>
  <si>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</si>
  <si>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</si>
  <si>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</si>
  <si>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</si>
  <si>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>Břeclav</t>
  </si>
  <si>
    <t>Datum:</t>
  </si>
  <si>
    <t>Zadavatel:</t>
  </si>
  <si>
    <t>IČ:</t>
  </si>
  <si>
    <t>Povodí Moravy, s.p.</t>
  </si>
  <si>
    <t>DIČ:</t>
  </si>
  <si>
    <t>Uchazeč:</t>
  </si>
  <si>
    <t>Vyplň údaj</t>
  </si>
  <si>
    <t>Projektant:</t>
  </si>
  <si>
    <t>Ing. Adam Balažovič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</si>
  <si>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</si>
  <si>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</si>
  <si>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</si>
  <si>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</si>
  <si>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</si>
  <si>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</si>
  <si>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</si>
  <si>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</si>
  <si>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</si>
  <si>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</si>
  <si>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</si>
  <si>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</si>
  <si>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</si>
  <si>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</si>
  <si>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</si>
  <si>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</si>
  <si>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</si>
  <si>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</si>
  <si>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</si>
  <si>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</si>
  <si>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</si>
  <si>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</si>
  <si>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</si>
  <si>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</si>
  <si>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</si>
  <si>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</si>
  <si>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</si>
  <si>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</si>
  <si>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</si>
  <si>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</si>
  <si>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</si>
  <si>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</si>
  <si>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</si>
  <si>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</si>
  <si>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</si>
  <si>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</si>
  <si>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</si>
  <si>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</si>
  <si>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</si>
  <si>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</si>
  <si>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</si>
  <si>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</si>
  <si>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</si>
  <si>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</si>
  <si>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</si>
  <si>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</si>
  <si>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</si>
  <si>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1</t>
  </si>
  <si>
    <t>2</t>
  </si>
  <si>
    <t>Rozdělovací objekt</t>
  </si>
  <si>
    <t>SO-02-AT</t>
  </si>
  <si>
    <t>{e81b60d7-ee43-4f01-b583-d81533519d97}</t>
  </si>
  <si>
    <t>KRYCÍ LIST SOUPISU PRACÍ</t>
  </si>
  <si>
    <t>Objekt:</t>
  </si>
  <si>
    <t>REKAPITULACE ČLENĚNÍ SOUPISU PRACÍ</t>
  </si>
  <si>
    <t>Kód dílu - Popis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</si>
  <si>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</si>
  <si>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</si>
  <si>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</si>
  <si>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</si>
  <si>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</si>
  <si>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95 - Různé dokončovací konstrukce a práce pozemních staveb</t>
  </si>
  <si>
    <t xml:space="preserve">    998 - Přesun hmot</t>
  </si>
  <si>
    <t>SOUPIS PRACÍ</t>
  </si>
  <si>
    <t>PČ</t>
  </si>
  <si>
    <t>MJ</t>
  </si>
  <si>
    <t>Množství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</si>
  <si>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</si>
  <si>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</si>
  <si>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</si>
  <si>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</si>
  <si>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</si>
  <si>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</si>
  <si>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</si>
  <si>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</si>
  <si>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</si>
  <si>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</si>
  <si>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</si>
  <si>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</si>
  <si>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</si>
  <si>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m2</t>
  </si>
  <si>
    <t>CS ÚRS 2024 01</t>
  </si>
  <si>
    <t>4</t>
  </si>
  <si>
    <t>PP</t>
  </si>
  <si>
    <t>VV</t>
  </si>
  <si>
    <t>3</t>
  </si>
  <si>
    <t>Součet</t>
  </si>
  <si>
    <t>kus</t>
  </si>
  <si>
    <t>5</t>
  </si>
  <si>
    <t>115101203</t>
  </si>
  <si>
    <t>Čerpání vody na dopravní výšku do 10 m průměrný přítok přes 1 000 do 2 000 l/min</t>
  </si>
  <si>
    <t>hod</t>
  </si>
  <si>
    <t>Čerpání vody na dopravní výšku do 10 m s uvažovaným průměrným přítokem přes 1 000 do 2 000 l/min</t>
  </si>
  <si>
    <t>6</t>
  </si>
  <si>
    <t>115101303</t>
  </si>
  <si>
    <t>Pohotovost čerpací soupravy pro dopravní výšku do 10 m přítok přes 1 000 do 2 000 l/min</t>
  </si>
  <si>
    <t>den</t>
  </si>
  <si>
    <t>Pohotovost záložní čerpací soupravy pro dopravní výšku do 10 m s uvažovaným průměrným přítokem přes 1 000 do 2 000 l/min</t>
  </si>
  <si>
    <t>7</t>
  </si>
  <si>
    <t>8</t>
  </si>
  <si>
    <t>m3</t>
  </si>
  <si>
    <t>9</t>
  </si>
  <si>
    <t>127751113</t>
  </si>
  <si>
    <t>Vykopávky pod vodou v hornině třídy těžitelnosti I a II skupiny 1 až 4 tl vrstvy přes 0,5 m objem přes 5000 m3 strojně</t>
  </si>
  <si>
    <t>Vykopávky pod vodou strojně na hloubku do 5 m pod projektem stanovenou hladinou vody v horninách třídy těžitelnosti I a II skupiny 1 až 4, průměrné tloušťky projektované vrstvy přes 0,50 m přes 5 000 m3</t>
  </si>
  <si>
    <t>10</t>
  </si>
  <si>
    <t>162351103</t>
  </si>
  <si>
    <t>Vodorovné přemístění přes 50 do 500 m výkopku/sypaniny z horniny třídy těžitelnosti I skupiny 1 až 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</si>
  <si>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</si>
  <si>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11</t>
  </si>
  <si>
    <t>13</t>
  </si>
  <si>
    <t>14</t>
  </si>
  <si>
    <t>166151101</t>
  </si>
  <si>
    <t>Přehození neulehlého výkopku z horniny třídy těžitelnosti I skupiny 1 až 3 strojně</t>
  </si>
  <si>
    <t>Přehození neulehlého výkopku strojně z horniny třídy těžitelnosti I, skupiny 1 až 3</t>
  </si>
  <si>
    <t>15</t>
  </si>
  <si>
    <t>16</t>
  </si>
  <si>
    <t>171251201</t>
  </si>
  <si>
    <t>Uložení sypaniny na skládky nebo meziskládky</t>
  </si>
  <si>
    <t>Uložení sypaniny na skládky nebo meziskládky bez hutnění s upravením uložené sypaniny do předepsaného tvaru</t>
  </si>
  <si>
    <t>17</t>
  </si>
  <si>
    <t>23</t>
  </si>
  <si>
    <t>18</t>
  </si>
  <si>
    <t>19</t>
  </si>
  <si>
    <t>20</t>
  </si>
  <si>
    <t>182151111</t>
  </si>
  <si>
    <t>Svahování v zářezech v hornině třídy těžitelnosti I skupiny 1 až 3 strojně</t>
  </si>
  <si>
    <t>Svahování trvalých svahů do projektovaných profilů strojně s potřebným přemístěním výkopku při svahování v zářezech v hornině třídy těžitelnosti I, skupiny 1 až 3</t>
  </si>
  <si>
    <t>kpl</t>
  </si>
  <si>
    <t>P</t>
  </si>
  <si>
    <t>Vodorovné konstrukce</t>
  </si>
  <si>
    <t>22</t>
  </si>
  <si>
    <t>457541111</t>
  </si>
  <si>
    <t>Filtrační vrstvy ze štěrkodrti bez zhutnění frakce od 0 až 22 do 0 až 63 mm</t>
  </si>
  <si>
    <t>Filtrační vrstvy jakékoliv tloušťky a sklonu ze štěrkodrti bez zhutnění, frakce od 0-22 do 0-63 mm</t>
  </si>
  <si>
    <t>457971122</t>
  </si>
  <si>
    <t>Zřízení vrstvy z geotextilie o sklonu přes 10° do 35° š přes 3 do 7,5 m</t>
  </si>
  <si>
    <t>Zřízení vrstvy z geotextilie s přesahem bez připevnění k podkladu, s potřebným dočasným zatěžováním včetně zakotvení okraje o sklonu přes 10° do 35°, šířky geotextilie přes 3 do 7,5 m</t>
  </si>
  <si>
    <t>24</t>
  </si>
  <si>
    <t>M</t>
  </si>
  <si>
    <t>69311082</t>
  </si>
  <si>
    <t>geotextilie netkaná separační, ochranná, filtrační, drenážní PP 500g/m2</t>
  </si>
  <si>
    <t>25</t>
  </si>
  <si>
    <t>95</t>
  </si>
  <si>
    <t>Různé dokončovací konstrukce a práce pozemních staveb</t>
  </si>
  <si>
    <t>26</t>
  </si>
  <si>
    <t>27</t>
  </si>
  <si>
    <t>r8</t>
  </si>
  <si>
    <t>998</t>
  </si>
  <si>
    <t>Přesun hmot</t>
  </si>
  <si>
    <t>28</t>
  </si>
  <si>
    <t>998332011</t>
  </si>
  <si>
    <t>Přesun hmot pro úpravy vodních toků a kanály</t>
  </si>
  <si>
    <t>t</t>
  </si>
  <si>
    <t>Přesun hmot pro úpravy vodních toků a kanály, hráze rybníků apod. dopravní vzdálenost do 500 m</t>
  </si>
  <si>
    <t xml:space="preserve">    2 - Zakládání</t>
  </si>
  <si>
    <t xml:space="preserve">    3 - Svislé a kompletní konstrukce</t>
  </si>
  <si>
    <t>-1423764421</t>
  </si>
  <si>
    <t>776046378</t>
  </si>
  <si>
    <t>- 1/2 CZ a 1/2 AT</t>
  </si>
  <si>
    <t>(130*3,1)/2</t>
  </si>
  <si>
    <t>Výkop dna mezi štětovnicemi - plocha x výška - 1/2 CZ a 1/2 AT</t>
  </si>
  <si>
    <t>(20*23)/2</t>
  </si>
  <si>
    <t>Výkop skluzu za vývarem - plocha x průměrná šířka - 1/2 CZ a 1/2 AT</t>
  </si>
  <si>
    <t>(31*1,50*0,8)/2</t>
  </si>
  <si>
    <t>Práh na konci za vývarem - prům. délka x šířka x tl. - 1/2 CZ a 1/2 AT</t>
  </si>
  <si>
    <t>(25*28)/2</t>
  </si>
  <si>
    <t>Skluz před vývarem - plocha x průměrná šířka - 1/2 CZ a 1/2 AT</t>
  </si>
  <si>
    <t>(10*40)/2</t>
  </si>
  <si>
    <t>Výkop pod konstrukcí stupně - plocha x průměrná délka - 1/2 CZ a 1/2 AT</t>
  </si>
  <si>
    <t>153111114</t>
  </si>
  <si>
    <t>Příčné řezání ocelových zaberaněných štětovnic z terénu</t>
  </si>
  <si>
    <t>1156231811</t>
  </si>
  <si>
    <t>Úprava ocelových štětovnic pro štětové stěny řezání z terénu, štětovnic zaberaněných příčné</t>
  </si>
  <si>
    <t>20/2</t>
  </si>
  <si>
    <t>Seříznutí štětovnic VL 605 - dl. 4,0, š. 0,6 m, celkem ks - 1/2 CZ a 1/2 AT</t>
  </si>
  <si>
    <t>24/2</t>
  </si>
  <si>
    <t>Seříznutí štětovnic VL 605 - dl. 8,0 x š.0,6 m, celkem ks - 1/2 CZ a 1/2 AT</t>
  </si>
  <si>
    <t>16/2</t>
  </si>
  <si>
    <t>Seříznutí štětovnic VL 605 - střed - dl. 12,0 x š.0,6 m, celkem ks - 1/2 CZ a 1/2 AT</t>
  </si>
  <si>
    <t>Seříznutí štětovnic VL 605 - dl. 12,0 x š.0,6 m, celkem ks - 1/2 CZ a 1/2 AT</t>
  </si>
  <si>
    <t>153112111</t>
  </si>
  <si>
    <t>Nastražení ocelových štětovnic dl do 10 m ve standardních podmínkách z terénu</t>
  </si>
  <si>
    <t>-986769332</t>
  </si>
  <si>
    <t>Zřízení beraněných stěn z ocelových štětovnic z terénu nastražení štětovnic ve standardních podmínkách, délky do 10 m</t>
  </si>
  <si>
    <t>(6,0*4*1)</t>
  </si>
  <si>
    <t>(7,2*8,0*1)</t>
  </si>
  <si>
    <t>153112111-R</t>
  </si>
  <si>
    <t>Nastražení dřevěných pilot dl do 10 m ve standardních podmínkách z terénu</t>
  </si>
  <si>
    <t>m</t>
  </si>
  <si>
    <t>-53290103</t>
  </si>
  <si>
    <t>Zřízení beraněných stěn z dřevěných pilot  z terénu nastražení dřevěných pilot ve standardních podmínkách, délky do 10 m</t>
  </si>
  <si>
    <t>12*4*2</t>
  </si>
  <si>
    <t>16*9*2</t>
  </si>
  <si>
    <t>153112112</t>
  </si>
  <si>
    <t>Nastražení ocelových štětovnic dl přes 10 m ve standardních podmínkách z terénu</t>
  </si>
  <si>
    <t>1354646832</t>
  </si>
  <si>
    <t>Zřízení beraněných stěn z ocelových štětovnic z terénu nastražení štětovnic ve standardních podmínkách, délky přes 10 m</t>
  </si>
  <si>
    <t>(6,0*12,0*1)</t>
  </si>
  <si>
    <t>(4,8*12,0*1)</t>
  </si>
  <si>
    <t>153112121</t>
  </si>
  <si>
    <t>Zaberanění ocelových štětovnic na dl do 4 m ve standardních podmínkách z terénu</t>
  </si>
  <si>
    <t>1245322519</t>
  </si>
  <si>
    <t>Zřízení beraněných stěn z ocelových štětovnic z terénu zaberanění štětovnic ve standardních podmínkách, délky do 4 m</t>
  </si>
  <si>
    <t>153112122</t>
  </si>
  <si>
    <t>Zaberanění ocelových štětovnic na dl do 8 m ve standardních podmínkách z terénu</t>
  </si>
  <si>
    <t>-195552418</t>
  </si>
  <si>
    <t>Zřízení beraněných stěn z ocelových štětovnic z terénu zaberanění štětovnic ve standardních podmínkách, délky do 8 m</t>
  </si>
  <si>
    <t>153112123</t>
  </si>
  <si>
    <t>Zaberanění ocelových štětovnic na dl do 12 m ve standardních podmínkách z terénu</t>
  </si>
  <si>
    <t>1984523268</t>
  </si>
  <si>
    <t>Zřízení beraněných stěn z ocelových štětovnic z terénu zaberanění štětovnic ve standardních podmínkách, délky do 12 m</t>
  </si>
  <si>
    <t>(2000*2)/2</t>
  </si>
  <si>
    <t>163112124-R</t>
  </si>
  <si>
    <t>Zaberanění dřevěných pilot o průměru 0,3 m dl 4 m ve standardních podmínkách z terénu</t>
  </si>
  <si>
    <t>-219950146</t>
  </si>
  <si>
    <t>12*2*4</t>
  </si>
  <si>
    <t>163112124-R2</t>
  </si>
  <si>
    <t>Zaberanění dřevěných pilot o průměru 0,3 m dl do 9 m ve standardních podmínkách z terénu</t>
  </si>
  <si>
    <t>67456886</t>
  </si>
  <si>
    <t>16*2*9</t>
  </si>
  <si>
    <t>-1228063380</t>
  </si>
  <si>
    <t>2000/2</t>
  </si>
  <si>
    <t>Přehození výkopku pod hladinou spodní vody - 1/2 na území CZ a 1/2 na území AT</t>
  </si>
  <si>
    <t>171151131</t>
  </si>
  <si>
    <t>Uložení sypaniny z hornin nesoudržných a soudržných střídavě do násypů zhutněných strojně</t>
  </si>
  <si>
    <t>1227253719</t>
  </si>
  <si>
    <t>Uložení sypanin do násypů strojně s rozprostřením sypaniny ve vrstvách a s hrubým urovnáním zhutněných z hornin nesoudržných a soudržných střídavě ukládaných</t>
  </si>
  <si>
    <t>Množství zeminy uložené do prostoru za dřevěné piloty</t>
  </si>
  <si>
    <t>1000</t>
  </si>
  <si>
    <t>181951112</t>
  </si>
  <si>
    <t>Úprava pláně v hornině třídy těžitelnosti I skupiny 1 až 3 se zhutněním strojně</t>
  </si>
  <si>
    <t>Úprava pláně vyrovnáním výškových rozdílů strojně v hornině třídy těžitelnosti I, skupiny 1 až 3 se zhutněním</t>
  </si>
  <si>
    <t>140/2</t>
  </si>
  <si>
    <t>Úprava dna mezi štětovnicemi - plocha - 1/2 na území CZ a 1/2 na území AT</t>
  </si>
  <si>
    <t>(33,5*1,50)/2</t>
  </si>
  <si>
    <t>Úprava dna na konci za vývarem - prům. délka x šířka - 1/2 na území CZ a 1/2 na území AT</t>
  </si>
  <si>
    <t>(10*38)/2</t>
  </si>
  <si>
    <t>Úprava dna pod konstrukcí stupně - plocha x průměrná délka - 1/2 na území CZ a 1/2 na území AT</t>
  </si>
  <si>
    <t>500/2</t>
  </si>
  <si>
    <t>Úprava dna kolem objektu - plocha - 1/2 na území CZ a 1/2 na území AT</t>
  </si>
  <si>
    <t>Úprava dna skluzu za vývarem - plocha x průměrná šířka - 1/2 na území CZ a 1/2 na území AT</t>
  </si>
  <si>
    <t>Úprava dna skluzu před vývarem - plocha x průměrná šířka - 1/2 na území CZ a 1/2 na území AT</t>
  </si>
  <si>
    <t>Zakládání</t>
  </si>
  <si>
    <t>226111213</t>
  </si>
  <si>
    <t>Vrty velkoprofilové svislé nezapažené D přes 400 do 450 mm hl přes 5 m hornina III</t>
  </si>
  <si>
    <t>Velkoprofilové vrty náběrovým vrtáním svislé nezapažené průměru přes 400 do 450 mm, v hl přes 5 m v hornině tř. III</t>
  </si>
  <si>
    <t>12*1*2</t>
  </si>
  <si>
    <t>18*1*4</t>
  </si>
  <si>
    <t>16*2*2</t>
  </si>
  <si>
    <t>Svislé a kompletní konstrukce</t>
  </si>
  <si>
    <t>R1</t>
  </si>
  <si>
    <t>Ocelové štětovnice VL 605 dodávka</t>
  </si>
  <si>
    <t>Ocelové štětovnice VL 600 dodávka</t>
  </si>
  <si>
    <t xml:space="preserve">Poznámka k položce:_x000D_
Položka obsahuje:_x000D_
Dodávku štětovnic VL 600_x000D_
Dopravu na staveniště_x000D_
Svislý i vodorovný přesun po staveništi_x000D_
</t>
  </si>
  <si>
    <t>(4,8*12*1)*0,1373</t>
  </si>
  <si>
    <t>(6,0*12*1)*0,1373</t>
  </si>
  <si>
    <t>(7,2*8*1)*0,1373</t>
  </si>
  <si>
    <t>(6,0*4*1)*0,1373</t>
  </si>
  <si>
    <t>R2</t>
  </si>
  <si>
    <t>Dřevěné piloty průměr 25-30 cm, délky 9 m</t>
  </si>
  <si>
    <t>641296310</t>
  </si>
  <si>
    <t xml:space="preserve">Poznámka k položce:_x000D_
Položka obsahuje:_x000D_
Dodávku dřevěných pilot_x000D_
Dopravu na staveniště_x000D_
Svislý i vodorovný přesun po staveništi_x000D_
Dřevěné piloty budou z tvrdého dřeva - dub, akát..._x000D_
</t>
  </si>
  <si>
    <t>R3</t>
  </si>
  <si>
    <t>Dřevěné piloty průměr 25-30 cm, délky 4 m</t>
  </si>
  <si>
    <t>43053609</t>
  </si>
  <si>
    <t>(130/2)*0,2</t>
  </si>
  <si>
    <t>Filtrační podsyp pod opevněním dna kolem štětovnic - plocha x tl. opevnění - změřeno v digitální verzi PD - 1/2 na území CZ a 1/2 na území AT</t>
  </si>
  <si>
    <t>(22*11,3/2)*0,2</t>
  </si>
  <si>
    <t>Filtrační podsyp pod opevnění skluzu za vývarem - prům. šířka x šikmá délka x tl. -  70 % kamene bude mít hm. min. 350 kg 1/2 CZ, 1/2 AT</t>
  </si>
  <si>
    <t>(31*1,5/2)*0,2</t>
  </si>
  <si>
    <t>Filtrační podsyp pod opevněním skluzu pod prahem na konci opevnění - šířka x délka x tl. -  70 % kamene bude mít hm. min. 350 kg 1/2 CZ, 1/2 AT</t>
  </si>
  <si>
    <t>(15,2*27/2)*0,2</t>
  </si>
  <si>
    <t>Filtrační podsyp pod balvanitý skluz před vývarem - skluz bez kce. prahu - šikmá délka x prům. šířka x tl. 1/2 CZ, 1/2 AT</t>
  </si>
  <si>
    <t>(3,0*36)/2</t>
  </si>
  <si>
    <t>Filtrační podsyp pod tělesem balvanitého stupně - plocha x prům. šířka, 1/2 AT</t>
  </si>
  <si>
    <t>130/2</t>
  </si>
  <si>
    <t>Zřízení vrstvy z geotextilie - pod opevnění kolem štětovnic - plocha - změřeno v digitální verzi PD - 1/2 CZ a 1/2 AT</t>
  </si>
  <si>
    <t>(22*11,3)/2</t>
  </si>
  <si>
    <t>Zřízení vrstvy z geotextilie - pod opevnění skluzu za vývarem - prům. šířka x šikmá délka - 1/2 CZ a 1/2 AT</t>
  </si>
  <si>
    <t>(31*1,5)/2</t>
  </si>
  <si>
    <t>Zřízení vrstvy z geotextilie - pod prahem na konci opevnění - šířka x délka - 1/2 CZ a 1/2 AT</t>
  </si>
  <si>
    <t>(15,2*27)/2</t>
  </si>
  <si>
    <t>Zřízení vrstvy z geotextilie - pod opevnění balvanitého skluzu - před vývarem - skluz bez kce. prahu - šikmá délka x šířka - 1/2 CZ a 1/2 AT</t>
  </si>
  <si>
    <t>(12*36)/2</t>
  </si>
  <si>
    <t>Geotextilie pod tělesem balvanitého stupně - konstrukce stupně - šířka x délka - 1/2 CZ a 1/2 AT</t>
  </si>
  <si>
    <t>633,75*1,08 'Přepočtené koeficientem množství</t>
  </si>
  <si>
    <t>29</t>
  </si>
  <si>
    <t>463211153</t>
  </si>
  <si>
    <t>Rovnanina objemu přes 3 m3 z lomového kamene tříděného hmotnosti přes 200 do 500 kg s urovnáním líce</t>
  </si>
  <si>
    <t>Rovnanina z lomového kamene neupraveného pro podélné i příčné objekty objemu přes 3 m3 z kamene tříděného, s urovnáním líce a vyklínováním spár úlomky kamene hmotnost jednotlivých kamenů přes 200 do 500 kg</t>
  </si>
  <si>
    <t>(130*0,6)/2</t>
  </si>
  <si>
    <t>Opevnění dna kolem štětovnic - plocha x tl. opevnění - změřeno v digitální verzi PD - 70 % kamene bude mít hm. min. 350 kg</t>
  </si>
  <si>
    <t>(22*11,3*0,5)/2</t>
  </si>
  <si>
    <t>Opevnění skluzu za vývarem - prům. šířka x šikmá délka x tl. -  70 % kamene bude mít hm. min. 350 kg</t>
  </si>
  <si>
    <t>(31*1,5*0,5)/2</t>
  </si>
  <si>
    <t>Práh na konci opevnění - šířka x délka x tl. -  70 % kamene bude mít hm. min. 350 kg</t>
  </si>
  <si>
    <t>467510111-R</t>
  </si>
  <si>
    <t>Balvanitý skluz z lomového kamene tl 600 až 1200 mm</t>
  </si>
  <si>
    <t>Balvanitý skluz z lomového kamene  hmotnosti kamene jednotlivě přes 300 do 3000 kg s proštěrkováním tl. vrstvy 600 až 1200 mm</t>
  </si>
  <si>
    <t>(15,2*27*0,6)/2</t>
  </si>
  <si>
    <t>Balvanitý skluz před vývarem - skluz bez kce. prahu - šikmá délka x prům. šířka x tl. - 1/2 CZ a 1/2 AT</t>
  </si>
  <si>
    <t>(18*36)/2</t>
  </si>
  <si>
    <t>Těleso balvanitého stupně - konstrukce stupně - plocha x šířka - 1/2 CZ a 1/2 AT</t>
  </si>
  <si>
    <t>D+M Dřevěná konstrukce zamezující vypadávání zeminy</t>
  </si>
  <si>
    <t>-85841143</t>
  </si>
  <si>
    <t>2004047758</t>
  </si>
  <si>
    <t>SO-02-AT - Rozdělovací objekt</t>
  </si>
  <si>
    <t>754093482</t>
  </si>
  <si>
    <t>Nastražení štětovnic VL 605 - dl. 4,0 x š.0,6 m, šířka stěny x výška x AT strana, celkem 10 ks po 4 m</t>
  </si>
  <si>
    <t>Nastražení štětovnic VL 605 - dl. 8,0 x š.0,6 m, šířka stěny x výška x AT strana, celkem 12 ks po 8 m</t>
  </si>
  <si>
    <t>Dřevěné piloty - počet ks 1 strana x délka kůlu x počet stran na území AT</t>
  </si>
  <si>
    <t>Nastražení štětovnic VL 605 - dl. 12,0 x š.0,6 m, šířka stěny x výška x AT strana, celkem 10 ks po 12 m</t>
  </si>
  <si>
    <t>Nastražení štětovnic VL 605 - STŘED - dl. 12,0 x š.0,6 m, šířka stěny x výška x AT strana, celkem 8 ks po 12 m</t>
  </si>
  <si>
    <t>Zaberanění štětovnic VL 605 - dl. 4,0 x š.0,6 m, šířka stěny x výška x strana na území AT, celkem 10 ks po 4 m</t>
  </si>
  <si>
    <t>Zaberanění štětovnic VL 605 - dl. 8,0 x š.0,6 m, šířka stěny x výška x strana na území AT, celkem 12 ks po 8 m</t>
  </si>
  <si>
    <t>Zaberanění štětovnic VL 605 - dl. 12,0 x š.0,6 m, šířka stěny x výška x strana na území AT, celkem 10 ks po 12 m</t>
  </si>
  <si>
    <t>Zaberanění štětovnic VL 605 - STŘED - dl. 12,0 x š.0,6 m, šířka stěny x výška x strana na území AT, celkem 8 ks po 12 m</t>
  </si>
  <si>
    <t>2098606817</t>
  </si>
  <si>
    <t xml:space="preserve">Vodorovné přemístění zeminy určené k zásypu - nejprve přesun na mezideponii, po dokončení objektu použití na zásyp za dřevěné piloty - 1/2 na území </t>
  </si>
  <si>
    <t>Dřevěné piloty - počet ks 1 strana x počet stran na území AT x délka kůlu</t>
  </si>
  <si>
    <t>484029329</t>
  </si>
  <si>
    <t>Uložení zeminy na mezideponii - zemina určená k zásypu kolem rozdělovacího objektu (AT)</t>
  </si>
  <si>
    <t>-1164466434</t>
  </si>
  <si>
    <t>1762633856</t>
  </si>
  <si>
    <t>1588136832</t>
  </si>
  <si>
    <t>Předvrtání štětovnic - štětovnice o délce 8,0 m, předvrtání 2 metrů - počet kusů x strana na území AT x 2 metry</t>
  </si>
  <si>
    <t>Předvrtání štětovnic - štětovnice o délce 12,0 m, předvrtání 4 metrů - počet kusů x strana na území AT x 4 metry</t>
  </si>
  <si>
    <t>Předvrtání pilot - piloty o délce 9,0 m, případné předvrtání 2 metrů - počet kusů x 2 strany na území AT x 2 metry</t>
  </si>
  <si>
    <t>-1247919382</t>
  </si>
  <si>
    <t>Štětovnice VL 605 (délka 12 m) - střed - dl. 4,8 x 0,6 m, hm. profilu 137,3 kg/m2, šířka stěny x výška x strana na území AT* hmotnost (8 ks x 1 str.)</t>
  </si>
  <si>
    <t>Štětovnice VL 605 (délka 12 m) - dl. 6,0 x š. 0,6 m, hm. profilu 137,3 kg/m2, šířka stěny x výška x strana na území AT* hmotnost (10 ks x 1 str.)</t>
  </si>
  <si>
    <t>Štětovnice VL 605 (délka 8 m) - délka - dl. 8,0 x š. 0,6 m, hm. profilu 137,3 kg/m2, šířka stěny x výška x strana na území AT*hmotnost (12 ks x 1str.)</t>
  </si>
  <si>
    <t>Štětovnice VL 605 (délka 4 m) - dl. 4,0 x š.0,6 m, hm. profilu 137,3 kg/m2, šířka stěny x výška x strana na území AT*hmotnost (10 ks x 1 str.)</t>
  </si>
  <si>
    <t>1146923736</t>
  </si>
  <si>
    <t>-1067961597</t>
  </si>
  <si>
    <t>-543391940</t>
  </si>
  <si>
    <t>685445100</t>
  </si>
  <si>
    <t>112,775*0,9 'Přepočtené koeficientem množství</t>
  </si>
  <si>
    <t>896666523</t>
  </si>
  <si>
    <t xml:space="preserve">Poznámka k položce:_x000D_
V rámci položky dojde k vybudování dřevěné konstrukce zamezující vypadávání zeminy_x000D_
V rámci položky je montáž i dodávka materiálu_x000D_
Konstrukce bude zhotovena z tvrdého dřeva - dub/akát_x000D_
Vodorovné kůly budou přišroubovány pomocí závitových tyčí o průměru 16 mm ke svislým kůlům_x000D_
Průměr vodorovné kulatiny 15-20 cm, rozteč mezi vodorovnými kůly 0,4 m_x000D_
Vyplnění mezi pevnou konstrukcí bude provedeno např. pomocí zápletových plůtků_x000D_
Položka obsahuje vodorovný i svislý přesun, uložení a veškerou manipulaci s dřevem spojenou._x000D_
Dřeviny nesmí být napuštěny nebo natřeny ochranými nátěry nebo postřiky proti houbám._x000D_
</t>
  </si>
  <si>
    <t>Nature Connect Dyje/Thaya, napojení odstaveného ramene D13
Dyje, rovnovážná dynamika odtokových poměrů - napojení odstaveného ramene D13 
- část AT</t>
  </si>
  <si>
    <t>EUR</t>
  </si>
  <si>
    <t>Cena bez DPH [EUR]</t>
  </si>
  <si>
    <t>Cena s DPH [EUR]</t>
  </si>
  <si>
    <t>Cena celkem [EUR]</t>
  </si>
  <si>
    <t>J.cena [EUR]</t>
  </si>
  <si>
    <t>Čerpání vody - počet dní x hodin denně - 1/2 CZ a 1/2 AT</t>
  </si>
  <si>
    <t>(60*14)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</si>
</sst>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name val="Arial CE"/>
      <charset val="238"/>
    </font>
    <font>
      <sz val="8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0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/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40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 wrapText="1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1" fillId="0" borderId="0" xfId="0" applyFont="1" applyAlignment="1">
      <alignment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BE101" sqref="BE10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59" t="s">
        <v>14</v>
      </c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2"/>
      <c r="AL5" s="22"/>
      <c r="AM5" s="22"/>
      <c r="AN5" s="22"/>
      <c r="AO5" s="22"/>
      <c r="AP5" s="22"/>
      <c r="AQ5" s="22"/>
      <c r="AR5" s="20"/>
      <c r="BE5" s="256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61" t="s">
        <v>371</v>
      </c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2"/>
      <c r="AL6" s="22"/>
      <c r="AM6" s="22"/>
      <c r="AN6" s="22"/>
      <c r="AO6" s="22"/>
      <c r="AP6" s="22"/>
      <c r="AQ6" s="22"/>
      <c r="AR6" s="20"/>
      <c r="BE6" s="257"/>
      <c r="BS6" s="17" t="s">
        <v>6</v>
      </c>
    </row>
    <row r="7" spans="1:74" s="1" customFormat="1" ht="12" customHeight="1">
      <c r="B7" s="21"/>
      <c r="C7" s="22"/>
      <c r="D7" s="29" t="s">
        <v>17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18</v>
      </c>
      <c r="AL7" s="22"/>
      <c r="AM7" s="22"/>
      <c r="AN7" s="27" t="s">
        <v>1</v>
      </c>
      <c r="AO7" s="22"/>
      <c r="AP7" s="22"/>
      <c r="AQ7" s="22"/>
      <c r="AR7" s="20"/>
      <c r="BE7" s="257"/>
      <c r="BS7" s="17" t="s">
        <v>6</v>
      </c>
    </row>
    <row r="8" spans="1:74" s="1" customFormat="1" ht="12" customHeight="1">
      <c r="B8" s="21"/>
      <c r="C8" s="22"/>
      <c r="D8" s="29" t="s">
        <v>19</v>
      </c>
      <c r="E8" s="22"/>
      <c r="F8" s="22"/>
      <c r="G8" s="22"/>
      <c r="H8" s="22"/>
      <c r="I8" s="22"/>
      <c r="J8" s="22"/>
      <c r="K8" s="27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21</v>
      </c>
      <c r="AL8" s="22"/>
      <c r="AM8" s="22"/>
      <c r="AN8" s="247">
        <v>45716</v>
      </c>
      <c r="AO8" s="22"/>
      <c r="AP8" s="22"/>
      <c r="AQ8" s="22"/>
      <c r="AR8" s="20"/>
      <c r="BE8" s="257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57"/>
      <c r="BS9" s="17" t="s">
        <v>6</v>
      </c>
    </row>
    <row r="10" spans="1:74" s="1" customFormat="1" ht="12" customHeight="1">
      <c r="B10" s="21"/>
      <c r="C10" s="22"/>
      <c r="D10" s="29" t="s">
        <v>22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23</v>
      </c>
      <c r="AL10" s="22"/>
      <c r="AM10" s="22"/>
      <c r="AN10" s="27" t="s">
        <v>1</v>
      </c>
      <c r="AO10" s="22"/>
      <c r="AP10" s="22"/>
      <c r="AQ10" s="22"/>
      <c r="AR10" s="20"/>
      <c r="BE10" s="257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24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25</v>
      </c>
      <c r="AL11" s="22"/>
      <c r="AM11" s="22"/>
      <c r="AN11" s="27" t="s">
        <v>1</v>
      </c>
      <c r="AO11" s="22"/>
      <c r="AP11" s="22"/>
      <c r="AQ11" s="22"/>
      <c r="AR11" s="20"/>
      <c r="BE11" s="257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57"/>
      <c r="BS12" s="17" t="s">
        <v>6</v>
      </c>
    </row>
    <row r="13" spans="1:74" s="1" customFormat="1" ht="12" customHeight="1">
      <c r="B13" s="21"/>
      <c r="C13" s="22"/>
      <c r="D13" s="29" t="s">
        <v>26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23</v>
      </c>
      <c r="AL13" s="22"/>
      <c r="AM13" s="22"/>
      <c r="AN13" s="31" t="s">
        <v>27</v>
      </c>
      <c r="AO13" s="22"/>
      <c r="AP13" s="22"/>
      <c r="AQ13" s="22"/>
      <c r="AR13" s="20"/>
      <c r="BE13" s="257"/>
      <c r="BS13" s="17" t="s">
        <v>6</v>
      </c>
    </row>
    <row r="14" spans="1:74" ht="12.75">
      <c r="B14" s="21"/>
      <c r="C14" s="22"/>
      <c r="D14" s="22"/>
      <c r="E14" s="262" t="s">
        <v>27</v>
      </c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9" t="s">
        <v>25</v>
      </c>
      <c r="AL14" s="22"/>
      <c r="AM14" s="22"/>
      <c r="AN14" s="31" t="s">
        <v>27</v>
      </c>
      <c r="AO14" s="22"/>
      <c r="AP14" s="22"/>
      <c r="AQ14" s="22"/>
      <c r="AR14" s="20"/>
      <c r="BE14" s="257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57"/>
      <c r="BS15" s="17" t="s">
        <v>4</v>
      </c>
    </row>
    <row r="16" spans="1:74" s="1" customFormat="1" ht="12" customHeight="1">
      <c r="B16" s="21"/>
      <c r="C16" s="22"/>
      <c r="D16" s="29" t="s">
        <v>28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23</v>
      </c>
      <c r="AL16" s="22"/>
      <c r="AM16" s="22"/>
      <c r="AN16" s="27" t="s">
        <v>1</v>
      </c>
      <c r="AO16" s="22"/>
      <c r="AP16" s="22"/>
      <c r="AQ16" s="22"/>
      <c r="AR16" s="20"/>
      <c r="BE16" s="257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29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25</v>
      </c>
      <c r="AL17" s="22"/>
      <c r="AM17" s="22"/>
      <c r="AN17" s="27" t="s">
        <v>1</v>
      </c>
      <c r="AO17" s="22"/>
      <c r="AP17" s="22"/>
      <c r="AQ17" s="22"/>
      <c r="AR17" s="20"/>
      <c r="BE17" s="257"/>
      <c r="BS17" s="17" t="s">
        <v>30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57"/>
      <c r="BS18" s="17" t="s">
        <v>6</v>
      </c>
    </row>
    <row r="19" spans="1:71" s="1" customFormat="1" ht="12" customHeight="1">
      <c r="B19" s="21"/>
      <c r="C19" s="22"/>
      <c r="D19" s="29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23</v>
      </c>
      <c r="AL19" s="22"/>
      <c r="AM19" s="22"/>
      <c r="AN19" s="27" t="s">
        <v>1</v>
      </c>
      <c r="AO19" s="22"/>
      <c r="AP19" s="22"/>
      <c r="AQ19" s="22"/>
      <c r="AR19" s="20"/>
      <c r="BE19" s="257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25</v>
      </c>
      <c r="AL20" s="22"/>
      <c r="AM20" s="22"/>
      <c r="AN20" s="27" t="s">
        <v>1</v>
      </c>
      <c r="AO20" s="22"/>
      <c r="AP20" s="22"/>
      <c r="AQ20" s="22"/>
      <c r="AR20" s="20"/>
      <c r="BE20" s="257"/>
      <c r="BS20" s="17" t="s">
        <v>30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57"/>
    </row>
    <row r="22" spans="1:71" s="1" customFormat="1" ht="12" customHeight="1">
      <c r="B22" s="21"/>
      <c r="C22" s="22"/>
      <c r="D22" s="29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57"/>
    </row>
    <row r="23" spans="1:71" s="1" customFormat="1" ht="16.5" customHeight="1">
      <c r="B23" s="21"/>
      <c r="C23" s="22"/>
      <c r="D23" s="22"/>
      <c r="E23" s="264" t="s">
        <v>1</v>
      </c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4"/>
      <c r="AO23" s="22"/>
      <c r="AP23" s="22"/>
      <c r="AQ23" s="22"/>
      <c r="AR23" s="20"/>
      <c r="BE23" s="257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57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57"/>
    </row>
    <row r="26" spans="1:71" s="2" customFormat="1" ht="25.9" customHeight="1">
      <c r="A26" s="34"/>
      <c r="B26" s="35"/>
      <c r="C26" s="36"/>
      <c r="D26" s="37" t="s">
        <v>34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65">
        <f>ROUND(AG94,2)</f>
        <v>0</v>
      </c>
      <c r="AL26" s="266"/>
      <c r="AM26" s="266"/>
      <c r="AN26" s="266"/>
      <c r="AO26" s="266"/>
      <c r="AP26" s="36"/>
      <c r="AQ26" s="36"/>
      <c r="AR26" s="39"/>
      <c r="BE26" s="257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57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67" t="s">
        <v>35</v>
      </c>
      <c r="M28" s="267"/>
      <c r="N28" s="267"/>
      <c r="O28" s="267"/>
      <c r="P28" s="267"/>
      <c r="Q28" s="36"/>
      <c r="R28" s="36"/>
      <c r="S28" s="36"/>
      <c r="T28" s="36"/>
      <c r="U28" s="36"/>
      <c r="V28" s="36"/>
      <c r="W28" s="267" t="s">
        <v>36</v>
      </c>
      <c r="X28" s="267"/>
      <c r="Y28" s="267"/>
      <c r="Z28" s="267"/>
      <c r="AA28" s="267"/>
      <c r="AB28" s="267"/>
      <c r="AC28" s="267"/>
      <c r="AD28" s="267"/>
      <c r="AE28" s="267"/>
      <c r="AF28" s="36"/>
      <c r="AG28" s="36"/>
      <c r="AH28" s="36"/>
      <c r="AI28" s="36"/>
      <c r="AJ28" s="36"/>
      <c r="AK28" s="267" t="s">
        <v>37</v>
      </c>
      <c r="AL28" s="267"/>
      <c r="AM28" s="267"/>
      <c r="AN28" s="267"/>
      <c r="AO28" s="267"/>
      <c r="AP28" s="36"/>
      <c r="AQ28" s="36"/>
      <c r="AR28" s="39"/>
      <c r="BE28" s="257"/>
    </row>
    <row r="29" spans="1:71" s="3" customFormat="1" ht="14.45" customHeight="1">
      <c r="B29" s="40"/>
      <c r="C29" s="41"/>
      <c r="D29" s="29" t="s">
        <v>38</v>
      </c>
      <c r="E29" s="41"/>
      <c r="F29" s="29" t="s">
        <v>39</v>
      </c>
      <c r="G29" s="41"/>
      <c r="H29" s="41"/>
      <c r="I29" s="41"/>
      <c r="J29" s="41"/>
      <c r="K29" s="41"/>
      <c r="L29" s="251">
        <v>0.21</v>
      </c>
      <c r="M29" s="250"/>
      <c r="N29" s="250"/>
      <c r="O29" s="250"/>
      <c r="P29" s="250"/>
      <c r="Q29" s="41"/>
      <c r="R29" s="41"/>
      <c r="S29" s="41"/>
      <c r="T29" s="41"/>
      <c r="U29" s="41"/>
      <c r="V29" s="41"/>
      <c r="W29" s="249">
        <f>ROUND(AZ94, 2)</f>
        <v>0</v>
      </c>
      <c r="X29" s="250"/>
      <c r="Y29" s="250"/>
      <c r="Z29" s="250"/>
      <c r="AA29" s="250"/>
      <c r="AB29" s="250"/>
      <c r="AC29" s="250"/>
      <c r="AD29" s="250"/>
      <c r="AE29" s="250"/>
      <c r="AF29" s="41"/>
      <c r="AG29" s="41"/>
      <c r="AH29" s="41"/>
      <c r="AI29" s="41"/>
      <c r="AJ29" s="41"/>
      <c r="AK29" s="249">
        <f>ROUND(AV94, 2)</f>
        <v>0</v>
      </c>
      <c r="AL29" s="250"/>
      <c r="AM29" s="250"/>
      <c r="AN29" s="250"/>
      <c r="AO29" s="250"/>
      <c r="AP29" s="41"/>
      <c r="AQ29" s="41"/>
      <c r="AR29" s="42"/>
      <c r="BE29" s="258"/>
    </row>
    <row r="30" spans="1:71" s="3" customFormat="1" ht="14.45" customHeight="1">
      <c r="B30" s="40"/>
      <c r="C30" s="41"/>
      <c r="D30" s="41"/>
      <c r="E30" s="41"/>
      <c r="F30" s="29" t="s">
        <v>40</v>
      </c>
      <c r="G30" s="41"/>
      <c r="H30" s="41"/>
      <c r="I30" s="41"/>
      <c r="J30" s="41"/>
      <c r="K30" s="41"/>
      <c r="L30" s="251">
        <v>0.12</v>
      </c>
      <c r="M30" s="250"/>
      <c r="N30" s="250"/>
      <c r="O30" s="250"/>
      <c r="P30" s="250"/>
      <c r="Q30" s="41"/>
      <c r="R30" s="41"/>
      <c r="S30" s="41"/>
      <c r="T30" s="41"/>
      <c r="U30" s="41"/>
      <c r="V30" s="41"/>
      <c r="W30" s="249">
        <f>ROUND(BA94, 2)</f>
        <v>0</v>
      </c>
      <c r="X30" s="250"/>
      <c r="Y30" s="250"/>
      <c r="Z30" s="250"/>
      <c r="AA30" s="250"/>
      <c r="AB30" s="250"/>
      <c r="AC30" s="250"/>
      <c r="AD30" s="250"/>
      <c r="AE30" s="250"/>
      <c r="AF30" s="41"/>
      <c r="AG30" s="41"/>
      <c r="AH30" s="41"/>
      <c r="AI30" s="41"/>
      <c r="AJ30" s="41"/>
      <c r="AK30" s="249">
        <f>ROUND(AW94, 2)</f>
        <v>0</v>
      </c>
      <c r="AL30" s="250"/>
      <c r="AM30" s="250"/>
      <c r="AN30" s="250"/>
      <c r="AO30" s="250"/>
      <c r="AP30" s="41"/>
      <c r="AQ30" s="41"/>
      <c r="AR30" s="42"/>
      <c r="BE30" s="258"/>
    </row>
    <row r="31" spans="1:71" s="3" customFormat="1" ht="14.45" hidden="1" customHeight="1">
      <c r="B31" s="40"/>
      <c r="C31" s="41"/>
      <c r="D31" s="41"/>
      <c r="E31" s="41"/>
      <c r="F31" s="29" t="s">
        <v>41</v>
      </c>
      <c r="G31" s="41"/>
      <c r="H31" s="41"/>
      <c r="I31" s="41"/>
      <c r="J31" s="41"/>
      <c r="K31" s="41"/>
      <c r="L31" s="251">
        <v>0.21</v>
      </c>
      <c r="M31" s="250"/>
      <c r="N31" s="250"/>
      <c r="O31" s="250"/>
      <c r="P31" s="250"/>
      <c r="Q31" s="41"/>
      <c r="R31" s="41"/>
      <c r="S31" s="41"/>
      <c r="T31" s="41"/>
      <c r="U31" s="41"/>
      <c r="V31" s="41"/>
      <c r="W31" s="249">
        <f>ROUND(BB94, 2)</f>
        <v>0</v>
      </c>
      <c r="X31" s="250"/>
      <c r="Y31" s="250"/>
      <c r="Z31" s="250"/>
      <c r="AA31" s="250"/>
      <c r="AB31" s="250"/>
      <c r="AC31" s="250"/>
      <c r="AD31" s="250"/>
      <c r="AE31" s="250"/>
      <c r="AF31" s="41"/>
      <c r="AG31" s="41"/>
      <c r="AH31" s="41"/>
      <c r="AI31" s="41"/>
      <c r="AJ31" s="41"/>
      <c r="AK31" s="249">
        <v>0</v>
      </c>
      <c r="AL31" s="250"/>
      <c r="AM31" s="250"/>
      <c r="AN31" s="250"/>
      <c r="AO31" s="250"/>
      <c r="AP31" s="41"/>
      <c r="AQ31" s="41"/>
      <c r="AR31" s="42"/>
      <c r="BE31" s="258"/>
    </row>
    <row r="32" spans="1:71" s="3" customFormat="1" ht="14.45" hidden="1" customHeight="1">
      <c r="B32" s="40"/>
      <c r="C32" s="41"/>
      <c r="D32" s="41"/>
      <c r="E32" s="41"/>
      <c r="F32" s="29" t="s">
        <v>42</v>
      </c>
      <c r="G32" s="41"/>
      <c r="H32" s="41"/>
      <c r="I32" s="41"/>
      <c r="J32" s="41"/>
      <c r="K32" s="41"/>
      <c r="L32" s="251">
        <v>0.12</v>
      </c>
      <c r="M32" s="250"/>
      <c r="N32" s="250"/>
      <c r="O32" s="250"/>
      <c r="P32" s="250"/>
      <c r="Q32" s="41"/>
      <c r="R32" s="41"/>
      <c r="S32" s="41"/>
      <c r="T32" s="41"/>
      <c r="U32" s="41"/>
      <c r="V32" s="41"/>
      <c r="W32" s="249">
        <f>ROUND(BC94, 2)</f>
        <v>0</v>
      </c>
      <c r="X32" s="250"/>
      <c r="Y32" s="250"/>
      <c r="Z32" s="250"/>
      <c r="AA32" s="250"/>
      <c r="AB32" s="250"/>
      <c r="AC32" s="250"/>
      <c r="AD32" s="250"/>
      <c r="AE32" s="250"/>
      <c r="AF32" s="41"/>
      <c r="AG32" s="41"/>
      <c r="AH32" s="41"/>
      <c r="AI32" s="41"/>
      <c r="AJ32" s="41"/>
      <c r="AK32" s="249">
        <v>0</v>
      </c>
      <c r="AL32" s="250"/>
      <c r="AM32" s="250"/>
      <c r="AN32" s="250"/>
      <c r="AO32" s="250"/>
      <c r="AP32" s="41"/>
      <c r="AQ32" s="41"/>
      <c r="AR32" s="42"/>
      <c r="BE32" s="258"/>
    </row>
    <row r="33" spans="1:57" s="3" customFormat="1" ht="14.45" hidden="1" customHeight="1">
      <c r="B33" s="40"/>
      <c r="C33" s="41"/>
      <c r="D33" s="41"/>
      <c r="E33" s="41"/>
      <c r="F33" s="29" t="s">
        <v>43</v>
      </c>
      <c r="G33" s="41"/>
      <c r="H33" s="41"/>
      <c r="I33" s="41"/>
      <c r="J33" s="41"/>
      <c r="K33" s="41"/>
      <c r="L33" s="251">
        <v>0</v>
      </c>
      <c r="M33" s="250"/>
      <c r="N33" s="250"/>
      <c r="O33" s="250"/>
      <c r="P33" s="250"/>
      <c r="Q33" s="41"/>
      <c r="R33" s="41"/>
      <c r="S33" s="41"/>
      <c r="T33" s="41"/>
      <c r="U33" s="41"/>
      <c r="V33" s="41"/>
      <c r="W33" s="249">
        <f>ROUND(BD94, 2)</f>
        <v>0</v>
      </c>
      <c r="X33" s="250"/>
      <c r="Y33" s="250"/>
      <c r="Z33" s="250"/>
      <c r="AA33" s="250"/>
      <c r="AB33" s="250"/>
      <c r="AC33" s="250"/>
      <c r="AD33" s="250"/>
      <c r="AE33" s="250"/>
      <c r="AF33" s="41"/>
      <c r="AG33" s="41"/>
      <c r="AH33" s="41"/>
      <c r="AI33" s="41"/>
      <c r="AJ33" s="41"/>
      <c r="AK33" s="249">
        <v>0</v>
      </c>
      <c r="AL33" s="250"/>
      <c r="AM33" s="250"/>
      <c r="AN33" s="250"/>
      <c r="AO33" s="250"/>
      <c r="AP33" s="41"/>
      <c r="AQ33" s="41"/>
      <c r="AR33" s="42"/>
      <c r="BE33" s="258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57"/>
    </row>
    <row r="35" spans="1:57" s="2" customFormat="1" ht="25.9" customHeight="1">
      <c r="A35" s="34"/>
      <c r="B35" s="35"/>
      <c r="C35" s="43"/>
      <c r="D35" s="44" t="s">
        <v>44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45</v>
      </c>
      <c r="U35" s="45"/>
      <c r="V35" s="45"/>
      <c r="W35" s="45"/>
      <c r="X35" s="255" t="s">
        <v>372</v>
      </c>
      <c r="Y35" s="253"/>
      <c r="Z35" s="253"/>
      <c r="AA35" s="253"/>
      <c r="AB35" s="253"/>
      <c r="AC35" s="45"/>
      <c r="AD35" s="45"/>
      <c r="AE35" s="45"/>
      <c r="AF35" s="45"/>
      <c r="AG35" s="45"/>
      <c r="AH35" s="45"/>
      <c r="AI35" s="45"/>
      <c r="AJ35" s="45"/>
      <c r="AK35" s="252">
        <f>SUM(AK26:AK33)</f>
        <v>0</v>
      </c>
      <c r="AL35" s="253"/>
      <c r="AM35" s="253"/>
      <c r="AN35" s="253"/>
      <c r="AO35" s="254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46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47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48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49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48</v>
      </c>
      <c r="AI60" s="38"/>
      <c r="AJ60" s="38"/>
      <c r="AK60" s="38"/>
      <c r="AL60" s="38"/>
      <c r="AM60" s="52" t="s">
        <v>49</v>
      </c>
      <c r="AN60" s="38"/>
      <c r="AO60" s="38"/>
      <c r="AP60" s="36"/>
      <c r="AQ60" s="36"/>
      <c r="AR60" s="39"/>
      <c r="BE60" s="34"/>
    </row>
    <row r="61" spans="1:57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50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51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48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49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48</v>
      </c>
      <c r="AI75" s="38"/>
      <c r="AJ75" s="38"/>
      <c r="AK75" s="38"/>
      <c r="AL75" s="38"/>
      <c r="AM75" s="52" t="s">
        <v>49</v>
      </c>
      <c r="AN75" s="38"/>
      <c r="AO75" s="38"/>
      <c r="AP75" s="36"/>
      <c r="AQ75" s="36"/>
      <c r="AR75" s="39"/>
      <c r="BE75" s="34"/>
    </row>
    <row r="76" spans="1:57" s="2" customForma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52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2026/22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73" t="str">
        <f>K6</f>
        <v>Nature Connect Dyje/Thaya, napojení odstaveného ramene D13
Dyje, rovnovážná dynamika odtokových poměrů - napojení odstaveného ramene D13 
- část AT</v>
      </c>
      <c r="M85" s="274"/>
      <c r="N85" s="274"/>
      <c r="O85" s="274"/>
      <c r="P85" s="274"/>
      <c r="Q85" s="274"/>
      <c r="R85" s="274"/>
      <c r="S85" s="274"/>
      <c r="T85" s="274"/>
      <c r="U85" s="274"/>
      <c r="V85" s="274"/>
      <c r="W85" s="274"/>
      <c r="X85" s="274"/>
      <c r="Y85" s="274"/>
      <c r="Z85" s="274"/>
      <c r="AA85" s="274"/>
      <c r="AB85" s="274"/>
      <c r="AC85" s="274"/>
      <c r="AD85" s="274"/>
      <c r="AE85" s="274"/>
      <c r="AF85" s="274"/>
      <c r="AG85" s="274"/>
      <c r="AH85" s="274"/>
      <c r="AI85" s="274"/>
      <c r="AJ85" s="274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19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Břeclav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21</v>
      </c>
      <c r="AJ87" s="36"/>
      <c r="AK87" s="36"/>
      <c r="AL87" s="36"/>
      <c r="AM87" s="275">
        <f>IF(AN8= "","",AN8)</f>
        <v>45716</v>
      </c>
      <c r="AN87" s="275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22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Povodí Moravy, s.p.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28</v>
      </c>
      <c r="AJ89" s="36"/>
      <c r="AK89" s="36"/>
      <c r="AL89" s="36"/>
      <c r="AM89" s="276" t="str">
        <f>IF(E17="","",E17)</f>
        <v>Ing. Adam Balažovič</v>
      </c>
      <c r="AN89" s="277"/>
      <c r="AO89" s="277"/>
      <c r="AP89" s="277"/>
      <c r="AQ89" s="36"/>
      <c r="AR89" s="39"/>
      <c r="AS89" s="280" t="s">
        <v>53</v>
      </c>
      <c r="AT89" s="281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26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31</v>
      </c>
      <c r="AJ90" s="36"/>
      <c r="AK90" s="36"/>
      <c r="AL90" s="36"/>
      <c r="AM90" s="276" t="str">
        <f>IF(E20="","",E20)</f>
        <v xml:space="preserve"> </v>
      </c>
      <c r="AN90" s="277"/>
      <c r="AO90" s="277"/>
      <c r="AP90" s="277"/>
      <c r="AQ90" s="36"/>
      <c r="AR90" s="39"/>
      <c r="AS90" s="282"/>
      <c r="AT90" s="283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84"/>
      <c r="AT91" s="285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87" t="s">
        <v>54</v>
      </c>
      <c r="D92" s="271"/>
      <c r="E92" s="271"/>
      <c r="F92" s="271"/>
      <c r="G92" s="271"/>
      <c r="H92" s="73"/>
      <c r="I92" s="270" t="s">
        <v>55</v>
      </c>
      <c r="J92" s="271"/>
      <c r="K92" s="271"/>
      <c r="L92" s="271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1"/>
      <c r="X92" s="271"/>
      <c r="Y92" s="271"/>
      <c r="Z92" s="271"/>
      <c r="AA92" s="271"/>
      <c r="AB92" s="271"/>
      <c r="AC92" s="271"/>
      <c r="AD92" s="271"/>
      <c r="AE92" s="271"/>
      <c r="AF92" s="271"/>
      <c r="AG92" s="288" t="s">
        <v>373</v>
      </c>
      <c r="AH92" s="271"/>
      <c r="AI92" s="271"/>
      <c r="AJ92" s="271"/>
      <c r="AK92" s="271"/>
      <c r="AL92" s="271"/>
      <c r="AM92" s="271"/>
      <c r="AN92" s="270" t="s">
        <v>374</v>
      </c>
      <c r="AO92" s="271"/>
      <c r="AP92" s="272"/>
      <c r="AQ92" s="74" t="s">
        <v>56</v>
      </c>
      <c r="AR92" s="39"/>
      <c r="AS92" s="75" t="s">
        <v>57</v>
      </c>
      <c r="AT92" s="76" t="s">
        <v>58</v>
      </c>
      <c r="AU92" s="76" t="s">
        <v>59</v>
      </c>
      <c r="AV92" s="76" t="s">
        <v>60</v>
      </c>
      <c r="AW92" s="76" t="s">
        <v>61</v>
      </c>
      <c r="AX92" s="76" t="s">
        <v>62</v>
      </c>
      <c r="AY92" s="76" t="s">
        <v>63</v>
      </c>
      <c r="AZ92" s="76" t="s">
        <v>64</v>
      </c>
      <c r="BA92" s="76" t="s">
        <v>65</v>
      </c>
      <c r="BB92" s="76" t="s">
        <v>66</v>
      </c>
      <c r="BC92" s="76" t="s">
        <v>67</v>
      </c>
      <c r="BD92" s="77" t="s">
        <v>68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69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78">
        <f>ROUND(SUM(AG95:AG95),2)</f>
        <v>0</v>
      </c>
      <c r="AH94" s="278"/>
      <c r="AI94" s="278"/>
      <c r="AJ94" s="278"/>
      <c r="AK94" s="278"/>
      <c r="AL94" s="278"/>
      <c r="AM94" s="278"/>
      <c r="AN94" s="279">
        <f t="shared" ref="AN94:AN95" si="0">SUM(AG94,AT94)</f>
        <v>0</v>
      </c>
      <c r="AO94" s="279"/>
      <c r="AP94" s="279"/>
      <c r="AQ94" s="85" t="s">
        <v>1</v>
      </c>
      <c r="AR94" s="86"/>
      <c r="AS94" s="87">
        <f>ROUND(SUM(AS95:AS95),2)</f>
        <v>0</v>
      </c>
      <c r="AT94" s="88">
        <f t="shared" ref="AT94:AT95" si="1">ROUND(SUM(AV94:AW94),2)</f>
        <v>0</v>
      </c>
      <c r="AU94" s="89">
        <f>ROUND(SUM(AU95:AU95),5)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ROUND(SUM(AZ95:AZ95),2)</f>
        <v>0</v>
      </c>
      <c r="BA94" s="88">
        <f>ROUND(SUM(BA95:BA95),2)</f>
        <v>0</v>
      </c>
      <c r="BB94" s="88">
        <f>ROUND(SUM(BB95:BB95),2)</f>
        <v>0</v>
      </c>
      <c r="BC94" s="88">
        <f>ROUND(SUM(BC95:BC95),2)</f>
        <v>0</v>
      </c>
      <c r="BD94" s="90">
        <f>ROUND(SUM(BD95:BD95),2)</f>
        <v>0</v>
      </c>
      <c r="BS94" s="91" t="s">
        <v>70</v>
      </c>
      <c r="BT94" s="91" t="s">
        <v>71</v>
      </c>
      <c r="BU94" s="92" t="s">
        <v>72</v>
      </c>
      <c r="BV94" s="91" t="s">
        <v>73</v>
      </c>
      <c r="BW94" s="91" t="s">
        <v>5</v>
      </c>
      <c r="BX94" s="91" t="s">
        <v>74</v>
      </c>
      <c r="CL94" s="91" t="s">
        <v>1</v>
      </c>
    </row>
    <row r="95" spans="1:91" s="7" customFormat="1" ht="24.75" customHeight="1">
      <c r="A95" s="93" t="s">
        <v>75</v>
      </c>
      <c r="B95" s="94"/>
      <c r="C95" s="95"/>
      <c r="D95" s="286" t="s">
        <v>80</v>
      </c>
      <c r="E95" s="286"/>
      <c r="F95" s="286"/>
      <c r="G95" s="286"/>
      <c r="H95" s="286"/>
      <c r="I95" s="96"/>
      <c r="J95" s="286" t="s">
        <v>79</v>
      </c>
      <c r="K95" s="286"/>
      <c r="L95" s="286"/>
      <c r="M95" s="286"/>
      <c r="N95" s="286"/>
      <c r="O95" s="286"/>
      <c r="P95" s="286"/>
      <c r="Q95" s="286"/>
      <c r="R95" s="286"/>
      <c r="S95" s="286"/>
      <c r="T95" s="286"/>
      <c r="U95" s="286"/>
      <c r="V95" s="286"/>
      <c r="W95" s="286"/>
      <c r="X95" s="286"/>
      <c r="Y95" s="286"/>
      <c r="Z95" s="286"/>
      <c r="AA95" s="286"/>
      <c r="AB95" s="286"/>
      <c r="AC95" s="286"/>
      <c r="AD95" s="286"/>
      <c r="AE95" s="286"/>
      <c r="AF95" s="286"/>
      <c r="AG95" s="268">
        <f>'SO-02-AT - Rozdělovací ob...'!J30</f>
        <v>0</v>
      </c>
      <c r="AH95" s="269"/>
      <c r="AI95" s="269"/>
      <c r="AJ95" s="269"/>
      <c r="AK95" s="269"/>
      <c r="AL95" s="269"/>
      <c r="AM95" s="269"/>
      <c r="AN95" s="268">
        <f t="shared" si="0"/>
        <v>0</v>
      </c>
      <c r="AO95" s="269"/>
      <c r="AP95" s="269"/>
      <c r="AQ95" s="97" t="s">
        <v>76</v>
      </c>
      <c r="AR95" s="98"/>
      <c r="AS95" s="99">
        <v>0</v>
      </c>
      <c r="AT95" s="100">
        <f t="shared" si="1"/>
        <v>0</v>
      </c>
      <c r="AU95" s="101">
        <f>'SO-02-AT - Rozdělovací ob...'!P123</f>
        <v>0</v>
      </c>
      <c r="AV95" s="100">
        <f>'SO-02-AT - Rozdělovací ob...'!J33</f>
        <v>0</v>
      </c>
      <c r="AW95" s="100">
        <f>'SO-02-AT - Rozdělovací ob...'!J34</f>
        <v>0</v>
      </c>
      <c r="AX95" s="100">
        <f>'SO-02-AT - Rozdělovací ob...'!J35</f>
        <v>0</v>
      </c>
      <c r="AY95" s="100">
        <f>'SO-02-AT - Rozdělovací ob...'!J36</f>
        <v>0</v>
      </c>
      <c r="AZ95" s="100">
        <f>'SO-02-AT - Rozdělovací ob...'!F33</f>
        <v>0</v>
      </c>
      <c r="BA95" s="100">
        <f>'SO-02-AT - Rozdělovací ob...'!F34</f>
        <v>0</v>
      </c>
      <c r="BB95" s="100">
        <f>'SO-02-AT - Rozdělovací ob...'!F35</f>
        <v>0</v>
      </c>
      <c r="BC95" s="100">
        <f>'SO-02-AT - Rozdělovací ob...'!F36</f>
        <v>0</v>
      </c>
      <c r="BD95" s="102">
        <f>'SO-02-AT - Rozdělovací ob...'!F37</f>
        <v>0</v>
      </c>
      <c r="BT95" s="103" t="s">
        <v>77</v>
      </c>
      <c r="BV95" s="103" t="s">
        <v>73</v>
      </c>
      <c r="BW95" s="103" t="s">
        <v>81</v>
      </c>
      <c r="BX95" s="103" t="s">
        <v>5</v>
      </c>
      <c r="CL95" s="103" t="s">
        <v>1</v>
      </c>
      <c r="CM95" s="103" t="s">
        <v>78</v>
      </c>
    </row>
    <row r="96" spans="1:91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9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s="2" customFormat="1" ht="6.95" customHeight="1">
      <c r="A97" s="34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algorithmName="SHA-512" hashValue="fVkhLYZop56CS4WJw2KlpCEJ3Ma2dHYY2Di7EMfINk/rJhPOFSo4Tv07ccLYPY5OVSUAVTdR1aqjaPPgSL5b1A==" saltValue="kZ4yV9Xb2xsudqF55S4o4Q==" spinCount="100000" sheet="1" formatColumns="0" formatRows="0"/>
  <mergeCells count="42">
    <mergeCell ref="AS89:AT91"/>
    <mergeCell ref="AM90:AP90"/>
    <mergeCell ref="D95:H95"/>
    <mergeCell ref="J95:AF95"/>
    <mergeCell ref="AG95:AM95"/>
    <mergeCell ref="C92:G92"/>
    <mergeCell ref="AG92:AM92"/>
    <mergeCell ref="I92:AF92"/>
    <mergeCell ref="AK30:AO30"/>
    <mergeCell ref="L30:P30"/>
    <mergeCell ref="W30:AE30"/>
    <mergeCell ref="L31:P31"/>
    <mergeCell ref="AN95:AP95"/>
    <mergeCell ref="AN92:AP92"/>
    <mergeCell ref="L85:AJ85"/>
    <mergeCell ref="AM87:AN87"/>
    <mergeCell ref="AM89:AP89"/>
    <mergeCell ref="AG94:AM94"/>
    <mergeCell ref="AN94:AP94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</mergeCells>
  <hyperlinks>
    <hyperlink ref="A95" location="'SO-02-AT - Rozdělovací ob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337"/>
  <sheetViews>
    <sheetView showGridLines="0" tabSelected="1" topLeftCell="A113" workbookViewId="0">
      <selection activeCell="W128" sqref="W12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AT2" s="17" t="s">
        <v>81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0"/>
      <c r="AT3" s="17" t="s">
        <v>78</v>
      </c>
    </row>
    <row r="4" spans="1:46" s="1" customFormat="1" ht="24.95" customHeight="1">
      <c r="B4" s="20"/>
      <c r="D4" s="106" t="s">
        <v>82</v>
      </c>
      <c r="L4" s="20"/>
      <c r="M4" s="107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8" t="s">
        <v>16</v>
      </c>
      <c r="L6" s="20"/>
    </row>
    <row r="7" spans="1:46" s="1" customFormat="1" ht="26.25" customHeight="1">
      <c r="B7" s="20"/>
      <c r="E7" s="292" t="str">
        <f>'Rekapitulace stavby'!K6</f>
        <v>Nature Connect Dyje/Thaya, napojení odstaveného ramene D13
Dyje, rovnovážná dynamika odtokových poměrů - napojení odstaveného ramene D13 
- část AT</v>
      </c>
      <c r="F7" s="293"/>
      <c r="G7" s="293"/>
      <c r="H7" s="293"/>
      <c r="L7" s="20"/>
    </row>
    <row r="8" spans="1:46" s="2" customFormat="1" ht="12" customHeight="1">
      <c r="A8" s="34"/>
      <c r="B8" s="39"/>
      <c r="C8" s="34"/>
      <c r="D8" s="108" t="s">
        <v>83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4" t="s">
        <v>337</v>
      </c>
      <c r="F9" s="295"/>
      <c r="G9" s="295"/>
      <c r="H9" s="295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8" t="s">
        <v>17</v>
      </c>
      <c r="E11" s="34"/>
      <c r="F11" s="109" t="s">
        <v>1</v>
      </c>
      <c r="G11" s="34"/>
      <c r="H11" s="34"/>
      <c r="I11" s="108" t="s">
        <v>18</v>
      </c>
      <c r="J11" s="109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8" t="s">
        <v>19</v>
      </c>
      <c r="E12" s="34"/>
      <c r="F12" s="109" t="s">
        <v>20</v>
      </c>
      <c r="G12" s="34"/>
      <c r="H12" s="34"/>
      <c r="I12" s="108" t="s">
        <v>21</v>
      </c>
      <c r="J12" s="247">
        <v>45665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8" t="s">
        <v>22</v>
      </c>
      <c r="E14" s="34"/>
      <c r="F14" s="34"/>
      <c r="G14" s="34"/>
      <c r="H14" s="34"/>
      <c r="I14" s="108" t="s">
        <v>23</v>
      </c>
      <c r="J14" s="109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9" t="s">
        <v>24</v>
      </c>
      <c r="F15" s="34"/>
      <c r="G15" s="34"/>
      <c r="H15" s="34"/>
      <c r="I15" s="108" t="s">
        <v>25</v>
      </c>
      <c r="J15" s="109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8" t="s">
        <v>26</v>
      </c>
      <c r="E17" s="34"/>
      <c r="F17" s="34"/>
      <c r="G17" s="34"/>
      <c r="H17" s="34"/>
      <c r="I17" s="108" t="s">
        <v>23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6" t="str">
        <f>'Rekapitulace stavby'!E14</f>
        <v>Vyplň údaj</v>
      </c>
      <c r="F18" s="297"/>
      <c r="G18" s="297"/>
      <c r="H18" s="297"/>
      <c r="I18" s="108" t="s">
        <v>25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8" t="s">
        <v>28</v>
      </c>
      <c r="E20" s="34"/>
      <c r="F20" s="34"/>
      <c r="G20" s="34"/>
      <c r="H20" s="34"/>
      <c r="I20" s="108" t="s">
        <v>23</v>
      </c>
      <c r="J20" s="109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9" t="s">
        <v>29</v>
      </c>
      <c r="F21" s="34"/>
      <c r="G21" s="34"/>
      <c r="H21" s="34"/>
      <c r="I21" s="108" t="s">
        <v>25</v>
      </c>
      <c r="J21" s="109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8" t="s">
        <v>31</v>
      </c>
      <c r="E23" s="34"/>
      <c r="F23" s="34"/>
      <c r="G23" s="34"/>
      <c r="H23" s="34"/>
      <c r="I23" s="108" t="s">
        <v>23</v>
      </c>
      <c r="J23" s="109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9" t="str">
        <f>IF('Rekapitulace stavby'!E20="","",'Rekapitulace stavby'!E20)</f>
        <v xml:space="preserve"> </v>
      </c>
      <c r="F24" s="34"/>
      <c r="G24" s="34"/>
      <c r="H24" s="34"/>
      <c r="I24" s="108" t="s">
        <v>25</v>
      </c>
      <c r="J24" s="109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8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0"/>
      <c r="B27" s="111"/>
      <c r="C27" s="110"/>
      <c r="D27" s="110"/>
      <c r="E27" s="298" t="s">
        <v>1</v>
      </c>
      <c r="F27" s="298"/>
      <c r="G27" s="298"/>
      <c r="H27" s="298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3"/>
      <c r="E29" s="113"/>
      <c r="F29" s="113"/>
      <c r="G29" s="113"/>
      <c r="H29" s="113"/>
      <c r="I29" s="113"/>
      <c r="J29" s="113"/>
      <c r="K29" s="113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4" t="s">
        <v>34</v>
      </c>
      <c r="E30" s="34"/>
      <c r="F30" s="34"/>
      <c r="G30" s="34"/>
      <c r="H30" s="34"/>
      <c r="I30" s="34"/>
      <c r="J30" s="115">
        <f>ROUND(J123,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3"/>
      <c r="E31" s="113"/>
      <c r="F31" s="113"/>
      <c r="G31" s="113"/>
      <c r="H31" s="113"/>
      <c r="I31" s="113"/>
      <c r="J31" s="113"/>
      <c r="K31" s="113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6" t="s">
        <v>36</v>
      </c>
      <c r="G32" s="34"/>
      <c r="H32" s="34"/>
      <c r="I32" s="116" t="s">
        <v>35</v>
      </c>
      <c r="J32" s="116" t="s">
        <v>37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7" t="s">
        <v>38</v>
      </c>
      <c r="E33" s="108" t="s">
        <v>39</v>
      </c>
      <c r="F33" s="118">
        <f>ROUND((SUM(BE123:BE336)),  2)</f>
        <v>0</v>
      </c>
      <c r="G33" s="34"/>
      <c r="H33" s="34"/>
      <c r="I33" s="119">
        <v>0.21</v>
      </c>
      <c r="J33" s="118">
        <f>ROUND(((SUM(BE123:BE336))*I33),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8" t="s">
        <v>40</v>
      </c>
      <c r="F34" s="118">
        <f>ROUND((SUM(BF123:BF336)),  2)</f>
        <v>0</v>
      </c>
      <c r="G34" s="34"/>
      <c r="H34" s="34"/>
      <c r="I34" s="119">
        <v>0.12</v>
      </c>
      <c r="J34" s="118">
        <f>ROUND(((SUM(BF123:BF336))*I34),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8" t="s">
        <v>41</v>
      </c>
      <c r="F35" s="118">
        <f>ROUND((SUM(BG123:BG336)),  2)</f>
        <v>0</v>
      </c>
      <c r="G35" s="34"/>
      <c r="H35" s="34"/>
      <c r="I35" s="119">
        <v>0.21</v>
      </c>
      <c r="J35" s="118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8" t="s">
        <v>42</v>
      </c>
      <c r="F36" s="118">
        <f>ROUND((SUM(BH123:BH336)),  2)</f>
        <v>0</v>
      </c>
      <c r="G36" s="34"/>
      <c r="H36" s="34"/>
      <c r="I36" s="119">
        <v>0.12</v>
      </c>
      <c r="J36" s="118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8" t="s">
        <v>43</v>
      </c>
      <c r="F37" s="118">
        <f>ROUND((SUM(BI123:BI336)),  2)</f>
        <v>0</v>
      </c>
      <c r="G37" s="34"/>
      <c r="H37" s="34"/>
      <c r="I37" s="119">
        <v>0</v>
      </c>
      <c r="J37" s="118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0"/>
      <c r="D39" s="121" t="s">
        <v>44</v>
      </c>
      <c r="E39" s="122"/>
      <c r="F39" s="122"/>
      <c r="G39" s="123" t="s">
        <v>45</v>
      </c>
      <c r="H39" s="124" t="s">
        <v>372</v>
      </c>
      <c r="I39" s="122"/>
      <c r="J39" s="125">
        <f>SUM(J30:J37)</f>
        <v>0</v>
      </c>
      <c r="K39" s="126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27" t="s">
        <v>46</v>
      </c>
      <c r="E50" s="128"/>
      <c r="F50" s="128"/>
      <c r="G50" s="127" t="s">
        <v>47</v>
      </c>
      <c r="H50" s="128"/>
      <c r="I50" s="128"/>
      <c r="J50" s="128"/>
      <c r="K50" s="128"/>
      <c r="L50" s="5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4"/>
      <c r="B61" s="39"/>
      <c r="C61" s="34"/>
      <c r="D61" s="129" t="s">
        <v>48</v>
      </c>
      <c r="E61" s="130"/>
      <c r="F61" s="131" t="s">
        <v>49</v>
      </c>
      <c r="G61" s="129" t="s">
        <v>48</v>
      </c>
      <c r="H61" s="130"/>
      <c r="I61" s="130"/>
      <c r="J61" s="132" t="s">
        <v>49</v>
      </c>
      <c r="K61" s="130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4"/>
      <c r="B65" s="39"/>
      <c r="C65" s="34"/>
      <c r="D65" s="127" t="s">
        <v>50</v>
      </c>
      <c r="E65" s="133"/>
      <c r="F65" s="133"/>
      <c r="G65" s="127" t="s">
        <v>51</v>
      </c>
      <c r="H65" s="133"/>
      <c r="I65" s="133"/>
      <c r="J65" s="133"/>
      <c r="K65" s="133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4"/>
      <c r="B76" s="39"/>
      <c r="C76" s="34"/>
      <c r="D76" s="129" t="s">
        <v>48</v>
      </c>
      <c r="E76" s="130"/>
      <c r="F76" s="131" t="s">
        <v>49</v>
      </c>
      <c r="G76" s="129" t="s">
        <v>48</v>
      </c>
      <c r="H76" s="130"/>
      <c r="I76" s="130"/>
      <c r="J76" s="132" t="s">
        <v>49</v>
      </c>
      <c r="K76" s="130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4"/>
      <c r="C77" s="135"/>
      <c r="D77" s="135"/>
      <c r="E77" s="135"/>
      <c r="F77" s="135"/>
      <c r="G77" s="135"/>
      <c r="H77" s="135"/>
      <c r="I77" s="135"/>
      <c r="J77" s="135"/>
      <c r="K77" s="135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36"/>
      <c r="C81" s="137"/>
      <c r="D81" s="137"/>
      <c r="E81" s="137"/>
      <c r="F81" s="137"/>
      <c r="G81" s="137"/>
      <c r="H81" s="137"/>
      <c r="I81" s="137"/>
      <c r="J81" s="137"/>
      <c r="K81" s="137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84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290" t="str">
        <f>E7</f>
        <v>Nature Connect Dyje/Thaya, napojení odstaveného ramene D13
Dyje, rovnovážná dynamika odtokových poměrů - napojení odstaveného ramene D13 
- část AT</v>
      </c>
      <c r="F85" s="291"/>
      <c r="G85" s="291"/>
      <c r="H85" s="291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83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3" t="str">
        <f>E9</f>
        <v>SO-02-AT - Rozdělovací objekt</v>
      </c>
      <c r="F87" s="289"/>
      <c r="G87" s="289"/>
      <c r="H87" s="289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19</v>
      </c>
      <c r="D89" s="36"/>
      <c r="E89" s="36"/>
      <c r="F89" s="27" t="str">
        <f>F12</f>
        <v>Břeclav</v>
      </c>
      <c r="G89" s="36"/>
      <c r="H89" s="36"/>
      <c r="I89" s="29" t="s">
        <v>21</v>
      </c>
      <c r="J89" s="66">
        <f>IF(J12="","",J12)</f>
        <v>45665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22</v>
      </c>
      <c r="D91" s="36"/>
      <c r="E91" s="36"/>
      <c r="F91" s="27" t="str">
        <f>E15</f>
        <v>Povodí Moravy, s.p.</v>
      </c>
      <c r="G91" s="36"/>
      <c r="H91" s="36"/>
      <c r="I91" s="29" t="s">
        <v>28</v>
      </c>
      <c r="J91" s="32" t="str">
        <f>E21</f>
        <v>Ing. Adam Balažovič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26</v>
      </c>
      <c r="D92" s="36"/>
      <c r="E92" s="36"/>
      <c r="F92" s="27" t="str">
        <f>IF(E18="","",E18)</f>
        <v>Vyplň údaj</v>
      </c>
      <c r="G92" s="36"/>
      <c r="H92" s="36"/>
      <c r="I92" s="29" t="s">
        <v>31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38" t="s">
        <v>85</v>
      </c>
      <c r="D94" s="139"/>
      <c r="E94" s="139"/>
      <c r="F94" s="139"/>
      <c r="G94" s="139"/>
      <c r="H94" s="139"/>
      <c r="I94" s="139"/>
      <c r="J94" s="140" t="s">
        <v>375</v>
      </c>
      <c r="K94" s="139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1" t="s">
        <v>86</v>
      </c>
      <c r="D96" s="36"/>
      <c r="E96" s="36"/>
      <c r="F96" s="36"/>
      <c r="G96" s="36"/>
      <c r="H96" s="36"/>
      <c r="I96" s="36"/>
      <c r="J96" s="84">
        <f>J123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87</v>
      </c>
    </row>
    <row r="97" spans="1:31" s="9" customFormat="1" ht="24.95" customHeight="1">
      <c r="B97" s="142"/>
      <c r="C97" s="143"/>
      <c r="D97" s="144" t="s">
        <v>88</v>
      </c>
      <c r="E97" s="145"/>
      <c r="F97" s="145"/>
      <c r="G97" s="145"/>
      <c r="H97" s="145"/>
      <c r="I97" s="145"/>
      <c r="J97" s="146">
        <f>J124</f>
        <v>0</v>
      </c>
      <c r="K97" s="143"/>
      <c r="L97" s="147"/>
    </row>
    <row r="98" spans="1:31" s="10" customFormat="1" ht="19.899999999999999" customHeight="1">
      <c r="B98" s="148"/>
      <c r="C98" s="149"/>
      <c r="D98" s="150" t="s">
        <v>89</v>
      </c>
      <c r="E98" s="151"/>
      <c r="F98" s="151"/>
      <c r="G98" s="151"/>
      <c r="H98" s="151"/>
      <c r="I98" s="151"/>
      <c r="J98" s="152">
        <f>J125</f>
        <v>0</v>
      </c>
      <c r="K98" s="149"/>
      <c r="L98" s="153"/>
    </row>
    <row r="99" spans="1:31" s="10" customFormat="1" ht="19.899999999999999" customHeight="1">
      <c r="B99" s="148"/>
      <c r="C99" s="149"/>
      <c r="D99" s="150" t="s">
        <v>185</v>
      </c>
      <c r="E99" s="151"/>
      <c r="F99" s="151"/>
      <c r="G99" s="151"/>
      <c r="H99" s="151"/>
      <c r="I99" s="151"/>
      <c r="J99" s="152">
        <f>J246</f>
        <v>0</v>
      </c>
      <c r="K99" s="149"/>
      <c r="L99" s="153"/>
    </row>
    <row r="100" spans="1:31" s="10" customFormat="1" ht="19.899999999999999" customHeight="1">
      <c r="B100" s="148"/>
      <c r="C100" s="149"/>
      <c r="D100" s="150" t="s">
        <v>186</v>
      </c>
      <c r="E100" s="151"/>
      <c r="F100" s="151"/>
      <c r="G100" s="151"/>
      <c r="H100" s="151"/>
      <c r="I100" s="151"/>
      <c r="J100" s="152">
        <f>J256</f>
        <v>0</v>
      </c>
      <c r="K100" s="149"/>
      <c r="L100" s="153"/>
    </row>
    <row r="101" spans="1:31" s="10" customFormat="1" ht="19.899999999999999" customHeight="1">
      <c r="B101" s="148"/>
      <c r="C101" s="149"/>
      <c r="D101" s="150" t="s">
        <v>90</v>
      </c>
      <c r="E101" s="151"/>
      <c r="F101" s="151"/>
      <c r="G101" s="151"/>
      <c r="H101" s="151"/>
      <c r="I101" s="151"/>
      <c r="J101" s="152">
        <f>J281</f>
        <v>0</v>
      </c>
      <c r="K101" s="149"/>
      <c r="L101" s="153"/>
    </row>
    <row r="102" spans="1:31" s="10" customFormat="1" ht="19.899999999999999" customHeight="1">
      <c r="B102" s="148"/>
      <c r="C102" s="149"/>
      <c r="D102" s="150" t="s">
        <v>91</v>
      </c>
      <c r="E102" s="151"/>
      <c r="F102" s="151"/>
      <c r="G102" s="151"/>
      <c r="H102" s="151"/>
      <c r="I102" s="151"/>
      <c r="J102" s="152">
        <f>J328</f>
        <v>0</v>
      </c>
      <c r="K102" s="149"/>
      <c r="L102" s="153"/>
    </row>
    <row r="103" spans="1:31" s="10" customFormat="1" ht="19.899999999999999" customHeight="1">
      <c r="B103" s="148"/>
      <c r="C103" s="149"/>
      <c r="D103" s="150" t="s">
        <v>92</v>
      </c>
      <c r="E103" s="151"/>
      <c r="F103" s="151"/>
      <c r="G103" s="151"/>
      <c r="H103" s="151"/>
      <c r="I103" s="151"/>
      <c r="J103" s="152">
        <f>J334</f>
        <v>0</v>
      </c>
      <c r="K103" s="149"/>
      <c r="L103" s="153"/>
    </row>
    <row r="104" spans="1:31" s="2" customFormat="1" ht="21.75" customHeight="1">
      <c r="A104" s="34"/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31" s="2" customFormat="1" ht="6.95" customHeight="1">
      <c r="A105" s="34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pans="1:31" s="2" customFormat="1" ht="6.95" customHeight="1">
      <c r="A109" s="34"/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24.95" customHeight="1">
      <c r="A110" s="34"/>
      <c r="B110" s="35"/>
      <c r="C110" s="23" t="s">
        <v>93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6.95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16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26.25" customHeight="1">
      <c r="A113" s="34"/>
      <c r="B113" s="35"/>
      <c r="C113" s="36"/>
      <c r="D113" s="36"/>
      <c r="E113" s="290" t="str">
        <f>E7</f>
        <v>Nature Connect Dyje/Thaya, napojení odstaveného ramene D13
Dyje, rovnovážná dynamika odtokových poměrů - napojení odstaveného ramene D13 
- část AT</v>
      </c>
      <c r="F113" s="291"/>
      <c r="G113" s="291"/>
      <c r="H113" s="291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9" t="s">
        <v>83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6.5" customHeight="1">
      <c r="A115" s="34"/>
      <c r="B115" s="35"/>
      <c r="C115" s="36"/>
      <c r="D115" s="36"/>
      <c r="E115" s="273" t="str">
        <f>E9</f>
        <v>SO-02-AT - Rozdělovací objekt</v>
      </c>
      <c r="F115" s="289"/>
      <c r="G115" s="289"/>
      <c r="H115" s="289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2" customHeight="1">
      <c r="A117" s="34"/>
      <c r="B117" s="35"/>
      <c r="C117" s="29" t="s">
        <v>19</v>
      </c>
      <c r="D117" s="36"/>
      <c r="E117" s="36"/>
      <c r="F117" s="27" t="str">
        <f>F12</f>
        <v>Břeclav</v>
      </c>
      <c r="G117" s="36"/>
      <c r="H117" s="36"/>
      <c r="I117" s="29" t="s">
        <v>21</v>
      </c>
      <c r="J117" s="66">
        <f>IF(J12="","",J12)</f>
        <v>45665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6.9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5.2" customHeight="1">
      <c r="A119" s="34"/>
      <c r="B119" s="35"/>
      <c r="C119" s="29" t="s">
        <v>22</v>
      </c>
      <c r="D119" s="36"/>
      <c r="E119" s="36"/>
      <c r="F119" s="27" t="str">
        <f>E15</f>
        <v>Povodí Moravy, s.p.</v>
      </c>
      <c r="G119" s="36"/>
      <c r="H119" s="36"/>
      <c r="I119" s="29" t="s">
        <v>28</v>
      </c>
      <c r="J119" s="32" t="str">
        <f>E21</f>
        <v>Ing. Adam Balažovič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5.2" customHeight="1">
      <c r="A120" s="34"/>
      <c r="B120" s="35"/>
      <c r="C120" s="29" t="s">
        <v>26</v>
      </c>
      <c r="D120" s="36"/>
      <c r="E120" s="36"/>
      <c r="F120" s="27" t="str">
        <f>IF(E18="","",E18)</f>
        <v>Vyplň údaj</v>
      </c>
      <c r="G120" s="36"/>
      <c r="H120" s="36"/>
      <c r="I120" s="29" t="s">
        <v>31</v>
      </c>
      <c r="J120" s="32" t="str">
        <f>E24</f>
        <v xml:space="preserve"> 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10.35" customHeight="1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11" customFormat="1" ht="29.25" customHeight="1">
      <c r="A122" s="154"/>
      <c r="B122" s="155"/>
      <c r="C122" s="156" t="s">
        <v>94</v>
      </c>
      <c r="D122" s="157" t="s">
        <v>56</v>
      </c>
      <c r="E122" s="157" t="s">
        <v>54</v>
      </c>
      <c r="F122" s="157" t="s">
        <v>55</v>
      </c>
      <c r="G122" s="157" t="s">
        <v>95</v>
      </c>
      <c r="H122" s="157" t="s">
        <v>96</v>
      </c>
      <c r="I122" s="157" t="s">
        <v>376</v>
      </c>
      <c r="J122" s="157" t="s">
        <v>375</v>
      </c>
      <c r="K122" s="158" t="s">
        <v>97</v>
      </c>
      <c r="L122" s="159"/>
      <c r="M122" s="75" t="s">
        <v>1</v>
      </c>
      <c r="N122" s="76" t="s">
        <v>38</v>
      </c>
      <c r="O122" s="76" t="s">
        <v>98</v>
      </c>
      <c r="P122" s="76" t="s">
        <v>99</v>
      </c>
      <c r="Q122" s="76" t="s">
        <v>100</v>
      </c>
      <c r="R122" s="76" t="s">
        <v>101</v>
      </c>
      <c r="S122" s="76" t="s">
        <v>102</v>
      </c>
      <c r="T122" s="77" t="s">
        <v>103</v>
      </c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</row>
    <row r="123" spans="1:65" s="2" customFormat="1" ht="22.9" customHeight="1">
      <c r="A123" s="34"/>
      <c r="B123" s="35"/>
      <c r="C123" s="82" t="s">
        <v>104</v>
      </c>
      <c r="D123" s="36"/>
      <c r="E123" s="36"/>
      <c r="F123" s="36"/>
      <c r="G123" s="36"/>
      <c r="H123" s="36"/>
      <c r="I123" s="36"/>
      <c r="J123" s="160">
        <f>BK123</f>
        <v>0</v>
      </c>
      <c r="K123" s="36"/>
      <c r="L123" s="39"/>
      <c r="M123" s="78"/>
      <c r="N123" s="161"/>
      <c r="O123" s="79"/>
      <c r="P123" s="162">
        <f>P124</f>
        <v>0</v>
      </c>
      <c r="Q123" s="79"/>
      <c r="R123" s="162">
        <f>R124</f>
        <v>1542.5151134259997</v>
      </c>
      <c r="S123" s="79"/>
      <c r="T123" s="163">
        <f>T124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70</v>
      </c>
      <c r="AU123" s="17" t="s">
        <v>87</v>
      </c>
      <c r="BK123" s="164">
        <f>BK124</f>
        <v>0</v>
      </c>
    </row>
    <row r="124" spans="1:65" s="12" customFormat="1" ht="25.9" customHeight="1">
      <c r="B124" s="165"/>
      <c r="C124" s="166"/>
      <c r="D124" s="167" t="s">
        <v>70</v>
      </c>
      <c r="E124" s="168" t="s">
        <v>105</v>
      </c>
      <c r="F124" s="168" t="s">
        <v>106</v>
      </c>
      <c r="G124" s="166"/>
      <c r="H124" s="166"/>
      <c r="I124" s="169"/>
      <c r="J124" s="170">
        <f>BK124</f>
        <v>0</v>
      </c>
      <c r="K124" s="166"/>
      <c r="L124" s="171"/>
      <c r="M124" s="172"/>
      <c r="N124" s="173"/>
      <c r="O124" s="173"/>
      <c r="P124" s="174">
        <f>P125+P246+P256+P281+P328+P334</f>
        <v>0</v>
      </c>
      <c r="Q124" s="173"/>
      <c r="R124" s="174">
        <f>R125+R246+R256+R281+R328+R334</f>
        <v>1542.5151134259997</v>
      </c>
      <c r="S124" s="173"/>
      <c r="T124" s="175">
        <f>T125+T246+T256+T281+T328+T334</f>
        <v>0</v>
      </c>
      <c r="AR124" s="176" t="s">
        <v>77</v>
      </c>
      <c r="AT124" s="177" t="s">
        <v>70</v>
      </c>
      <c r="AU124" s="177" t="s">
        <v>71</v>
      </c>
      <c r="AY124" s="176" t="s">
        <v>107</v>
      </c>
      <c r="BK124" s="178">
        <f>BK125+BK246+BK256+BK281+BK328+BK334</f>
        <v>0</v>
      </c>
    </row>
    <row r="125" spans="1:65" s="12" customFormat="1" ht="22.9" customHeight="1">
      <c r="B125" s="165"/>
      <c r="C125" s="166"/>
      <c r="D125" s="167" t="s">
        <v>70</v>
      </c>
      <c r="E125" s="179" t="s">
        <v>77</v>
      </c>
      <c r="F125" s="179" t="s">
        <v>108</v>
      </c>
      <c r="G125" s="166"/>
      <c r="H125" s="166"/>
      <c r="I125" s="169"/>
      <c r="J125" s="180">
        <f>BK125</f>
        <v>0</v>
      </c>
      <c r="K125" s="166"/>
      <c r="L125" s="171"/>
      <c r="M125" s="172"/>
      <c r="N125" s="173"/>
      <c r="O125" s="173"/>
      <c r="P125" s="174">
        <f>SUM(P126:P245)</f>
        <v>0</v>
      </c>
      <c r="Q125" s="173"/>
      <c r="R125" s="174">
        <f>SUM(R126:R245)</f>
        <v>0.14013957599999999</v>
      </c>
      <c r="S125" s="173"/>
      <c r="T125" s="175">
        <f>SUM(T126:T245)</f>
        <v>0</v>
      </c>
      <c r="AR125" s="176" t="s">
        <v>77</v>
      </c>
      <c r="AT125" s="177" t="s">
        <v>70</v>
      </c>
      <c r="AU125" s="177" t="s">
        <v>77</v>
      </c>
      <c r="AY125" s="176" t="s">
        <v>107</v>
      </c>
      <c r="BK125" s="178">
        <f>SUM(BK126:BK245)</f>
        <v>0</v>
      </c>
    </row>
    <row r="126" spans="1:65" s="2" customFormat="1" ht="24.2" customHeight="1">
      <c r="A126" s="34"/>
      <c r="B126" s="35"/>
      <c r="C126" s="181" t="s">
        <v>77</v>
      </c>
      <c r="D126" s="181" t="s">
        <v>109</v>
      </c>
      <c r="E126" s="182" t="s">
        <v>119</v>
      </c>
      <c r="F126" s="183" t="s">
        <v>120</v>
      </c>
      <c r="G126" s="184" t="s">
        <v>121</v>
      </c>
      <c r="H126" s="185">
        <v>840</v>
      </c>
      <c r="I126" s="186"/>
      <c r="J126" s="187">
        <f>ROUND(I126*H126,2)</f>
        <v>0</v>
      </c>
      <c r="K126" s="183" t="s">
        <v>111</v>
      </c>
      <c r="L126" s="39"/>
      <c r="M126" s="188" t="s">
        <v>1</v>
      </c>
      <c r="N126" s="189" t="s">
        <v>39</v>
      </c>
      <c r="O126" s="71"/>
      <c r="P126" s="190">
        <f>O126*H126</f>
        <v>0</v>
      </c>
      <c r="Q126" s="190">
        <v>5.0989399999999997E-5</v>
      </c>
      <c r="R126" s="190">
        <f>Q126*H126</f>
        <v>4.2831095999999999E-2</v>
      </c>
      <c r="S126" s="190">
        <v>0</v>
      </c>
      <c r="T126" s="191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2" t="s">
        <v>112</v>
      </c>
      <c r="AT126" s="192" t="s">
        <v>109</v>
      </c>
      <c r="AU126" s="192" t="s">
        <v>78</v>
      </c>
      <c r="AY126" s="17" t="s">
        <v>107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17" t="s">
        <v>77</v>
      </c>
      <c r="BK126" s="193">
        <f>ROUND(I126*H126,2)</f>
        <v>0</v>
      </c>
      <c r="BL126" s="17" t="s">
        <v>112</v>
      </c>
      <c r="BM126" s="192" t="s">
        <v>187</v>
      </c>
    </row>
    <row r="127" spans="1:65" s="2" customFormat="1" ht="19.5">
      <c r="A127" s="34"/>
      <c r="B127" s="35"/>
      <c r="C127" s="36"/>
      <c r="D127" s="194" t="s">
        <v>113</v>
      </c>
      <c r="E127" s="36"/>
      <c r="F127" s="195" t="s">
        <v>122</v>
      </c>
      <c r="G127" s="36"/>
      <c r="H127" s="36"/>
      <c r="I127" s="196"/>
      <c r="J127" s="36"/>
      <c r="K127" s="36"/>
      <c r="L127" s="39"/>
      <c r="M127" s="197"/>
      <c r="N127" s="198"/>
      <c r="O127" s="71"/>
      <c r="P127" s="71"/>
      <c r="Q127" s="71"/>
      <c r="R127" s="71"/>
      <c r="S127" s="71"/>
      <c r="T127" s="72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113</v>
      </c>
      <c r="AU127" s="17" t="s">
        <v>78</v>
      </c>
    </row>
    <row r="128" spans="1:65" s="13" customFormat="1">
      <c r="B128" s="199"/>
      <c r="C128" s="200"/>
      <c r="D128" s="194" t="s">
        <v>114</v>
      </c>
      <c r="E128" s="201" t="s">
        <v>1</v>
      </c>
      <c r="F128" s="202" t="s">
        <v>378</v>
      </c>
      <c r="G128" s="200"/>
      <c r="H128" s="203">
        <v>840</v>
      </c>
      <c r="I128" s="204"/>
      <c r="J128" s="200"/>
      <c r="K128" s="200"/>
      <c r="L128" s="205"/>
      <c r="M128" s="206"/>
      <c r="N128" s="207"/>
      <c r="O128" s="207"/>
      <c r="P128" s="207"/>
      <c r="Q128" s="207"/>
      <c r="R128" s="207"/>
      <c r="S128" s="207"/>
      <c r="T128" s="208"/>
      <c r="AT128" s="209" t="s">
        <v>114</v>
      </c>
      <c r="AU128" s="209" t="s">
        <v>78</v>
      </c>
      <c r="AV128" s="13" t="s">
        <v>78</v>
      </c>
      <c r="AW128" s="13" t="s">
        <v>30</v>
      </c>
      <c r="AX128" s="13" t="s">
        <v>71</v>
      </c>
      <c r="AY128" s="209" t="s">
        <v>107</v>
      </c>
    </row>
    <row r="129" spans="1:65" s="14" customFormat="1">
      <c r="B129" s="210"/>
      <c r="C129" s="211"/>
      <c r="D129" s="194" t="s">
        <v>114</v>
      </c>
      <c r="E129" s="212" t="s">
        <v>1</v>
      </c>
      <c r="F129" s="213" t="s">
        <v>377</v>
      </c>
      <c r="G129" s="211"/>
      <c r="H129" s="214">
        <v>840</v>
      </c>
      <c r="I129" s="215"/>
      <c r="J129" s="211"/>
      <c r="K129" s="211"/>
      <c r="L129" s="216"/>
      <c r="M129" s="217"/>
      <c r="N129" s="218"/>
      <c r="O129" s="218"/>
      <c r="P129" s="218"/>
      <c r="Q129" s="218"/>
      <c r="R129" s="218"/>
      <c r="S129" s="218"/>
      <c r="T129" s="219"/>
      <c r="AT129" s="220" t="s">
        <v>114</v>
      </c>
      <c r="AU129" s="220" t="s">
        <v>78</v>
      </c>
      <c r="AV129" s="14" t="s">
        <v>115</v>
      </c>
      <c r="AW129" s="14" t="s">
        <v>30</v>
      </c>
      <c r="AX129" s="14" t="s">
        <v>71</v>
      </c>
      <c r="AY129" s="220" t="s">
        <v>107</v>
      </c>
    </row>
    <row r="130" spans="1:65" s="15" customFormat="1">
      <c r="B130" s="221"/>
      <c r="C130" s="222"/>
      <c r="D130" s="194" t="s">
        <v>114</v>
      </c>
      <c r="E130" s="223" t="s">
        <v>1</v>
      </c>
      <c r="F130" s="299" t="s">
        <v>116</v>
      </c>
      <c r="G130" s="222"/>
      <c r="H130" s="225">
        <v>840</v>
      </c>
      <c r="I130" s="226"/>
      <c r="J130" s="222"/>
      <c r="K130" s="222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114</v>
      </c>
      <c r="AU130" s="231" t="s">
        <v>78</v>
      </c>
      <c r="AV130" s="15" t="s">
        <v>112</v>
      </c>
      <c r="AW130" s="15" t="s">
        <v>30</v>
      </c>
      <c r="AX130" s="15" t="s">
        <v>77</v>
      </c>
      <c r="AY130" s="231" t="s">
        <v>107</v>
      </c>
    </row>
    <row r="131" spans="1:65" s="2" customFormat="1" ht="24.2" customHeight="1">
      <c r="A131" s="34"/>
      <c r="B131" s="35"/>
      <c r="C131" s="181" t="s">
        <v>78</v>
      </c>
      <c r="D131" s="181" t="s">
        <v>109</v>
      </c>
      <c r="E131" s="182" t="s">
        <v>124</v>
      </c>
      <c r="F131" s="183" t="s">
        <v>125</v>
      </c>
      <c r="G131" s="184" t="s">
        <v>126</v>
      </c>
      <c r="H131" s="185">
        <v>60</v>
      </c>
      <c r="I131" s="186"/>
      <c r="J131" s="187">
        <f>ROUND(I131*H131,2)</f>
        <v>0</v>
      </c>
      <c r="K131" s="183" t="s">
        <v>111</v>
      </c>
      <c r="L131" s="39"/>
      <c r="M131" s="188" t="s">
        <v>1</v>
      </c>
      <c r="N131" s="189" t="s">
        <v>39</v>
      </c>
      <c r="O131" s="71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2" t="s">
        <v>112</v>
      </c>
      <c r="AT131" s="192" t="s">
        <v>109</v>
      </c>
      <c r="AU131" s="192" t="s">
        <v>78</v>
      </c>
      <c r="AY131" s="17" t="s">
        <v>107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17" t="s">
        <v>77</v>
      </c>
      <c r="BK131" s="193">
        <f>ROUND(I131*H131,2)</f>
        <v>0</v>
      </c>
      <c r="BL131" s="17" t="s">
        <v>112</v>
      </c>
      <c r="BM131" s="192" t="s">
        <v>188</v>
      </c>
    </row>
    <row r="132" spans="1:65" s="2" customFormat="1" ht="19.5">
      <c r="A132" s="34"/>
      <c r="B132" s="35"/>
      <c r="C132" s="36"/>
      <c r="D132" s="194" t="s">
        <v>113</v>
      </c>
      <c r="E132" s="36"/>
      <c r="F132" s="195" t="s">
        <v>127</v>
      </c>
      <c r="G132" s="36"/>
      <c r="H132" s="36"/>
      <c r="I132" s="196"/>
      <c r="J132" s="36"/>
      <c r="K132" s="36"/>
      <c r="L132" s="39"/>
      <c r="M132" s="197"/>
      <c r="N132" s="198"/>
      <c r="O132" s="71"/>
      <c r="P132" s="71"/>
      <c r="Q132" s="71"/>
      <c r="R132" s="71"/>
      <c r="S132" s="71"/>
      <c r="T132" s="72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7" t="s">
        <v>113</v>
      </c>
      <c r="AU132" s="17" t="s">
        <v>78</v>
      </c>
    </row>
    <row r="133" spans="1:65" s="13" customFormat="1">
      <c r="B133" s="199"/>
      <c r="C133" s="200"/>
      <c r="D133" s="194" t="s">
        <v>114</v>
      </c>
      <c r="E133" s="201" t="s">
        <v>1</v>
      </c>
      <c r="F133" s="202">
        <v>60</v>
      </c>
      <c r="G133" s="200"/>
      <c r="H133" s="203">
        <v>20</v>
      </c>
      <c r="I133" s="204"/>
      <c r="J133" s="200"/>
      <c r="K133" s="200"/>
      <c r="L133" s="205"/>
      <c r="M133" s="206"/>
      <c r="N133" s="207"/>
      <c r="O133" s="207"/>
      <c r="P133" s="207"/>
      <c r="Q133" s="207"/>
      <c r="R133" s="207"/>
      <c r="S133" s="207"/>
      <c r="T133" s="208"/>
      <c r="AT133" s="209" t="s">
        <v>114</v>
      </c>
      <c r="AU133" s="209" t="s">
        <v>78</v>
      </c>
      <c r="AV133" s="13" t="s">
        <v>78</v>
      </c>
      <c r="AW133" s="13" t="s">
        <v>30</v>
      </c>
      <c r="AX133" s="13" t="s">
        <v>71</v>
      </c>
      <c r="AY133" s="209" t="s">
        <v>107</v>
      </c>
    </row>
    <row r="134" spans="1:65" s="14" customFormat="1">
      <c r="B134" s="210"/>
      <c r="C134" s="211"/>
      <c r="D134" s="194" t="s">
        <v>114</v>
      </c>
      <c r="E134" s="212" t="s">
        <v>1</v>
      </c>
      <c r="F134" s="213" t="s">
        <v>189</v>
      </c>
      <c r="G134" s="211"/>
      <c r="H134" s="214">
        <v>20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114</v>
      </c>
      <c r="AU134" s="220" t="s">
        <v>78</v>
      </c>
      <c r="AV134" s="14" t="s">
        <v>115</v>
      </c>
      <c r="AW134" s="14" t="s">
        <v>30</v>
      </c>
      <c r="AX134" s="14" t="s">
        <v>71</v>
      </c>
      <c r="AY134" s="220" t="s">
        <v>107</v>
      </c>
    </row>
    <row r="135" spans="1:65" s="15" customFormat="1">
      <c r="B135" s="221"/>
      <c r="C135" s="222"/>
      <c r="D135" s="194" t="s">
        <v>114</v>
      </c>
      <c r="E135" s="223" t="s">
        <v>1</v>
      </c>
      <c r="F135" s="224" t="s">
        <v>116</v>
      </c>
      <c r="G135" s="222"/>
      <c r="H135" s="225">
        <v>20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114</v>
      </c>
      <c r="AU135" s="231" t="s">
        <v>78</v>
      </c>
      <c r="AV135" s="15" t="s">
        <v>112</v>
      </c>
      <c r="AW135" s="15" t="s">
        <v>30</v>
      </c>
      <c r="AX135" s="15" t="s">
        <v>77</v>
      </c>
      <c r="AY135" s="231" t="s">
        <v>107</v>
      </c>
    </row>
    <row r="136" spans="1:65" s="2" customFormat="1" ht="37.9" customHeight="1">
      <c r="A136" s="34"/>
      <c r="B136" s="35"/>
      <c r="C136" s="181" t="s">
        <v>115</v>
      </c>
      <c r="D136" s="181" t="s">
        <v>109</v>
      </c>
      <c r="E136" s="182" t="s">
        <v>132</v>
      </c>
      <c r="F136" s="183" t="s">
        <v>133</v>
      </c>
      <c r="G136" s="184" t="s">
        <v>130</v>
      </c>
      <c r="H136" s="185">
        <v>1000.1</v>
      </c>
      <c r="I136" s="186"/>
      <c r="J136" s="187">
        <f>ROUND(I136*H136,2)</f>
        <v>0</v>
      </c>
      <c r="K136" s="183" t="s">
        <v>111</v>
      </c>
      <c r="L136" s="39"/>
      <c r="M136" s="188" t="s">
        <v>1</v>
      </c>
      <c r="N136" s="189" t="s">
        <v>39</v>
      </c>
      <c r="O136" s="71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2" t="s">
        <v>112</v>
      </c>
      <c r="AT136" s="192" t="s">
        <v>109</v>
      </c>
      <c r="AU136" s="192" t="s">
        <v>78</v>
      </c>
      <c r="AY136" s="17" t="s">
        <v>107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17" t="s">
        <v>77</v>
      </c>
      <c r="BK136" s="193">
        <f>ROUND(I136*H136,2)</f>
        <v>0</v>
      </c>
      <c r="BL136" s="17" t="s">
        <v>112</v>
      </c>
      <c r="BM136" s="192" t="s">
        <v>338</v>
      </c>
    </row>
    <row r="137" spans="1:65" s="2" customFormat="1" ht="39">
      <c r="A137" s="34"/>
      <c r="B137" s="35"/>
      <c r="C137" s="36"/>
      <c r="D137" s="194" t="s">
        <v>113</v>
      </c>
      <c r="E137" s="36"/>
      <c r="F137" s="195" t="s">
        <v>134</v>
      </c>
      <c r="G137" s="36"/>
      <c r="H137" s="36"/>
      <c r="I137" s="196"/>
      <c r="J137" s="36"/>
      <c r="K137" s="36"/>
      <c r="L137" s="39"/>
      <c r="M137" s="197"/>
      <c r="N137" s="198"/>
      <c r="O137" s="71"/>
      <c r="P137" s="71"/>
      <c r="Q137" s="71"/>
      <c r="R137" s="71"/>
      <c r="S137" s="71"/>
      <c r="T137" s="72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7" t="s">
        <v>113</v>
      </c>
      <c r="AU137" s="17" t="s">
        <v>78</v>
      </c>
    </row>
    <row r="138" spans="1:65" s="13" customFormat="1">
      <c r="B138" s="199"/>
      <c r="C138" s="200"/>
      <c r="D138" s="194" t="s">
        <v>114</v>
      </c>
      <c r="E138" s="201" t="s">
        <v>1</v>
      </c>
      <c r="F138" s="202" t="s">
        <v>190</v>
      </c>
      <c r="G138" s="200"/>
      <c r="H138" s="203">
        <v>201.5</v>
      </c>
      <c r="I138" s="204"/>
      <c r="J138" s="200"/>
      <c r="K138" s="200"/>
      <c r="L138" s="205"/>
      <c r="M138" s="206"/>
      <c r="N138" s="207"/>
      <c r="O138" s="207"/>
      <c r="P138" s="207"/>
      <c r="Q138" s="207"/>
      <c r="R138" s="207"/>
      <c r="S138" s="207"/>
      <c r="T138" s="208"/>
      <c r="AT138" s="209" t="s">
        <v>114</v>
      </c>
      <c r="AU138" s="209" t="s">
        <v>78</v>
      </c>
      <c r="AV138" s="13" t="s">
        <v>78</v>
      </c>
      <c r="AW138" s="13" t="s">
        <v>30</v>
      </c>
      <c r="AX138" s="13" t="s">
        <v>71</v>
      </c>
      <c r="AY138" s="209" t="s">
        <v>107</v>
      </c>
    </row>
    <row r="139" spans="1:65" s="14" customFormat="1" ht="22.5">
      <c r="B139" s="210"/>
      <c r="C139" s="211"/>
      <c r="D139" s="194" t="s">
        <v>114</v>
      </c>
      <c r="E139" s="212" t="s">
        <v>1</v>
      </c>
      <c r="F139" s="213" t="s">
        <v>191</v>
      </c>
      <c r="G139" s="211"/>
      <c r="H139" s="214">
        <v>201.5</v>
      </c>
      <c r="I139" s="215"/>
      <c r="J139" s="211"/>
      <c r="K139" s="211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114</v>
      </c>
      <c r="AU139" s="220" t="s">
        <v>78</v>
      </c>
      <c r="AV139" s="14" t="s">
        <v>115</v>
      </c>
      <c r="AW139" s="14" t="s">
        <v>30</v>
      </c>
      <c r="AX139" s="14" t="s">
        <v>71</v>
      </c>
      <c r="AY139" s="220" t="s">
        <v>107</v>
      </c>
    </row>
    <row r="140" spans="1:65" s="13" customFormat="1">
      <c r="B140" s="199"/>
      <c r="C140" s="200"/>
      <c r="D140" s="194" t="s">
        <v>114</v>
      </c>
      <c r="E140" s="201" t="s">
        <v>1</v>
      </c>
      <c r="F140" s="202" t="s">
        <v>192</v>
      </c>
      <c r="G140" s="200"/>
      <c r="H140" s="203">
        <v>230</v>
      </c>
      <c r="I140" s="204"/>
      <c r="J140" s="200"/>
      <c r="K140" s="200"/>
      <c r="L140" s="205"/>
      <c r="M140" s="206"/>
      <c r="N140" s="207"/>
      <c r="O140" s="207"/>
      <c r="P140" s="207"/>
      <c r="Q140" s="207"/>
      <c r="R140" s="207"/>
      <c r="S140" s="207"/>
      <c r="T140" s="208"/>
      <c r="AT140" s="209" t="s">
        <v>114</v>
      </c>
      <c r="AU140" s="209" t="s">
        <v>78</v>
      </c>
      <c r="AV140" s="13" t="s">
        <v>78</v>
      </c>
      <c r="AW140" s="13" t="s">
        <v>30</v>
      </c>
      <c r="AX140" s="13" t="s">
        <v>71</v>
      </c>
      <c r="AY140" s="209" t="s">
        <v>107</v>
      </c>
    </row>
    <row r="141" spans="1:65" s="14" customFormat="1" ht="22.5">
      <c r="B141" s="210"/>
      <c r="C141" s="211"/>
      <c r="D141" s="194" t="s">
        <v>114</v>
      </c>
      <c r="E141" s="212" t="s">
        <v>1</v>
      </c>
      <c r="F141" s="213" t="s">
        <v>193</v>
      </c>
      <c r="G141" s="211"/>
      <c r="H141" s="214">
        <v>230</v>
      </c>
      <c r="I141" s="215"/>
      <c r="J141" s="211"/>
      <c r="K141" s="211"/>
      <c r="L141" s="216"/>
      <c r="M141" s="217"/>
      <c r="N141" s="218"/>
      <c r="O141" s="218"/>
      <c r="P141" s="218"/>
      <c r="Q141" s="218"/>
      <c r="R141" s="218"/>
      <c r="S141" s="218"/>
      <c r="T141" s="219"/>
      <c r="AT141" s="220" t="s">
        <v>114</v>
      </c>
      <c r="AU141" s="220" t="s">
        <v>78</v>
      </c>
      <c r="AV141" s="14" t="s">
        <v>115</v>
      </c>
      <c r="AW141" s="14" t="s">
        <v>30</v>
      </c>
      <c r="AX141" s="14" t="s">
        <v>71</v>
      </c>
      <c r="AY141" s="220" t="s">
        <v>107</v>
      </c>
    </row>
    <row r="142" spans="1:65" s="13" customFormat="1">
      <c r="B142" s="199"/>
      <c r="C142" s="200"/>
      <c r="D142" s="194" t="s">
        <v>114</v>
      </c>
      <c r="E142" s="201" t="s">
        <v>1</v>
      </c>
      <c r="F142" s="202" t="s">
        <v>194</v>
      </c>
      <c r="G142" s="200"/>
      <c r="H142" s="203">
        <v>18.600000000000001</v>
      </c>
      <c r="I142" s="204"/>
      <c r="J142" s="200"/>
      <c r="K142" s="200"/>
      <c r="L142" s="205"/>
      <c r="M142" s="206"/>
      <c r="N142" s="207"/>
      <c r="O142" s="207"/>
      <c r="P142" s="207"/>
      <c r="Q142" s="207"/>
      <c r="R142" s="207"/>
      <c r="S142" s="207"/>
      <c r="T142" s="208"/>
      <c r="AT142" s="209" t="s">
        <v>114</v>
      </c>
      <c r="AU142" s="209" t="s">
        <v>78</v>
      </c>
      <c r="AV142" s="13" t="s">
        <v>78</v>
      </c>
      <c r="AW142" s="13" t="s">
        <v>30</v>
      </c>
      <c r="AX142" s="13" t="s">
        <v>71</v>
      </c>
      <c r="AY142" s="209" t="s">
        <v>107</v>
      </c>
    </row>
    <row r="143" spans="1:65" s="14" customFormat="1" ht="22.5">
      <c r="B143" s="210"/>
      <c r="C143" s="211"/>
      <c r="D143" s="194" t="s">
        <v>114</v>
      </c>
      <c r="E143" s="212" t="s">
        <v>1</v>
      </c>
      <c r="F143" s="213" t="s">
        <v>195</v>
      </c>
      <c r="G143" s="211"/>
      <c r="H143" s="214">
        <v>18.600000000000001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114</v>
      </c>
      <c r="AU143" s="220" t="s">
        <v>78</v>
      </c>
      <c r="AV143" s="14" t="s">
        <v>115</v>
      </c>
      <c r="AW143" s="14" t="s">
        <v>30</v>
      </c>
      <c r="AX143" s="14" t="s">
        <v>71</v>
      </c>
      <c r="AY143" s="220" t="s">
        <v>107</v>
      </c>
    </row>
    <row r="144" spans="1:65" s="13" customFormat="1">
      <c r="B144" s="199"/>
      <c r="C144" s="200"/>
      <c r="D144" s="194" t="s">
        <v>114</v>
      </c>
      <c r="E144" s="201" t="s">
        <v>1</v>
      </c>
      <c r="F144" s="202" t="s">
        <v>196</v>
      </c>
      <c r="G144" s="200"/>
      <c r="H144" s="203">
        <v>350</v>
      </c>
      <c r="I144" s="204"/>
      <c r="J144" s="200"/>
      <c r="K144" s="200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114</v>
      </c>
      <c r="AU144" s="209" t="s">
        <v>78</v>
      </c>
      <c r="AV144" s="13" t="s">
        <v>78</v>
      </c>
      <c r="AW144" s="13" t="s">
        <v>30</v>
      </c>
      <c r="AX144" s="13" t="s">
        <v>71</v>
      </c>
      <c r="AY144" s="209" t="s">
        <v>107</v>
      </c>
    </row>
    <row r="145" spans="1:65" s="14" customFormat="1" ht="22.5">
      <c r="B145" s="210"/>
      <c r="C145" s="211"/>
      <c r="D145" s="194" t="s">
        <v>114</v>
      </c>
      <c r="E145" s="212" t="s">
        <v>1</v>
      </c>
      <c r="F145" s="213" t="s">
        <v>197</v>
      </c>
      <c r="G145" s="211"/>
      <c r="H145" s="214">
        <v>350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114</v>
      </c>
      <c r="AU145" s="220" t="s">
        <v>78</v>
      </c>
      <c r="AV145" s="14" t="s">
        <v>115</v>
      </c>
      <c r="AW145" s="14" t="s">
        <v>30</v>
      </c>
      <c r="AX145" s="14" t="s">
        <v>71</v>
      </c>
      <c r="AY145" s="220" t="s">
        <v>107</v>
      </c>
    </row>
    <row r="146" spans="1:65" s="13" customFormat="1">
      <c r="B146" s="199"/>
      <c r="C146" s="200"/>
      <c r="D146" s="194" t="s">
        <v>114</v>
      </c>
      <c r="E146" s="201" t="s">
        <v>1</v>
      </c>
      <c r="F146" s="202" t="s">
        <v>198</v>
      </c>
      <c r="G146" s="200"/>
      <c r="H146" s="203">
        <v>200</v>
      </c>
      <c r="I146" s="204"/>
      <c r="J146" s="200"/>
      <c r="K146" s="200"/>
      <c r="L146" s="205"/>
      <c r="M146" s="206"/>
      <c r="N146" s="207"/>
      <c r="O146" s="207"/>
      <c r="P146" s="207"/>
      <c r="Q146" s="207"/>
      <c r="R146" s="207"/>
      <c r="S146" s="207"/>
      <c r="T146" s="208"/>
      <c r="AT146" s="209" t="s">
        <v>114</v>
      </c>
      <c r="AU146" s="209" t="s">
        <v>78</v>
      </c>
      <c r="AV146" s="13" t="s">
        <v>78</v>
      </c>
      <c r="AW146" s="13" t="s">
        <v>30</v>
      </c>
      <c r="AX146" s="13" t="s">
        <v>71</v>
      </c>
      <c r="AY146" s="209" t="s">
        <v>107</v>
      </c>
    </row>
    <row r="147" spans="1:65" s="14" customFormat="1" ht="22.5">
      <c r="B147" s="210"/>
      <c r="C147" s="211"/>
      <c r="D147" s="194" t="s">
        <v>114</v>
      </c>
      <c r="E147" s="212" t="s">
        <v>1</v>
      </c>
      <c r="F147" s="213" t="s">
        <v>199</v>
      </c>
      <c r="G147" s="211"/>
      <c r="H147" s="214">
        <v>200</v>
      </c>
      <c r="I147" s="215"/>
      <c r="J147" s="211"/>
      <c r="K147" s="211"/>
      <c r="L147" s="216"/>
      <c r="M147" s="217"/>
      <c r="N147" s="218"/>
      <c r="O147" s="218"/>
      <c r="P147" s="218"/>
      <c r="Q147" s="218"/>
      <c r="R147" s="218"/>
      <c r="S147" s="218"/>
      <c r="T147" s="219"/>
      <c r="AT147" s="220" t="s">
        <v>114</v>
      </c>
      <c r="AU147" s="220" t="s">
        <v>78</v>
      </c>
      <c r="AV147" s="14" t="s">
        <v>115</v>
      </c>
      <c r="AW147" s="14" t="s">
        <v>30</v>
      </c>
      <c r="AX147" s="14" t="s">
        <v>71</v>
      </c>
      <c r="AY147" s="220" t="s">
        <v>107</v>
      </c>
    </row>
    <row r="148" spans="1:65" s="15" customFormat="1">
      <c r="B148" s="221"/>
      <c r="C148" s="222"/>
      <c r="D148" s="194" t="s">
        <v>114</v>
      </c>
      <c r="E148" s="223" t="s">
        <v>1</v>
      </c>
      <c r="F148" s="224" t="s">
        <v>116</v>
      </c>
      <c r="G148" s="222"/>
      <c r="H148" s="225">
        <v>1000.1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114</v>
      </c>
      <c r="AU148" s="231" t="s">
        <v>78</v>
      </c>
      <c r="AV148" s="15" t="s">
        <v>112</v>
      </c>
      <c r="AW148" s="15" t="s">
        <v>30</v>
      </c>
      <c r="AX148" s="15" t="s">
        <v>77</v>
      </c>
      <c r="AY148" s="231" t="s">
        <v>107</v>
      </c>
    </row>
    <row r="149" spans="1:65" s="2" customFormat="1" ht="24.2" customHeight="1">
      <c r="A149" s="34"/>
      <c r="B149" s="35"/>
      <c r="C149" s="181" t="s">
        <v>112</v>
      </c>
      <c r="D149" s="181" t="s">
        <v>109</v>
      </c>
      <c r="E149" s="182" t="s">
        <v>200</v>
      </c>
      <c r="F149" s="183" t="s">
        <v>201</v>
      </c>
      <c r="G149" s="184" t="s">
        <v>117</v>
      </c>
      <c r="H149" s="185">
        <v>40</v>
      </c>
      <c r="I149" s="186"/>
      <c r="J149" s="187">
        <f>ROUND(I149*H149,2)</f>
        <v>0</v>
      </c>
      <c r="K149" s="183" t="s">
        <v>111</v>
      </c>
      <c r="L149" s="39"/>
      <c r="M149" s="188" t="s">
        <v>1</v>
      </c>
      <c r="N149" s="189" t="s">
        <v>39</v>
      </c>
      <c r="O149" s="71"/>
      <c r="P149" s="190">
        <f>O149*H149</f>
        <v>0</v>
      </c>
      <c r="Q149" s="190">
        <v>2.00712E-4</v>
      </c>
      <c r="R149" s="190">
        <f>Q149*H149</f>
        <v>8.0284799999999993E-3</v>
      </c>
      <c r="S149" s="190">
        <v>0</v>
      </c>
      <c r="T149" s="191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2" t="s">
        <v>112</v>
      </c>
      <c r="AT149" s="192" t="s">
        <v>109</v>
      </c>
      <c r="AU149" s="192" t="s">
        <v>78</v>
      </c>
      <c r="AY149" s="17" t="s">
        <v>107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17" t="s">
        <v>77</v>
      </c>
      <c r="BK149" s="193">
        <f>ROUND(I149*H149,2)</f>
        <v>0</v>
      </c>
      <c r="BL149" s="17" t="s">
        <v>112</v>
      </c>
      <c r="BM149" s="192" t="s">
        <v>202</v>
      </c>
    </row>
    <row r="150" spans="1:65" s="2" customFormat="1" ht="19.5">
      <c r="A150" s="34"/>
      <c r="B150" s="35"/>
      <c r="C150" s="36"/>
      <c r="D150" s="194" t="s">
        <v>113</v>
      </c>
      <c r="E150" s="36"/>
      <c r="F150" s="195" t="s">
        <v>203</v>
      </c>
      <c r="G150" s="36"/>
      <c r="H150" s="36"/>
      <c r="I150" s="196"/>
      <c r="J150" s="36"/>
      <c r="K150" s="36"/>
      <c r="L150" s="39"/>
      <c r="M150" s="197"/>
      <c r="N150" s="198"/>
      <c r="O150" s="71"/>
      <c r="P150" s="71"/>
      <c r="Q150" s="71"/>
      <c r="R150" s="71"/>
      <c r="S150" s="71"/>
      <c r="T150" s="72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T150" s="17" t="s">
        <v>113</v>
      </c>
      <c r="AU150" s="17" t="s">
        <v>78</v>
      </c>
    </row>
    <row r="151" spans="1:65" s="13" customFormat="1">
      <c r="B151" s="199"/>
      <c r="C151" s="200"/>
      <c r="D151" s="194" t="s">
        <v>114</v>
      </c>
      <c r="E151" s="201" t="s">
        <v>1</v>
      </c>
      <c r="F151" s="202" t="s">
        <v>204</v>
      </c>
      <c r="G151" s="200"/>
      <c r="H151" s="203">
        <v>10</v>
      </c>
      <c r="I151" s="204"/>
      <c r="J151" s="200"/>
      <c r="K151" s="200"/>
      <c r="L151" s="205"/>
      <c r="M151" s="206"/>
      <c r="N151" s="207"/>
      <c r="O151" s="207"/>
      <c r="P151" s="207"/>
      <c r="Q151" s="207"/>
      <c r="R151" s="207"/>
      <c r="S151" s="207"/>
      <c r="T151" s="208"/>
      <c r="AT151" s="209" t="s">
        <v>114</v>
      </c>
      <c r="AU151" s="209" t="s">
        <v>78</v>
      </c>
      <c r="AV151" s="13" t="s">
        <v>78</v>
      </c>
      <c r="AW151" s="13" t="s">
        <v>30</v>
      </c>
      <c r="AX151" s="13" t="s">
        <v>71</v>
      </c>
      <c r="AY151" s="209" t="s">
        <v>107</v>
      </c>
    </row>
    <row r="152" spans="1:65" s="14" customFormat="1" ht="22.5">
      <c r="B152" s="210"/>
      <c r="C152" s="211"/>
      <c r="D152" s="194" t="s">
        <v>114</v>
      </c>
      <c r="E152" s="212" t="s">
        <v>1</v>
      </c>
      <c r="F152" s="213" t="s">
        <v>205</v>
      </c>
      <c r="G152" s="211"/>
      <c r="H152" s="214">
        <v>10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114</v>
      </c>
      <c r="AU152" s="220" t="s">
        <v>78</v>
      </c>
      <c r="AV152" s="14" t="s">
        <v>115</v>
      </c>
      <c r="AW152" s="14" t="s">
        <v>30</v>
      </c>
      <c r="AX152" s="14" t="s">
        <v>71</v>
      </c>
      <c r="AY152" s="220" t="s">
        <v>107</v>
      </c>
    </row>
    <row r="153" spans="1:65" s="13" customFormat="1">
      <c r="B153" s="199"/>
      <c r="C153" s="200"/>
      <c r="D153" s="194" t="s">
        <v>114</v>
      </c>
      <c r="E153" s="201" t="s">
        <v>1</v>
      </c>
      <c r="F153" s="202" t="s">
        <v>206</v>
      </c>
      <c r="G153" s="200"/>
      <c r="H153" s="203">
        <v>12</v>
      </c>
      <c r="I153" s="204"/>
      <c r="J153" s="200"/>
      <c r="K153" s="200"/>
      <c r="L153" s="205"/>
      <c r="M153" s="206"/>
      <c r="N153" s="207"/>
      <c r="O153" s="207"/>
      <c r="P153" s="207"/>
      <c r="Q153" s="207"/>
      <c r="R153" s="207"/>
      <c r="S153" s="207"/>
      <c r="T153" s="208"/>
      <c r="AT153" s="209" t="s">
        <v>114</v>
      </c>
      <c r="AU153" s="209" t="s">
        <v>78</v>
      </c>
      <c r="AV153" s="13" t="s">
        <v>78</v>
      </c>
      <c r="AW153" s="13" t="s">
        <v>30</v>
      </c>
      <c r="AX153" s="13" t="s">
        <v>71</v>
      </c>
      <c r="AY153" s="209" t="s">
        <v>107</v>
      </c>
    </row>
    <row r="154" spans="1:65" s="14" customFormat="1" ht="22.5">
      <c r="B154" s="210"/>
      <c r="C154" s="211"/>
      <c r="D154" s="194" t="s">
        <v>114</v>
      </c>
      <c r="E154" s="212" t="s">
        <v>1</v>
      </c>
      <c r="F154" s="213" t="s">
        <v>207</v>
      </c>
      <c r="G154" s="211"/>
      <c r="H154" s="214">
        <v>12</v>
      </c>
      <c r="I154" s="215"/>
      <c r="J154" s="211"/>
      <c r="K154" s="211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114</v>
      </c>
      <c r="AU154" s="220" t="s">
        <v>78</v>
      </c>
      <c r="AV154" s="14" t="s">
        <v>115</v>
      </c>
      <c r="AW154" s="14" t="s">
        <v>30</v>
      </c>
      <c r="AX154" s="14" t="s">
        <v>71</v>
      </c>
      <c r="AY154" s="220" t="s">
        <v>107</v>
      </c>
    </row>
    <row r="155" spans="1:65" s="13" customFormat="1">
      <c r="B155" s="199"/>
      <c r="C155" s="200"/>
      <c r="D155" s="194" t="s">
        <v>114</v>
      </c>
      <c r="E155" s="201" t="s">
        <v>1</v>
      </c>
      <c r="F155" s="202" t="s">
        <v>208</v>
      </c>
      <c r="G155" s="200"/>
      <c r="H155" s="203">
        <v>8</v>
      </c>
      <c r="I155" s="204"/>
      <c r="J155" s="200"/>
      <c r="K155" s="200"/>
      <c r="L155" s="205"/>
      <c r="M155" s="206"/>
      <c r="N155" s="207"/>
      <c r="O155" s="207"/>
      <c r="P155" s="207"/>
      <c r="Q155" s="207"/>
      <c r="R155" s="207"/>
      <c r="S155" s="207"/>
      <c r="T155" s="208"/>
      <c r="AT155" s="209" t="s">
        <v>114</v>
      </c>
      <c r="AU155" s="209" t="s">
        <v>78</v>
      </c>
      <c r="AV155" s="13" t="s">
        <v>78</v>
      </c>
      <c r="AW155" s="13" t="s">
        <v>30</v>
      </c>
      <c r="AX155" s="13" t="s">
        <v>71</v>
      </c>
      <c r="AY155" s="209" t="s">
        <v>107</v>
      </c>
    </row>
    <row r="156" spans="1:65" s="14" customFormat="1" ht="22.5">
      <c r="B156" s="210"/>
      <c r="C156" s="211"/>
      <c r="D156" s="194" t="s">
        <v>114</v>
      </c>
      <c r="E156" s="212" t="s">
        <v>1</v>
      </c>
      <c r="F156" s="213" t="s">
        <v>209</v>
      </c>
      <c r="G156" s="211"/>
      <c r="H156" s="214">
        <v>8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114</v>
      </c>
      <c r="AU156" s="220" t="s">
        <v>78</v>
      </c>
      <c r="AV156" s="14" t="s">
        <v>115</v>
      </c>
      <c r="AW156" s="14" t="s">
        <v>30</v>
      </c>
      <c r="AX156" s="14" t="s">
        <v>71</v>
      </c>
      <c r="AY156" s="220" t="s">
        <v>107</v>
      </c>
    </row>
    <row r="157" spans="1:65" s="13" customFormat="1">
      <c r="B157" s="199"/>
      <c r="C157" s="200"/>
      <c r="D157" s="194" t="s">
        <v>114</v>
      </c>
      <c r="E157" s="201" t="s">
        <v>1</v>
      </c>
      <c r="F157" s="202" t="s">
        <v>204</v>
      </c>
      <c r="G157" s="200"/>
      <c r="H157" s="203">
        <v>10</v>
      </c>
      <c r="I157" s="204"/>
      <c r="J157" s="200"/>
      <c r="K157" s="200"/>
      <c r="L157" s="205"/>
      <c r="M157" s="206"/>
      <c r="N157" s="207"/>
      <c r="O157" s="207"/>
      <c r="P157" s="207"/>
      <c r="Q157" s="207"/>
      <c r="R157" s="207"/>
      <c r="S157" s="207"/>
      <c r="T157" s="208"/>
      <c r="AT157" s="209" t="s">
        <v>114</v>
      </c>
      <c r="AU157" s="209" t="s">
        <v>78</v>
      </c>
      <c r="AV157" s="13" t="s">
        <v>78</v>
      </c>
      <c r="AW157" s="13" t="s">
        <v>30</v>
      </c>
      <c r="AX157" s="13" t="s">
        <v>71</v>
      </c>
      <c r="AY157" s="209" t="s">
        <v>107</v>
      </c>
    </row>
    <row r="158" spans="1:65" s="14" customFormat="1" ht="22.5">
      <c r="B158" s="210"/>
      <c r="C158" s="211"/>
      <c r="D158" s="194" t="s">
        <v>114</v>
      </c>
      <c r="E158" s="212" t="s">
        <v>1</v>
      </c>
      <c r="F158" s="213" t="s">
        <v>210</v>
      </c>
      <c r="G158" s="211"/>
      <c r="H158" s="214">
        <v>10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114</v>
      </c>
      <c r="AU158" s="220" t="s">
        <v>78</v>
      </c>
      <c r="AV158" s="14" t="s">
        <v>115</v>
      </c>
      <c r="AW158" s="14" t="s">
        <v>30</v>
      </c>
      <c r="AX158" s="14" t="s">
        <v>71</v>
      </c>
      <c r="AY158" s="220" t="s">
        <v>107</v>
      </c>
    </row>
    <row r="159" spans="1:65" s="15" customFormat="1">
      <c r="B159" s="221"/>
      <c r="C159" s="222"/>
      <c r="D159" s="194" t="s">
        <v>114</v>
      </c>
      <c r="E159" s="223" t="s">
        <v>1</v>
      </c>
      <c r="F159" s="224" t="s">
        <v>116</v>
      </c>
      <c r="G159" s="222"/>
      <c r="H159" s="225">
        <v>40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114</v>
      </c>
      <c r="AU159" s="231" t="s">
        <v>78</v>
      </c>
      <c r="AV159" s="15" t="s">
        <v>112</v>
      </c>
      <c r="AW159" s="15" t="s">
        <v>30</v>
      </c>
      <c r="AX159" s="15" t="s">
        <v>77</v>
      </c>
      <c r="AY159" s="231" t="s">
        <v>107</v>
      </c>
    </row>
    <row r="160" spans="1:65" s="2" customFormat="1" ht="24.2" customHeight="1">
      <c r="A160" s="34"/>
      <c r="B160" s="35"/>
      <c r="C160" s="181" t="s">
        <v>118</v>
      </c>
      <c r="D160" s="181" t="s">
        <v>109</v>
      </c>
      <c r="E160" s="182" t="s">
        <v>211</v>
      </c>
      <c r="F160" s="183" t="s">
        <v>212</v>
      </c>
      <c r="G160" s="184" t="s">
        <v>110</v>
      </c>
      <c r="H160" s="185">
        <v>81.599999999999994</v>
      </c>
      <c r="I160" s="186"/>
      <c r="J160" s="187">
        <f>ROUND(I160*H160,2)</f>
        <v>0</v>
      </c>
      <c r="K160" s="183" t="s">
        <v>111</v>
      </c>
      <c r="L160" s="39"/>
      <c r="M160" s="188" t="s">
        <v>1</v>
      </c>
      <c r="N160" s="189" t="s">
        <v>39</v>
      </c>
      <c r="O160" s="71"/>
      <c r="P160" s="190">
        <f>O160*H160</f>
        <v>0</v>
      </c>
      <c r="Q160" s="190">
        <v>1.4999999999999999E-4</v>
      </c>
      <c r="R160" s="190">
        <f>Q160*H160</f>
        <v>1.2239999999999997E-2</v>
      </c>
      <c r="S160" s="190">
        <v>0</v>
      </c>
      <c r="T160" s="191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2" t="s">
        <v>112</v>
      </c>
      <c r="AT160" s="192" t="s">
        <v>109</v>
      </c>
      <c r="AU160" s="192" t="s">
        <v>78</v>
      </c>
      <c r="AY160" s="17" t="s">
        <v>107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17" t="s">
        <v>77</v>
      </c>
      <c r="BK160" s="193">
        <f>ROUND(I160*H160,2)</f>
        <v>0</v>
      </c>
      <c r="BL160" s="17" t="s">
        <v>112</v>
      </c>
      <c r="BM160" s="192" t="s">
        <v>213</v>
      </c>
    </row>
    <row r="161" spans="1:65" s="2" customFormat="1" ht="19.5">
      <c r="A161" s="34"/>
      <c r="B161" s="35"/>
      <c r="C161" s="36"/>
      <c r="D161" s="194" t="s">
        <v>113</v>
      </c>
      <c r="E161" s="36"/>
      <c r="F161" s="195" t="s">
        <v>214</v>
      </c>
      <c r="G161" s="36"/>
      <c r="H161" s="36"/>
      <c r="I161" s="196"/>
      <c r="J161" s="36"/>
      <c r="K161" s="36"/>
      <c r="L161" s="39"/>
      <c r="M161" s="197"/>
      <c r="N161" s="198"/>
      <c r="O161" s="71"/>
      <c r="P161" s="71"/>
      <c r="Q161" s="71"/>
      <c r="R161" s="71"/>
      <c r="S161" s="71"/>
      <c r="T161" s="72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T161" s="17" t="s">
        <v>113</v>
      </c>
      <c r="AU161" s="17" t="s">
        <v>78</v>
      </c>
    </row>
    <row r="162" spans="1:65" s="13" customFormat="1">
      <c r="B162" s="199"/>
      <c r="C162" s="200"/>
      <c r="D162" s="194" t="s">
        <v>114</v>
      </c>
      <c r="E162" s="201" t="s">
        <v>1</v>
      </c>
      <c r="F162" s="202" t="s">
        <v>215</v>
      </c>
      <c r="G162" s="200"/>
      <c r="H162" s="203">
        <v>24</v>
      </c>
      <c r="I162" s="204"/>
      <c r="J162" s="200"/>
      <c r="K162" s="200"/>
      <c r="L162" s="205"/>
      <c r="M162" s="206"/>
      <c r="N162" s="207"/>
      <c r="O162" s="207"/>
      <c r="P162" s="207"/>
      <c r="Q162" s="207"/>
      <c r="R162" s="207"/>
      <c r="S162" s="207"/>
      <c r="T162" s="208"/>
      <c r="AT162" s="209" t="s">
        <v>114</v>
      </c>
      <c r="AU162" s="209" t="s">
        <v>78</v>
      </c>
      <c r="AV162" s="13" t="s">
        <v>78</v>
      </c>
      <c r="AW162" s="13" t="s">
        <v>30</v>
      </c>
      <c r="AX162" s="13" t="s">
        <v>71</v>
      </c>
      <c r="AY162" s="209" t="s">
        <v>107</v>
      </c>
    </row>
    <row r="163" spans="1:65" s="14" customFormat="1" ht="22.5">
      <c r="B163" s="210"/>
      <c r="C163" s="211"/>
      <c r="D163" s="194" t="s">
        <v>114</v>
      </c>
      <c r="E163" s="212" t="s">
        <v>1</v>
      </c>
      <c r="F163" s="213" t="s">
        <v>339</v>
      </c>
      <c r="G163" s="211"/>
      <c r="H163" s="214">
        <v>24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114</v>
      </c>
      <c r="AU163" s="220" t="s">
        <v>78</v>
      </c>
      <c r="AV163" s="14" t="s">
        <v>115</v>
      </c>
      <c r="AW163" s="14" t="s">
        <v>30</v>
      </c>
      <c r="AX163" s="14" t="s">
        <v>71</v>
      </c>
      <c r="AY163" s="220" t="s">
        <v>107</v>
      </c>
    </row>
    <row r="164" spans="1:65" s="13" customFormat="1">
      <c r="B164" s="199"/>
      <c r="C164" s="200"/>
      <c r="D164" s="194" t="s">
        <v>114</v>
      </c>
      <c r="E164" s="201" t="s">
        <v>1</v>
      </c>
      <c r="F164" s="202" t="s">
        <v>216</v>
      </c>
      <c r="G164" s="200"/>
      <c r="H164" s="203">
        <v>57.6</v>
      </c>
      <c r="I164" s="204"/>
      <c r="J164" s="200"/>
      <c r="K164" s="200"/>
      <c r="L164" s="205"/>
      <c r="M164" s="206"/>
      <c r="N164" s="207"/>
      <c r="O164" s="207"/>
      <c r="P164" s="207"/>
      <c r="Q164" s="207"/>
      <c r="R164" s="207"/>
      <c r="S164" s="207"/>
      <c r="T164" s="208"/>
      <c r="AT164" s="209" t="s">
        <v>114</v>
      </c>
      <c r="AU164" s="209" t="s">
        <v>78</v>
      </c>
      <c r="AV164" s="13" t="s">
        <v>78</v>
      </c>
      <c r="AW164" s="13" t="s">
        <v>30</v>
      </c>
      <c r="AX164" s="13" t="s">
        <v>71</v>
      </c>
      <c r="AY164" s="209" t="s">
        <v>107</v>
      </c>
    </row>
    <row r="165" spans="1:65" s="14" customFormat="1" ht="22.5">
      <c r="B165" s="210"/>
      <c r="C165" s="211"/>
      <c r="D165" s="194" t="s">
        <v>114</v>
      </c>
      <c r="E165" s="212" t="s">
        <v>1</v>
      </c>
      <c r="F165" s="213" t="s">
        <v>340</v>
      </c>
      <c r="G165" s="211"/>
      <c r="H165" s="214">
        <v>57.6</v>
      </c>
      <c r="I165" s="215"/>
      <c r="J165" s="211"/>
      <c r="K165" s="211"/>
      <c r="L165" s="216"/>
      <c r="M165" s="217"/>
      <c r="N165" s="218"/>
      <c r="O165" s="218"/>
      <c r="P165" s="218"/>
      <c r="Q165" s="218"/>
      <c r="R165" s="218"/>
      <c r="S165" s="218"/>
      <c r="T165" s="219"/>
      <c r="AT165" s="220" t="s">
        <v>114</v>
      </c>
      <c r="AU165" s="220" t="s">
        <v>78</v>
      </c>
      <c r="AV165" s="14" t="s">
        <v>115</v>
      </c>
      <c r="AW165" s="14" t="s">
        <v>30</v>
      </c>
      <c r="AX165" s="14" t="s">
        <v>71</v>
      </c>
      <c r="AY165" s="220" t="s">
        <v>107</v>
      </c>
    </row>
    <row r="166" spans="1:65" s="15" customFormat="1">
      <c r="B166" s="221"/>
      <c r="C166" s="222"/>
      <c r="D166" s="194" t="s">
        <v>114</v>
      </c>
      <c r="E166" s="223" t="s">
        <v>1</v>
      </c>
      <c r="F166" s="224" t="s">
        <v>116</v>
      </c>
      <c r="G166" s="222"/>
      <c r="H166" s="225">
        <v>81.599999999999994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114</v>
      </c>
      <c r="AU166" s="231" t="s">
        <v>78</v>
      </c>
      <c r="AV166" s="15" t="s">
        <v>112</v>
      </c>
      <c r="AW166" s="15" t="s">
        <v>30</v>
      </c>
      <c r="AX166" s="15" t="s">
        <v>77</v>
      </c>
      <c r="AY166" s="231" t="s">
        <v>107</v>
      </c>
    </row>
    <row r="167" spans="1:65" s="2" customFormat="1" ht="24.2" customHeight="1">
      <c r="A167" s="34"/>
      <c r="B167" s="35"/>
      <c r="C167" s="181" t="s">
        <v>123</v>
      </c>
      <c r="D167" s="181" t="s">
        <v>109</v>
      </c>
      <c r="E167" s="182" t="s">
        <v>217</v>
      </c>
      <c r="F167" s="183" t="s">
        <v>218</v>
      </c>
      <c r="G167" s="184" t="s">
        <v>219</v>
      </c>
      <c r="H167" s="185">
        <v>384</v>
      </c>
      <c r="I167" s="186"/>
      <c r="J167" s="187">
        <f>ROUND(I167*H167,2)</f>
        <v>0</v>
      </c>
      <c r="K167" s="183" t="s">
        <v>1</v>
      </c>
      <c r="L167" s="39"/>
      <c r="M167" s="188" t="s">
        <v>1</v>
      </c>
      <c r="N167" s="189" t="s">
        <v>39</v>
      </c>
      <c r="O167" s="71"/>
      <c r="P167" s="190">
        <f>O167*H167</f>
        <v>0</v>
      </c>
      <c r="Q167" s="190">
        <v>1.4999999999999999E-4</v>
      </c>
      <c r="R167" s="190">
        <f>Q167*H167</f>
        <v>5.7599999999999998E-2</v>
      </c>
      <c r="S167" s="190">
        <v>0</v>
      </c>
      <c r="T167" s="191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2" t="s">
        <v>112</v>
      </c>
      <c r="AT167" s="192" t="s">
        <v>109</v>
      </c>
      <c r="AU167" s="192" t="s">
        <v>78</v>
      </c>
      <c r="AY167" s="17" t="s">
        <v>107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17" t="s">
        <v>77</v>
      </c>
      <c r="BK167" s="193">
        <f>ROUND(I167*H167,2)</f>
        <v>0</v>
      </c>
      <c r="BL167" s="17" t="s">
        <v>112</v>
      </c>
      <c r="BM167" s="192" t="s">
        <v>220</v>
      </c>
    </row>
    <row r="168" spans="1:65" s="2" customFormat="1" ht="19.5">
      <c r="A168" s="34"/>
      <c r="B168" s="35"/>
      <c r="C168" s="36"/>
      <c r="D168" s="194" t="s">
        <v>113</v>
      </c>
      <c r="E168" s="36"/>
      <c r="F168" s="195" t="s">
        <v>221</v>
      </c>
      <c r="G168" s="36"/>
      <c r="H168" s="36"/>
      <c r="I168" s="196"/>
      <c r="J168" s="36"/>
      <c r="K168" s="36"/>
      <c r="L168" s="39"/>
      <c r="M168" s="197"/>
      <c r="N168" s="198"/>
      <c r="O168" s="71"/>
      <c r="P168" s="71"/>
      <c r="Q168" s="71"/>
      <c r="R168" s="71"/>
      <c r="S168" s="71"/>
      <c r="T168" s="72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T168" s="17" t="s">
        <v>113</v>
      </c>
      <c r="AU168" s="17" t="s">
        <v>78</v>
      </c>
    </row>
    <row r="169" spans="1:65" s="13" customFormat="1">
      <c r="B169" s="199"/>
      <c r="C169" s="200"/>
      <c r="D169" s="194" t="s">
        <v>114</v>
      </c>
      <c r="E169" s="201" t="s">
        <v>1</v>
      </c>
      <c r="F169" s="202" t="s">
        <v>222</v>
      </c>
      <c r="G169" s="200"/>
      <c r="H169" s="203">
        <v>96</v>
      </c>
      <c r="I169" s="204"/>
      <c r="J169" s="200"/>
      <c r="K169" s="200"/>
      <c r="L169" s="205"/>
      <c r="M169" s="206"/>
      <c r="N169" s="207"/>
      <c r="O169" s="207"/>
      <c r="P169" s="207"/>
      <c r="Q169" s="207"/>
      <c r="R169" s="207"/>
      <c r="S169" s="207"/>
      <c r="T169" s="208"/>
      <c r="AT169" s="209" t="s">
        <v>114</v>
      </c>
      <c r="AU169" s="209" t="s">
        <v>78</v>
      </c>
      <c r="AV169" s="13" t="s">
        <v>78</v>
      </c>
      <c r="AW169" s="13" t="s">
        <v>30</v>
      </c>
      <c r="AX169" s="13" t="s">
        <v>71</v>
      </c>
      <c r="AY169" s="209" t="s">
        <v>107</v>
      </c>
    </row>
    <row r="170" spans="1:65" s="14" customFormat="1" ht="22.5">
      <c r="B170" s="210"/>
      <c r="C170" s="211"/>
      <c r="D170" s="194" t="s">
        <v>114</v>
      </c>
      <c r="E170" s="212" t="s">
        <v>1</v>
      </c>
      <c r="F170" s="213" t="s">
        <v>341</v>
      </c>
      <c r="G170" s="211"/>
      <c r="H170" s="214">
        <v>96</v>
      </c>
      <c r="I170" s="215"/>
      <c r="J170" s="211"/>
      <c r="K170" s="211"/>
      <c r="L170" s="216"/>
      <c r="M170" s="217"/>
      <c r="N170" s="218"/>
      <c r="O170" s="218"/>
      <c r="P170" s="218"/>
      <c r="Q170" s="218"/>
      <c r="R170" s="218"/>
      <c r="S170" s="218"/>
      <c r="T170" s="219"/>
      <c r="AT170" s="220" t="s">
        <v>114</v>
      </c>
      <c r="AU170" s="220" t="s">
        <v>78</v>
      </c>
      <c r="AV170" s="14" t="s">
        <v>115</v>
      </c>
      <c r="AW170" s="14" t="s">
        <v>30</v>
      </c>
      <c r="AX170" s="14" t="s">
        <v>71</v>
      </c>
      <c r="AY170" s="220" t="s">
        <v>107</v>
      </c>
    </row>
    <row r="171" spans="1:65" s="13" customFormat="1">
      <c r="B171" s="199"/>
      <c r="C171" s="200"/>
      <c r="D171" s="194" t="s">
        <v>114</v>
      </c>
      <c r="E171" s="201" t="s">
        <v>1</v>
      </c>
      <c r="F171" s="202" t="s">
        <v>223</v>
      </c>
      <c r="G171" s="200"/>
      <c r="H171" s="203">
        <v>288</v>
      </c>
      <c r="I171" s="204"/>
      <c r="J171" s="200"/>
      <c r="K171" s="200"/>
      <c r="L171" s="205"/>
      <c r="M171" s="206"/>
      <c r="N171" s="207"/>
      <c r="O171" s="207"/>
      <c r="P171" s="207"/>
      <c r="Q171" s="207"/>
      <c r="R171" s="207"/>
      <c r="S171" s="207"/>
      <c r="T171" s="208"/>
      <c r="AT171" s="209" t="s">
        <v>114</v>
      </c>
      <c r="AU171" s="209" t="s">
        <v>78</v>
      </c>
      <c r="AV171" s="13" t="s">
        <v>78</v>
      </c>
      <c r="AW171" s="13" t="s">
        <v>30</v>
      </c>
      <c r="AX171" s="13" t="s">
        <v>71</v>
      </c>
      <c r="AY171" s="209" t="s">
        <v>107</v>
      </c>
    </row>
    <row r="172" spans="1:65" s="14" customFormat="1" ht="22.5">
      <c r="B172" s="210"/>
      <c r="C172" s="211"/>
      <c r="D172" s="194" t="s">
        <v>114</v>
      </c>
      <c r="E172" s="212" t="s">
        <v>1</v>
      </c>
      <c r="F172" s="213" t="s">
        <v>341</v>
      </c>
      <c r="G172" s="211"/>
      <c r="H172" s="214">
        <v>288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114</v>
      </c>
      <c r="AU172" s="220" t="s">
        <v>78</v>
      </c>
      <c r="AV172" s="14" t="s">
        <v>115</v>
      </c>
      <c r="AW172" s="14" t="s">
        <v>30</v>
      </c>
      <c r="AX172" s="14" t="s">
        <v>71</v>
      </c>
      <c r="AY172" s="220" t="s">
        <v>107</v>
      </c>
    </row>
    <row r="173" spans="1:65" s="15" customFormat="1">
      <c r="B173" s="221"/>
      <c r="C173" s="222"/>
      <c r="D173" s="194" t="s">
        <v>114</v>
      </c>
      <c r="E173" s="223" t="s">
        <v>1</v>
      </c>
      <c r="F173" s="224" t="s">
        <v>116</v>
      </c>
      <c r="G173" s="222"/>
      <c r="H173" s="225">
        <v>384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114</v>
      </c>
      <c r="AU173" s="231" t="s">
        <v>78</v>
      </c>
      <c r="AV173" s="15" t="s">
        <v>112</v>
      </c>
      <c r="AW173" s="15" t="s">
        <v>30</v>
      </c>
      <c r="AX173" s="15" t="s">
        <v>77</v>
      </c>
      <c r="AY173" s="231" t="s">
        <v>107</v>
      </c>
    </row>
    <row r="174" spans="1:65" s="2" customFormat="1" ht="24.2" customHeight="1">
      <c r="A174" s="34"/>
      <c r="B174" s="35"/>
      <c r="C174" s="181" t="s">
        <v>128</v>
      </c>
      <c r="D174" s="181" t="s">
        <v>109</v>
      </c>
      <c r="E174" s="182" t="s">
        <v>224</v>
      </c>
      <c r="F174" s="183" t="s">
        <v>225</v>
      </c>
      <c r="G174" s="184" t="s">
        <v>110</v>
      </c>
      <c r="H174" s="185">
        <v>129.6</v>
      </c>
      <c r="I174" s="186"/>
      <c r="J174" s="187">
        <f>ROUND(I174*H174,2)</f>
        <v>0</v>
      </c>
      <c r="K174" s="183" t="s">
        <v>111</v>
      </c>
      <c r="L174" s="39"/>
      <c r="M174" s="188" t="s">
        <v>1</v>
      </c>
      <c r="N174" s="189" t="s">
        <v>39</v>
      </c>
      <c r="O174" s="71"/>
      <c r="P174" s="190">
        <f>O174*H174</f>
        <v>0</v>
      </c>
      <c r="Q174" s="190">
        <v>1.4999999999999999E-4</v>
      </c>
      <c r="R174" s="190">
        <f>Q174*H174</f>
        <v>1.9439999999999999E-2</v>
      </c>
      <c r="S174" s="190">
        <v>0</v>
      </c>
      <c r="T174" s="191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2" t="s">
        <v>112</v>
      </c>
      <c r="AT174" s="192" t="s">
        <v>109</v>
      </c>
      <c r="AU174" s="192" t="s">
        <v>78</v>
      </c>
      <c r="AY174" s="17" t="s">
        <v>107</v>
      </c>
      <c r="BE174" s="193">
        <f>IF(N174="základní",J174,0)</f>
        <v>0</v>
      </c>
      <c r="BF174" s="193">
        <f>IF(N174="snížená",J174,0)</f>
        <v>0</v>
      </c>
      <c r="BG174" s="193">
        <f>IF(N174="zákl. přenesená",J174,0)</f>
        <v>0</v>
      </c>
      <c r="BH174" s="193">
        <f>IF(N174="sníž. přenesená",J174,0)</f>
        <v>0</v>
      </c>
      <c r="BI174" s="193">
        <f>IF(N174="nulová",J174,0)</f>
        <v>0</v>
      </c>
      <c r="BJ174" s="17" t="s">
        <v>77</v>
      </c>
      <c r="BK174" s="193">
        <f>ROUND(I174*H174,2)</f>
        <v>0</v>
      </c>
      <c r="BL174" s="17" t="s">
        <v>112</v>
      </c>
      <c r="BM174" s="192" t="s">
        <v>226</v>
      </c>
    </row>
    <row r="175" spans="1:65" s="2" customFormat="1" ht="19.5">
      <c r="A175" s="34"/>
      <c r="B175" s="35"/>
      <c r="C175" s="36"/>
      <c r="D175" s="194" t="s">
        <v>113</v>
      </c>
      <c r="E175" s="36"/>
      <c r="F175" s="195" t="s">
        <v>227</v>
      </c>
      <c r="G175" s="36"/>
      <c r="H175" s="36"/>
      <c r="I175" s="196"/>
      <c r="J175" s="36"/>
      <c r="K175" s="36"/>
      <c r="L175" s="39"/>
      <c r="M175" s="197"/>
      <c r="N175" s="198"/>
      <c r="O175" s="71"/>
      <c r="P175" s="71"/>
      <c r="Q175" s="71"/>
      <c r="R175" s="71"/>
      <c r="S175" s="71"/>
      <c r="T175" s="72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T175" s="17" t="s">
        <v>113</v>
      </c>
      <c r="AU175" s="17" t="s">
        <v>78</v>
      </c>
    </row>
    <row r="176" spans="1:65" s="13" customFormat="1">
      <c r="B176" s="199"/>
      <c r="C176" s="200"/>
      <c r="D176" s="194" t="s">
        <v>114</v>
      </c>
      <c r="E176" s="201" t="s">
        <v>1</v>
      </c>
      <c r="F176" s="202" t="s">
        <v>228</v>
      </c>
      <c r="G176" s="200"/>
      <c r="H176" s="203">
        <v>72</v>
      </c>
      <c r="I176" s="204"/>
      <c r="J176" s="200"/>
      <c r="K176" s="200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114</v>
      </c>
      <c r="AU176" s="209" t="s">
        <v>78</v>
      </c>
      <c r="AV176" s="13" t="s">
        <v>78</v>
      </c>
      <c r="AW176" s="13" t="s">
        <v>30</v>
      </c>
      <c r="AX176" s="13" t="s">
        <v>71</v>
      </c>
      <c r="AY176" s="209" t="s">
        <v>107</v>
      </c>
    </row>
    <row r="177" spans="1:65" s="14" customFormat="1" ht="22.5">
      <c r="B177" s="210"/>
      <c r="C177" s="211"/>
      <c r="D177" s="194" t="s">
        <v>114</v>
      </c>
      <c r="E177" s="212" t="s">
        <v>1</v>
      </c>
      <c r="F177" s="213" t="s">
        <v>342</v>
      </c>
      <c r="G177" s="211"/>
      <c r="H177" s="214">
        <v>72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114</v>
      </c>
      <c r="AU177" s="220" t="s">
        <v>78</v>
      </c>
      <c r="AV177" s="14" t="s">
        <v>115</v>
      </c>
      <c r="AW177" s="14" t="s">
        <v>30</v>
      </c>
      <c r="AX177" s="14" t="s">
        <v>71</v>
      </c>
      <c r="AY177" s="220" t="s">
        <v>107</v>
      </c>
    </row>
    <row r="178" spans="1:65" s="13" customFormat="1">
      <c r="B178" s="199"/>
      <c r="C178" s="200"/>
      <c r="D178" s="194" t="s">
        <v>114</v>
      </c>
      <c r="E178" s="201" t="s">
        <v>1</v>
      </c>
      <c r="F178" s="202" t="s">
        <v>229</v>
      </c>
      <c r="G178" s="200"/>
      <c r="H178" s="203">
        <v>57.6</v>
      </c>
      <c r="I178" s="204"/>
      <c r="J178" s="200"/>
      <c r="K178" s="200"/>
      <c r="L178" s="205"/>
      <c r="M178" s="206"/>
      <c r="N178" s="207"/>
      <c r="O178" s="207"/>
      <c r="P178" s="207"/>
      <c r="Q178" s="207"/>
      <c r="R178" s="207"/>
      <c r="S178" s="207"/>
      <c r="T178" s="208"/>
      <c r="AT178" s="209" t="s">
        <v>114</v>
      </c>
      <c r="AU178" s="209" t="s">
        <v>78</v>
      </c>
      <c r="AV178" s="13" t="s">
        <v>78</v>
      </c>
      <c r="AW178" s="13" t="s">
        <v>30</v>
      </c>
      <c r="AX178" s="13" t="s">
        <v>71</v>
      </c>
      <c r="AY178" s="209" t="s">
        <v>107</v>
      </c>
    </row>
    <row r="179" spans="1:65" s="14" customFormat="1" ht="22.5">
      <c r="B179" s="210"/>
      <c r="C179" s="211"/>
      <c r="D179" s="194" t="s">
        <v>114</v>
      </c>
      <c r="E179" s="212" t="s">
        <v>1</v>
      </c>
      <c r="F179" s="213" t="s">
        <v>343</v>
      </c>
      <c r="G179" s="211"/>
      <c r="H179" s="214">
        <v>57.6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114</v>
      </c>
      <c r="AU179" s="220" t="s">
        <v>78</v>
      </c>
      <c r="AV179" s="14" t="s">
        <v>115</v>
      </c>
      <c r="AW179" s="14" t="s">
        <v>30</v>
      </c>
      <c r="AX179" s="14" t="s">
        <v>71</v>
      </c>
      <c r="AY179" s="220" t="s">
        <v>107</v>
      </c>
    </row>
    <row r="180" spans="1:65" s="15" customFormat="1">
      <c r="B180" s="221"/>
      <c r="C180" s="222"/>
      <c r="D180" s="194" t="s">
        <v>114</v>
      </c>
      <c r="E180" s="223" t="s">
        <v>1</v>
      </c>
      <c r="F180" s="224" t="s">
        <v>116</v>
      </c>
      <c r="G180" s="222"/>
      <c r="H180" s="225">
        <v>129.6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114</v>
      </c>
      <c r="AU180" s="231" t="s">
        <v>78</v>
      </c>
      <c r="AV180" s="15" t="s">
        <v>112</v>
      </c>
      <c r="AW180" s="15" t="s">
        <v>30</v>
      </c>
      <c r="AX180" s="15" t="s">
        <v>77</v>
      </c>
      <c r="AY180" s="231" t="s">
        <v>107</v>
      </c>
    </row>
    <row r="181" spans="1:65" s="2" customFormat="1" ht="24.2" customHeight="1">
      <c r="A181" s="34"/>
      <c r="B181" s="35"/>
      <c r="C181" s="181" t="s">
        <v>129</v>
      </c>
      <c r="D181" s="181" t="s">
        <v>109</v>
      </c>
      <c r="E181" s="182" t="s">
        <v>230</v>
      </c>
      <c r="F181" s="183" t="s">
        <v>231</v>
      </c>
      <c r="G181" s="184" t="s">
        <v>110</v>
      </c>
      <c r="H181" s="185">
        <v>24</v>
      </c>
      <c r="I181" s="186"/>
      <c r="J181" s="187">
        <f>ROUND(I181*H181,2)</f>
        <v>0</v>
      </c>
      <c r="K181" s="183" t="s">
        <v>111</v>
      </c>
      <c r="L181" s="39"/>
      <c r="M181" s="188" t="s">
        <v>1</v>
      </c>
      <c r="N181" s="189" t="s">
        <v>39</v>
      </c>
      <c r="O181" s="71"/>
      <c r="P181" s="190">
        <f>O181*H181</f>
        <v>0</v>
      </c>
      <c r="Q181" s="190">
        <v>0</v>
      </c>
      <c r="R181" s="190">
        <f>Q181*H181</f>
        <v>0</v>
      </c>
      <c r="S181" s="190">
        <v>0</v>
      </c>
      <c r="T181" s="191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2" t="s">
        <v>112</v>
      </c>
      <c r="AT181" s="192" t="s">
        <v>109</v>
      </c>
      <c r="AU181" s="192" t="s">
        <v>78</v>
      </c>
      <c r="AY181" s="17" t="s">
        <v>107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17" t="s">
        <v>77</v>
      </c>
      <c r="BK181" s="193">
        <f>ROUND(I181*H181,2)</f>
        <v>0</v>
      </c>
      <c r="BL181" s="17" t="s">
        <v>112</v>
      </c>
      <c r="BM181" s="192" t="s">
        <v>232</v>
      </c>
    </row>
    <row r="182" spans="1:65" s="2" customFormat="1" ht="19.5">
      <c r="A182" s="34"/>
      <c r="B182" s="35"/>
      <c r="C182" s="36"/>
      <c r="D182" s="194" t="s">
        <v>113</v>
      </c>
      <c r="E182" s="36"/>
      <c r="F182" s="195" t="s">
        <v>233</v>
      </c>
      <c r="G182" s="36"/>
      <c r="H182" s="36"/>
      <c r="I182" s="196"/>
      <c r="J182" s="36"/>
      <c r="K182" s="36"/>
      <c r="L182" s="39"/>
      <c r="M182" s="197"/>
      <c r="N182" s="198"/>
      <c r="O182" s="71"/>
      <c r="P182" s="71"/>
      <c r="Q182" s="71"/>
      <c r="R182" s="71"/>
      <c r="S182" s="71"/>
      <c r="T182" s="72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T182" s="17" t="s">
        <v>113</v>
      </c>
      <c r="AU182" s="17" t="s">
        <v>78</v>
      </c>
    </row>
    <row r="183" spans="1:65" s="13" customFormat="1">
      <c r="B183" s="199"/>
      <c r="C183" s="200"/>
      <c r="D183" s="194" t="s">
        <v>114</v>
      </c>
      <c r="E183" s="201" t="s">
        <v>1</v>
      </c>
      <c r="F183" s="202" t="s">
        <v>215</v>
      </c>
      <c r="G183" s="200"/>
      <c r="H183" s="203">
        <v>24</v>
      </c>
      <c r="I183" s="204"/>
      <c r="J183" s="200"/>
      <c r="K183" s="200"/>
      <c r="L183" s="205"/>
      <c r="M183" s="206"/>
      <c r="N183" s="207"/>
      <c r="O183" s="207"/>
      <c r="P183" s="207"/>
      <c r="Q183" s="207"/>
      <c r="R183" s="207"/>
      <c r="S183" s="207"/>
      <c r="T183" s="208"/>
      <c r="AT183" s="209" t="s">
        <v>114</v>
      </c>
      <c r="AU183" s="209" t="s">
        <v>78</v>
      </c>
      <c r="AV183" s="13" t="s">
        <v>78</v>
      </c>
      <c r="AW183" s="13" t="s">
        <v>30</v>
      </c>
      <c r="AX183" s="13" t="s">
        <v>71</v>
      </c>
      <c r="AY183" s="209" t="s">
        <v>107</v>
      </c>
    </row>
    <row r="184" spans="1:65" s="14" customFormat="1" ht="22.5">
      <c r="B184" s="210"/>
      <c r="C184" s="211"/>
      <c r="D184" s="194" t="s">
        <v>114</v>
      </c>
      <c r="E184" s="212" t="s">
        <v>1</v>
      </c>
      <c r="F184" s="213" t="s">
        <v>344</v>
      </c>
      <c r="G184" s="211"/>
      <c r="H184" s="214">
        <v>24</v>
      </c>
      <c r="I184" s="215"/>
      <c r="J184" s="211"/>
      <c r="K184" s="211"/>
      <c r="L184" s="216"/>
      <c r="M184" s="217"/>
      <c r="N184" s="218"/>
      <c r="O184" s="218"/>
      <c r="P184" s="218"/>
      <c r="Q184" s="218"/>
      <c r="R184" s="218"/>
      <c r="S184" s="218"/>
      <c r="T184" s="219"/>
      <c r="AT184" s="220" t="s">
        <v>114</v>
      </c>
      <c r="AU184" s="220" t="s">
        <v>78</v>
      </c>
      <c r="AV184" s="14" t="s">
        <v>115</v>
      </c>
      <c r="AW184" s="14" t="s">
        <v>30</v>
      </c>
      <c r="AX184" s="14" t="s">
        <v>71</v>
      </c>
      <c r="AY184" s="220" t="s">
        <v>107</v>
      </c>
    </row>
    <row r="185" spans="1:65" s="15" customFormat="1">
      <c r="B185" s="221"/>
      <c r="C185" s="222"/>
      <c r="D185" s="194" t="s">
        <v>114</v>
      </c>
      <c r="E185" s="223" t="s">
        <v>1</v>
      </c>
      <c r="F185" s="224" t="s">
        <v>116</v>
      </c>
      <c r="G185" s="222"/>
      <c r="H185" s="225">
        <v>24</v>
      </c>
      <c r="I185" s="226"/>
      <c r="J185" s="222"/>
      <c r="K185" s="222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114</v>
      </c>
      <c r="AU185" s="231" t="s">
        <v>78</v>
      </c>
      <c r="AV185" s="15" t="s">
        <v>112</v>
      </c>
      <c r="AW185" s="15" t="s">
        <v>30</v>
      </c>
      <c r="AX185" s="15" t="s">
        <v>77</v>
      </c>
      <c r="AY185" s="231" t="s">
        <v>107</v>
      </c>
    </row>
    <row r="186" spans="1:65" s="2" customFormat="1" ht="24.2" customHeight="1">
      <c r="A186" s="34"/>
      <c r="B186" s="35"/>
      <c r="C186" s="181" t="s">
        <v>131</v>
      </c>
      <c r="D186" s="181" t="s">
        <v>109</v>
      </c>
      <c r="E186" s="182" t="s">
        <v>234</v>
      </c>
      <c r="F186" s="183" t="s">
        <v>235</v>
      </c>
      <c r="G186" s="184" t="s">
        <v>110</v>
      </c>
      <c r="H186" s="185">
        <v>57.6</v>
      </c>
      <c r="I186" s="186"/>
      <c r="J186" s="187">
        <f>ROUND(I186*H186,2)</f>
        <v>0</v>
      </c>
      <c r="K186" s="183" t="s">
        <v>111</v>
      </c>
      <c r="L186" s="39"/>
      <c r="M186" s="188" t="s">
        <v>1</v>
      </c>
      <c r="N186" s="189" t="s">
        <v>39</v>
      </c>
      <c r="O186" s="71"/>
      <c r="P186" s="190">
        <f>O186*H186</f>
        <v>0</v>
      </c>
      <c r="Q186" s="190">
        <v>0</v>
      </c>
      <c r="R186" s="190">
        <f>Q186*H186</f>
        <v>0</v>
      </c>
      <c r="S186" s="190">
        <v>0</v>
      </c>
      <c r="T186" s="191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2" t="s">
        <v>112</v>
      </c>
      <c r="AT186" s="192" t="s">
        <v>109</v>
      </c>
      <c r="AU186" s="192" t="s">
        <v>78</v>
      </c>
      <c r="AY186" s="17" t="s">
        <v>107</v>
      </c>
      <c r="BE186" s="193">
        <f>IF(N186="základní",J186,0)</f>
        <v>0</v>
      </c>
      <c r="BF186" s="193">
        <f>IF(N186="snížená",J186,0)</f>
        <v>0</v>
      </c>
      <c r="BG186" s="193">
        <f>IF(N186="zákl. přenesená",J186,0)</f>
        <v>0</v>
      </c>
      <c r="BH186" s="193">
        <f>IF(N186="sníž. přenesená",J186,0)</f>
        <v>0</v>
      </c>
      <c r="BI186" s="193">
        <f>IF(N186="nulová",J186,0)</f>
        <v>0</v>
      </c>
      <c r="BJ186" s="17" t="s">
        <v>77</v>
      </c>
      <c r="BK186" s="193">
        <f>ROUND(I186*H186,2)</f>
        <v>0</v>
      </c>
      <c r="BL186" s="17" t="s">
        <v>112</v>
      </c>
      <c r="BM186" s="192" t="s">
        <v>236</v>
      </c>
    </row>
    <row r="187" spans="1:65" s="2" customFormat="1" ht="19.5">
      <c r="A187" s="34"/>
      <c r="B187" s="35"/>
      <c r="C187" s="36"/>
      <c r="D187" s="194" t="s">
        <v>113</v>
      </c>
      <c r="E187" s="36"/>
      <c r="F187" s="195" t="s">
        <v>237</v>
      </c>
      <c r="G187" s="36"/>
      <c r="H187" s="36"/>
      <c r="I187" s="196"/>
      <c r="J187" s="36"/>
      <c r="K187" s="36"/>
      <c r="L187" s="39"/>
      <c r="M187" s="197"/>
      <c r="N187" s="198"/>
      <c r="O187" s="71"/>
      <c r="P187" s="71"/>
      <c r="Q187" s="71"/>
      <c r="R187" s="71"/>
      <c r="S187" s="71"/>
      <c r="T187" s="72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T187" s="17" t="s">
        <v>113</v>
      </c>
      <c r="AU187" s="17" t="s">
        <v>78</v>
      </c>
    </row>
    <row r="188" spans="1:65" s="13" customFormat="1">
      <c r="B188" s="199"/>
      <c r="C188" s="200"/>
      <c r="D188" s="194" t="s">
        <v>114</v>
      </c>
      <c r="E188" s="201" t="s">
        <v>1</v>
      </c>
      <c r="F188" s="202" t="s">
        <v>216</v>
      </c>
      <c r="G188" s="200"/>
      <c r="H188" s="203">
        <v>57.6</v>
      </c>
      <c r="I188" s="204"/>
      <c r="J188" s="200"/>
      <c r="K188" s="200"/>
      <c r="L188" s="205"/>
      <c r="M188" s="206"/>
      <c r="N188" s="207"/>
      <c r="O188" s="207"/>
      <c r="P188" s="207"/>
      <c r="Q188" s="207"/>
      <c r="R188" s="207"/>
      <c r="S188" s="207"/>
      <c r="T188" s="208"/>
      <c r="AT188" s="209" t="s">
        <v>114</v>
      </c>
      <c r="AU188" s="209" t="s">
        <v>78</v>
      </c>
      <c r="AV188" s="13" t="s">
        <v>78</v>
      </c>
      <c r="AW188" s="13" t="s">
        <v>30</v>
      </c>
      <c r="AX188" s="13" t="s">
        <v>71</v>
      </c>
      <c r="AY188" s="209" t="s">
        <v>107</v>
      </c>
    </row>
    <row r="189" spans="1:65" s="14" customFormat="1" ht="22.5">
      <c r="B189" s="210"/>
      <c r="C189" s="211"/>
      <c r="D189" s="194" t="s">
        <v>114</v>
      </c>
      <c r="E189" s="212" t="s">
        <v>1</v>
      </c>
      <c r="F189" s="213" t="s">
        <v>345</v>
      </c>
      <c r="G189" s="211"/>
      <c r="H189" s="214">
        <v>57.6</v>
      </c>
      <c r="I189" s="215"/>
      <c r="J189" s="211"/>
      <c r="K189" s="211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114</v>
      </c>
      <c r="AU189" s="220" t="s">
        <v>78</v>
      </c>
      <c r="AV189" s="14" t="s">
        <v>115</v>
      </c>
      <c r="AW189" s="14" t="s">
        <v>30</v>
      </c>
      <c r="AX189" s="14" t="s">
        <v>71</v>
      </c>
      <c r="AY189" s="220" t="s">
        <v>107</v>
      </c>
    </row>
    <row r="190" spans="1:65" s="15" customFormat="1">
      <c r="B190" s="221"/>
      <c r="C190" s="222"/>
      <c r="D190" s="194" t="s">
        <v>114</v>
      </c>
      <c r="E190" s="223" t="s">
        <v>1</v>
      </c>
      <c r="F190" s="224" t="s">
        <v>116</v>
      </c>
      <c r="G190" s="222"/>
      <c r="H190" s="225">
        <v>57.6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114</v>
      </c>
      <c r="AU190" s="231" t="s">
        <v>78</v>
      </c>
      <c r="AV190" s="15" t="s">
        <v>112</v>
      </c>
      <c r="AW190" s="15" t="s">
        <v>30</v>
      </c>
      <c r="AX190" s="15" t="s">
        <v>77</v>
      </c>
      <c r="AY190" s="231" t="s">
        <v>107</v>
      </c>
    </row>
    <row r="191" spans="1:65" s="2" customFormat="1" ht="24.2" customHeight="1">
      <c r="A191" s="34"/>
      <c r="B191" s="35"/>
      <c r="C191" s="181" t="s">
        <v>135</v>
      </c>
      <c r="D191" s="181" t="s">
        <v>109</v>
      </c>
      <c r="E191" s="182" t="s">
        <v>238</v>
      </c>
      <c r="F191" s="183" t="s">
        <v>239</v>
      </c>
      <c r="G191" s="184" t="s">
        <v>110</v>
      </c>
      <c r="H191" s="185">
        <v>129.6</v>
      </c>
      <c r="I191" s="186"/>
      <c r="J191" s="187">
        <f>ROUND(I191*H191,2)</f>
        <v>0</v>
      </c>
      <c r="K191" s="183" t="s">
        <v>111</v>
      </c>
      <c r="L191" s="39"/>
      <c r="M191" s="188" t="s">
        <v>1</v>
      </c>
      <c r="N191" s="189" t="s">
        <v>39</v>
      </c>
      <c r="O191" s="71"/>
      <c r="P191" s="190">
        <f>O191*H191</f>
        <v>0</v>
      </c>
      <c r="Q191" s="190">
        <v>0</v>
      </c>
      <c r="R191" s="190">
        <f>Q191*H191</f>
        <v>0</v>
      </c>
      <c r="S191" s="190">
        <v>0</v>
      </c>
      <c r="T191" s="191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2" t="s">
        <v>112</v>
      </c>
      <c r="AT191" s="192" t="s">
        <v>109</v>
      </c>
      <c r="AU191" s="192" t="s">
        <v>78</v>
      </c>
      <c r="AY191" s="17" t="s">
        <v>107</v>
      </c>
      <c r="BE191" s="193">
        <f>IF(N191="základní",J191,0)</f>
        <v>0</v>
      </c>
      <c r="BF191" s="193">
        <f>IF(N191="snížená",J191,0)</f>
        <v>0</v>
      </c>
      <c r="BG191" s="193">
        <f>IF(N191="zákl. přenesená",J191,0)</f>
        <v>0</v>
      </c>
      <c r="BH191" s="193">
        <f>IF(N191="sníž. přenesená",J191,0)</f>
        <v>0</v>
      </c>
      <c r="BI191" s="193">
        <f>IF(N191="nulová",J191,0)</f>
        <v>0</v>
      </c>
      <c r="BJ191" s="17" t="s">
        <v>77</v>
      </c>
      <c r="BK191" s="193">
        <f>ROUND(I191*H191,2)</f>
        <v>0</v>
      </c>
      <c r="BL191" s="17" t="s">
        <v>112</v>
      </c>
      <c r="BM191" s="192" t="s">
        <v>240</v>
      </c>
    </row>
    <row r="192" spans="1:65" s="2" customFormat="1" ht="19.5">
      <c r="A192" s="34"/>
      <c r="B192" s="35"/>
      <c r="C192" s="36"/>
      <c r="D192" s="194" t="s">
        <v>113</v>
      </c>
      <c r="E192" s="36"/>
      <c r="F192" s="195" t="s">
        <v>241</v>
      </c>
      <c r="G192" s="36"/>
      <c r="H192" s="36"/>
      <c r="I192" s="196"/>
      <c r="J192" s="36"/>
      <c r="K192" s="36"/>
      <c r="L192" s="39"/>
      <c r="M192" s="197"/>
      <c r="N192" s="198"/>
      <c r="O192" s="71"/>
      <c r="P192" s="71"/>
      <c r="Q192" s="71"/>
      <c r="R192" s="71"/>
      <c r="S192" s="71"/>
      <c r="T192" s="72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T192" s="17" t="s">
        <v>113</v>
      </c>
      <c r="AU192" s="17" t="s">
        <v>78</v>
      </c>
    </row>
    <row r="193" spans="1:65" s="13" customFormat="1">
      <c r="B193" s="199"/>
      <c r="C193" s="200"/>
      <c r="D193" s="194" t="s">
        <v>114</v>
      </c>
      <c r="E193" s="201" t="s">
        <v>1</v>
      </c>
      <c r="F193" s="202" t="s">
        <v>228</v>
      </c>
      <c r="G193" s="200"/>
      <c r="H193" s="203">
        <v>72</v>
      </c>
      <c r="I193" s="204"/>
      <c r="J193" s="200"/>
      <c r="K193" s="200"/>
      <c r="L193" s="205"/>
      <c r="M193" s="206"/>
      <c r="N193" s="207"/>
      <c r="O193" s="207"/>
      <c r="P193" s="207"/>
      <c r="Q193" s="207"/>
      <c r="R193" s="207"/>
      <c r="S193" s="207"/>
      <c r="T193" s="208"/>
      <c r="AT193" s="209" t="s">
        <v>114</v>
      </c>
      <c r="AU193" s="209" t="s">
        <v>78</v>
      </c>
      <c r="AV193" s="13" t="s">
        <v>78</v>
      </c>
      <c r="AW193" s="13" t="s">
        <v>30</v>
      </c>
      <c r="AX193" s="13" t="s">
        <v>71</v>
      </c>
      <c r="AY193" s="209" t="s">
        <v>107</v>
      </c>
    </row>
    <row r="194" spans="1:65" s="14" customFormat="1" ht="22.5">
      <c r="B194" s="210"/>
      <c r="C194" s="211"/>
      <c r="D194" s="194" t="s">
        <v>114</v>
      </c>
      <c r="E194" s="212" t="s">
        <v>1</v>
      </c>
      <c r="F194" s="213" t="s">
        <v>346</v>
      </c>
      <c r="G194" s="211"/>
      <c r="H194" s="214">
        <v>72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114</v>
      </c>
      <c r="AU194" s="220" t="s">
        <v>78</v>
      </c>
      <c r="AV194" s="14" t="s">
        <v>115</v>
      </c>
      <c r="AW194" s="14" t="s">
        <v>30</v>
      </c>
      <c r="AX194" s="14" t="s">
        <v>71</v>
      </c>
      <c r="AY194" s="220" t="s">
        <v>107</v>
      </c>
    </row>
    <row r="195" spans="1:65" s="13" customFormat="1">
      <c r="B195" s="199"/>
      <c r="C195" s="200"/>
      <c r="D195" s="194" t="s">
        <v>114</v>
      </c>
      <c r="E195" s="201" t="s">
        <v>1</v>
      </c>
      <c r="F195" s="202" t="s">
        <v>229</v>
      </c>
      <c r="G195" s="200"/>
      <c r="H195" s="203">
        <v>57.6</v>
      </c>
      <c r="I195" s="204"/>
      <c r="J195" s="200"/>
      <c r="K195" s="200"/>
      <c r="L195" s="205"/>
      <c r="M195" s="206"/>
      <c r="N195" s="207"/>
      <c r="O195" s="207"/>
      <c r="P195" s="207"/>
      <c r="Q195" s="207"/>
      <c r="R195" s="207"/>
      <c r="S195" s="207"/>
      <c r="T195" s="208"/>
      <c r="AT195" s="209" t="s">
        <v>114</v>
      </c>
      <c r="AU195" s="209" t="s">
        <v>78</v>
      </c>
      <c r="AV195" s="13" t="s">
        <v>78</v>
      </c>
      <c r="AW195" s="13" t="s">
        <v>30</v>
      </c>
      <c r="AX195" s="13" t="s">
        <v>71</v>
      </c>
      <c r="AY195" s="209" t="s">
        <v>107</v>
      </c>
    </row>
    <row r="196" spans="1:65" s="14" customFormat="1" ht="33.75">
      <c r="B196" s="210"/>
      <c r="C196" s="211"/>
      <c r="D196" s="194" t="s">
        <v>114</v>
      </c>
      <c r="E196" s="212" t="s">
        <v>1</v>
      </c>
      <c r="F196" s="213" t="s">
        <v>347</v>
      </c>
      <c r="G196" s="211"/>
      <c r="H196" s="214">
        <v>57.6</v>
      </c>
      <c r="I196" s="215"/>
      <c r="J196" s="211"/>
      <c r="K196" s="211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114</v>
      </c>
      <c r="AU196" s="220" t="s">
        <v>78</v>
      </c>
      <c r="AV196" s="14" t="s">
        <v>115</v>
      </c>
      <c r="AW196" s="14" t="s">
        <v>30</v>
      </c>
      <c r="AX196" s="14" t="s">
        <v>71</v>
      </c>
      <c r="AY196" s="220" t="s">
        <v>107</v>
      </c>
    </row>
    <row r="197" spans="1:65" s="15" customFormat="1">
      <c r="B197" s="221"/>
      <c r="C197" s="222"/>
      <c r="D197" s="194" t="s">
        <v>114</v>
      </c>
      <c r="E197" s="223" t="s">
        <v>1</v>
      </c>
      <c r="F197" s="224" t="s">
        <v>116</v>
      </c>
      <c r="G197" s="222"/>
      <c r="H197" s="225">
        <v>129.6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114</v>
      </c>
      <c r="AU197" s="231" t="s">
        <v>78</v>
      </c>
      <c r="AV197" s="15" t="s">
        <v>112</v>
      </c>
      <c r="AW197" s="15" t="s">
        <v>30</v>
      </c>
      <c r="AX197" s="15" t="s">
        <v>77</v>
      </c>
      <c r="AY197" s="231" t="s">
        <v>107</v>
      </c>
    </row>
    <row r="198" spans="1:65" s="2" customFormat="1" ht="37.9" customHeight="1">
      <c r="A198" s="34"/>
      <c r="B198" s="35"/>
      <c r="C198" s="181" t="s">
        <v>139</v>
      </c>
      <c r="D198" s="181" t="s">
        <v>109</v>
      </c>
      <c r="E198" s="182" t="s">
        <v>136</v>
      </c>
      <c r="F198" s="183" t="s">
        <v>137</v>
      </c>
      <c r="G198" s="184" t="s">
        <v>130</v>
      </c>
      <c r="H198" s="185">
        <v>2000</v>
      </c>
      <c r="I198" s="186"/>
      <c r="J198" s="187">
        <f>ROUND(I198*H198,2)</f>
        <v>0</v>
      </c>
      <c r="K198" s="183" t="s">
        <v>111</v>
      </c>
      <c r="L198" s="39"/>
      <c r="M198" s="188" t="s">
        <v>1</v>
      </c>
      <c r="N198" s="189" t="s">
        <v>39</v>
      </c>
      <c r="O198" s="71"/>
      <c r="P198" s="190">
        <f>O198*H198</f>
        <v>0</v>
      </c>
      <c r="Q198" s="190">
        <v>0</v>
      </c>
      <c r="R198" s="190">
        <f>Q198*H198</f>
        <v>0</v>
      </c>
      <c r="S198" s="190">
        <v>0</v>
      </c>
      <c r="T198" s="191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2" t="s">
        <v>112</v>
      </c>
      <c r="AT198" s="192" t="s">
        <v>109</v>
      </c>
      <c r="AU198" s="192" t="s">
        <v>78</v>
      </c>
      <c r="AY198" s="17" t="s">
        <v>107</v>
      </c>
      <c r="BE198" s="193">
        <f>IF(N198="základní",J198,0)</f>
        <v>0</v>
      </c>
      <c r="BF198" s="193">
        <f>IF(N198="snížená",J198,0)</f>
        <v>0</v>
      </c>
      <c r="BG198" s="193">
        <f>IF(N198="zákl. přenesená",J198,0)</f>
        <v>0</v>
      </c>
      <c r="BH198" s="193">
        <f>IF(N198="sníž. přenesená",J198,0)</f>
        <v>0</v>
      </c>
      <c r="BI198" s="193">
        <f>IF(N198="nulová",J198,0)</f>
        <v>0</v>
      </c>
      <c r="BJ198" s="17" t="s">
        <v>77</v>
      </c>
      <c r="BK198" s="193">
        <f>ROUND(I198*H198,2)</f>
        <v>0</v>
      </c>
      <c r="BL198" s="17" t="s">
        <v>112</v>
      </c>
      <c r="BM198" s="192" t="s">
        <v>348</v>
      </c>
    </row>
    <row r="199" spans="1:65" s="2" customFormat="1" ht="39">
      <c r="A199" s="34"/>
      <c r="B199" s="35"/>
      <c r="C199" s="36"/>
      <c r="D199" s="194" t="s">
        <v>113</v>
      </c>
      <c r="E199" s="36"/>
      <c r="F199" s="195" t="s">
        <v>138</v>
      </c>
      <c r="G199" s="36"/>
      <c r="H199" s="36"/>
      <c r="I199" s="196"/>
      <c r="J199" s="36"/>
      <c r="K199" s="36"/>
      <c r="L199" s="39"/>
      <c r="M199" s="197"/>
      <c r="N199" s="198"/>
      <c r="O199" s="71"/>
      <c r="P199" s="71"/>
      <c r="Q199" s="71"/>
      <c r="R199" s="71"/>
      <c r="S199" s="71"/>
      <c r="T199" s="72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T199" s="17" t="s">
        <v>113</v>
      </c>
      <c r="AU199" s="17" t="s">
        <v>78</v>
      </c>
    </row>
    <row r="200" spans="1:65" s="13" customFormat="1">
      <c r="B200" s="199"/>
      <c r="C200" s="200"/>
      <c r="D200" s="194" t="s">
        <v>114</v>
      </c>
      <c r="E200" s="201" t="s">
        <v>1</v>
      </c>
      <c r="F200" s="202" t="s">
        <v>242</v>
      </c>
      <c r="G200" s="200"/>
      <c r="H200" s="203">
        <v>2000</v>
      </c>
      <c r="I200" s="204"/>
      <c r="J200" s="200"/>
      <c r="K200" s="200"/>
      <c r="L200" s="205"/>
      <c r="M200" s="206"/>
      <c r="N200" s="207"/>
      <c r="O200" s="207"/>
      <c r="P200" s="207"/>
      <c r="Q200" s="207"/>
      <c r="R200" s="207"/>
      <c r="S200" s="207"/>
      <c r="T200" s="208"/>
      <c r="AT200" s="209" t="s">
        <v>114</v>
      </c>
      <c r="AU200" s="209" t="s">
        <v>78</v>
      </c>
      <c r="AV200" s="13" t="s">
        <v>78</v>
      </c>
      <c r="AW200" s="13" t="s">
        <v>30</v>
      </c>
      <c r="AX200" s="13" t="s">
        <v>71</v>
      </c>
      <c r="AY200" s="209" t="s">
        <v>107</v>
      </c>
    </row>
    <row r="201" spans="1:65" s="14" customFormat="1" ht="33.75">
      <c r="B201" s="210"/>
      <c r="C201" s="211"/>
      <c r="D201" s="194" t="s">
        <v>114</v>
      </c>
      <c r="E201" s="212" t="s">
        <v>1</v>
      </c>
      <c r="F201" s="213" t="s">
        <v>349</v>
      </c>
      <c r="G201" s="211"/>
      <c r="H201" s="214">
        <v>2000</v>
      </c>
      <c r="I201" s="215"/>
      <c r="J201" s="211"/>
      <c r="K201" s="211"/>
      <c r="L201" s="216"/>
      <c r="M201" s="217"/>
      <c r="N201" s="218"/>
      <c r="O201" s="218"/>
      <c r="P201" s="218"/>
      <c r="Q201" s="218"/>
      <c r="R201" s="218"/>
      <c r="S201" s="218"/>
      <c r="T201" s="219"/>
      <c r="AT201" s="220" t="s">
        <v>114</v>
      </c>
      <c r="AU201" s="220" t="s">
        <v>78</v>
      </c>
      <c r="AV201" s="14" t="s">
        <v>115</v>
      </c>
      <c r="AW201" s="14" t="s">
        <v>30</v>
      </c>
      <c r="AX201" s="14" t="s">
        <v>71</v>
      </c>
      <c r="AY201" s="220" t="s">
        <v>107</v>
      </c>
    </row>
    <row r="202" spans="1:65" s="15" customFormat="1">
      <c r="B202" s="221"/>
      <c r="C202" s="222"/>
      <c r="D202" s="194" t="s">
        <v>114</v>
      </c>
      <c r="E202" s="223" t="s">
        <v>1</v>
      </c>
      <c r="F202" s="224" t="s">
        <v>116</v>
      </c>
      <c r="G202" s="222"/>
      <c r="H202" s="225">
        <v>2000</v>
      </c>
      <c r="I202" s="226"/>
      <c r="J202" s="222"/>
      <c r="K202" s="222"/>
      <c r="L202" s="227"/>
      <c r="M202" s="228"/>
      <c r="N202" s="229"/>
      <c r="O202" s="229"/>
      <c r="P202" s="229"/>
      <c r="Q202" s="229"/>
      <c r="R202" s="229"/>
      <c r="S202" s="229"/>
      <c r="T202" s="230"/>
      <c r="AT202" s="231" t="s">
        <v>114</v>
      </c>
      <c r="AU202" s="231" t="s">
        <v>78</v>
      </c>
      <c r="AV202" s="15" t="s">
        <v>112</v>
      </c>
      <c r="AW202" s="15" t="s">
        <v>30</v>
      </c>
      <c r="AX202" s="15" t="s">
        <v>77</v>
      </c>
      <c r="AY202" s="231" t="s">
        <v>107</v>
      </c>
    </row>
    <row r="203" spans="1:65" s="2" customFormat="1" ht="24.2" customHeight="1">
      <c r="A203" s="34"/>
      <c r="B203" s="35"/>
      <c r="C203" s="181" t="s">
        <v>8</v>
      </c>
      <c r="D203" s="181" t="s">
        <v>109</v>
      </c>
      <c r="E203" s="182" t="s">
        <v>243</v>
      </c>
      <c r="F203" s="183" t="s">
        <v>244</v>
      </c>
      <c r="G203" s="184" t="s">
        <v>219</v>
      </c>
      <c r="H203" s="185">
        <v>96</v>
      </c>
      <c r="I203" s="186"/>
      <c r="J203" s="187">
        <f>ROUND(I203*H203,2)</f>
        <v>0</v>
      </c>
      <c r="K203" s="183" t="s">
        <v>1</v>
      </c>
      <c r="L203" s="39"/>
      <c r="M203" s="188" t="s">
        <v>1</v>
      </c>
      <c r="N203" s="189" t="s">
        <v>39</v>
      </c>
      <c r="O203" s="71"/>
      <c r="P203" s="190">
        <f>O203*H203</f>
        <v>0</v>
      </c>
      <c r="Q203" s="190">
        <v>0</v>
      </c>
      <c r="R203" s="190">
        <f>Q203*H203</f>
        <v>0</v>
      </c>
      <c r="S203" s="190">
        <v>0</v>
      </c>
      <c r="T203" s="191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2" t="s">
        <v>112</v>
      </c>
      <c r="AT203" s="192" t="s">
        <v>109</v>
      </c>
      <c r="AU203" s="192" t="s">
        <v>78</v>
      </c>
      <c r="AY203" s="17" t="s">
        <v>107</v>
      </c>
      <c r="BE203" s="193">
        <f>IF(N203="základní",J203,0)</f>
        <v>0</v>
      </c>
      <c r="BF203" s="193">
        <f>IF(N203="snížená",J203,0)</f>
        <v>0</v>
      </c>
      <c r="BG203" s="193">
        <f>IF(N203="zákl. přenesená",J203,0)</f>
        <v>0</v>
      </c>
      <c r="BH203" s="193">
        <f>IF(N203="sníž. přenesená",J203,0)</f>
        <v>0</v>
      </c>
      <c r="BI203" s="193">
        <f>IF(N203="nulová",J203,0)</f>
        <v>0</v>
      </c>
      <c r="BJ203" s="17" t="s">
        <v>77</v>
      </c>
      <c r="BK203" s="193">
        <f>ROUND(I203*H203,2)</f>
        <v>0</v>
      </c>
      <c r="BL203" s="17" t="s">
        <v>112</v>
      </c>
      <c r="BM203" s="192" t="s">
        <v>245</v>
      </c>
    </row>
    <row r="204" spans="1:65" s="2" customFormat="1" ht="19.5">
      <c r="A204" s="34"/>
      <c r="B204" s="35"/>
      <c r="C204" s="36"/>
      <c r="D204" s="194" t="s">
        <v>113</v>
      </c>
      <c r="E204" s="36"/>
      <c r="F204" s="195" t="s">
        <v>244</v>
      </c>
      <c r="G204" s="36"/>
      <c r="H204" s="36"/>
      <c r="I204" s="196"/>
      <c r="J204" s="36"/>
      <c r="K204" s="36"/>
      <c r="L204" s="39"/>
      <c r="M204" s="197"/>
      <c r="N204" s="198"/>
      <c r="O204" s="71"/>
      <c r="P204" s="71"/>
      <c r="Q204" s="71"/>
      <c r="R204" s="71"/>
      <c r="S204" s="71"/>
      <c r="T204" s="72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T204" s="17" t="s">
        <v>113</v>
      </c>
      <c r="AU204" s="17" t="s">
        <v>78</v>
      </c>
    </row>
    <row r="205" spans="1:65" s="13" customFormat="1">
      <c r="B205" s="199"/>
      <c r="C205" s="200"/>
      <c r="D205" s="194" t="s">
        <v>114</v>
      </c>
      <c r="E205" s="201" t="s">
        <v>1</v>
      </c>
      <c r="F205" s="202" t="s">
        <v>246</v>
      </c>
      <c r="G205" s="200"/>
      <c r="H205" s="203">
        <v>96</v>
      </c>
      <c r="I205" s="204"/>
      <c r="J205" s="200"/>
      <c r="K205" s="200"/>
      <c r="L205" s="205"/>
      <c r="M205" s="206"/>
      <c r="N205" s="207"/>
      <c r="O205" s="207"/>
      <c r="P205" s="207"/>
      <c r="Q205" s="207"/>
      <c r="R205" s="207"/>
      <c r="S205" s="207"/>
      <c r="T205" s="208"/>
      <c r="AT205" s="209" t="s">
        <v>114</v>
      </c>
      <c r="AU205" s="209" t="s">
        <v>78</v>
      </c>
      <c r="AV205" s="13" t="s">
        <v>78</v>
      </c>
      <c r="AW205" s="13" t="s">
        <v>30</v>
      </c>
      <c r="AX205" s="13" t="s">
        <v>71</v>
      </c>
      <c r="AY205" s="209" t="s">
        <v>107</v>
      </c>
    </row>
    <row r="206" spans="1:65" s="14" customFormat="1" ht="22.5">
      <c r="B206" s="210"/>
      <c r="C206" s="211"/>
      <c r="D206" s="194" t="s">
        <v>114</v>
      </c>
      <c r="E206" s="212" t="s">
        <v>1</v>
      </c>
      <c r="F206" s="213" t="s">
        <v>350</v>
      </c>
      <c r="G206" s="211"/>
      <c r="H206" s="214">
        <v>96</v>
      </c>
      <c r="I206" s="215"/>
      <c r="J206" s="211"/>
      <c r="K206" s="211"/>
      <c r="L206" s="216"/>
      <c r="M206" s="217"/>
      <c r="N206" s="218"/>
      <c r="O206" s="218"/>
      <c r="P206" s="218"/>
      <c r="Q206" s="218"/>
      <c r="R206" s="218"/>
      <c r="S206" s="218"/>
      <c r="T206" s="219"/>
      <c r="AT206" s="220" t="s">
        <v>114</v>
      </c>
      <c r="AU206" s="220" t="s">
        <v>78</v>
      </c>
      <c r="AV206" s="14" t="s">
        <v>115</v>
      </c>
      <c r="AW206" s="14" t="s">
        <v>30</v>
      </c>
      <c r="AX206" s="14" t="s">
        <v>71</v>
      </c>
      <c r="AY206" s="220" t="s">
        <v>107</v>
      </c>
    </row>
    <row r="207" spans="1:65" s="15" customFormat="1">
      <c r="B207" s="221"/>
      <c r="C207" s="222"/>
      <c r="D207" s="194" t="s">
        <v>114</v>
      </c>
      <c r="E207" s="223" t="s">
        <v>1</v>
      </c>
      <c r="F207" s="224" t="s">
        <v>116</v>
      </c>
      <c r="G207" s="222"/>
      <c r="H207" s="225">
        <v>96</v>
      </c>
      <c r="I207" s="226"/>
      <c r="J207" s="222"/>
      <c r="K207" s="222"/>
      <c r="L207" s="227"/>
      <c r="M207" s="228"/>
      <c r="N207" s="229"/>
      <c r="O207" s="229"/>
      <c r="P207" s="229"/>
      <c r="Q207" s="229"/>
      <c r="R207" s="229"/>
      <c r="S207" s="229"/>
      <c r="T207" s="230"/>
      <c r="AT207" s="231" t="s">
        <v>114</v>
      </c>
      <c r="AU207" s="231" t="s">
        <v>78</v>
      </c>
      <c r="AV207" s="15" t="s">
        <v>112</v>
      </c>
      <c r="AW207" s="15" t="s">
        <v>30</v>
      </c>
      <c r="AX207" s="15" t="s">
        <v>77</v>
      </c>
      <c r="AY207" s="231" t="s">
        <v>107</v>
      </c>
    </row>
    <row r="208" spans="1:65" s="2" customFormat="1" ht="24.2" customHeight="1">
      <c r="A208" s="34"/>
      <c r="B208" s="35"/>
      <c r="C208" s="181" t="s">
        <v>140</v>
      </c>
      <c r="D208" s="181" t="s">
        <v>109</v>
      </c>
      <c r="E208" s="182" t="s">
        <v>247</v>
      </c>
      <c r="F208" s="183" t="s">
        <v>248</v>
      </c>
      <c r="G208" s="184" t="s">
        <v>219</v>
      </c>
      <c r="H208" s="185">
        <v>288</v>
      </c>
      <c r="I208" s="186"/>
      <c r="J208" s="187">
        <f>ROUND(I208*H208,2)</f>
        <v>0</v>
      </c>
      <c r="K208" s="183" t="s">
        <v>1</v>
      </c>
      <c r="L208" s="39"/>
      <c r="M208" s="188" t="s">
        <v>1</v>
      </c>
      <c r="N208" s="189" t="s">
        <v>39</v>
      </c>
      <c r="O208" s="71"/>
      <c r="P208" s="190">
        <f>O208*H208</f>
        <v>0</v>
      </c>
      <c r="Q208" s="190">
        <v>0</v>
      </c>
      <c r="R208" s="190">
        <f>Q208*H208</f>
        <v>0</v>
      </c>
      <c r="S208" s="190">
        <v>0</v>
      </c>
      <c r="T208" s="191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2" t="s">
        <v>112</v>
      </c>
      <c r="AT208" s="192" t="s">
        <v>109</v>
      </c>
      <c r="AU208" s="192" t="s">
        <v>78</v>
      </c>
      <c r="AY208" s="17" t="s">
        <v>107</v>
      </c>
      <c r="BE208" s="193">
        <f>IF(N208="základní",J208,0)</f>
        <v>0</v>
      </c>
      <c r="BF208" s="193">
        <f>IF(N208="snížená",J208,0)</f>
        <v>0</v>
      </c>
      <c r="BG208" s="193">
        <f>IF(N208="zákl. přenesená",J208,0)</f>
        <v>0</v>
      </c>
      <c r="BH208" s="193">
        <f>IF(N208="sníž. přenesená",J208,0)</f>
        <v>0</v>
      </c>
      <c r="BI208" s="193">
        <f>IF(N208="nulová",J208,0)</f>
        <v>0</v>
      </c>
      <c r="BJ208" s="17" t="s">
        <v>77</v>
      </c>
      <c r="BK208" s="193">
        <f>ROUND(I208*H208,2)</f>
        <v>0</v>
      </c>
      <c r="BL208" s="17" t="s">
        <v>112</v>
      </c>
      <c r="BM208" s="192" t="s">
        <v>249</v>
      </c>
    </row>
    <row r="209" spans="1:65" s="2" customFormat="1" ht="19.5">
      <c r="A209" s="34"/>
      <c r="B209" s="35"/>
      <c r="C209" s="36"/>
      <c r="D209" s="194" t="s">
        <v>113</v>
      </c>
      <c r="E209" s="36"/>
      <c r="F209" s="195" t="s">
        <v>248</v>
      </c>
      <c r="G209" s="36"/>
      <c r="H209" s="36"/>
      <c r="I209" s="196"/>
      <c r="J209" s="36"/>
      <c r="K209" s="36"/>
      <c r="L209" s="39"/>
      <c r="M209" s="197"/>
      <c r="N209" s="198"/>
      <c r="O209" s="71"/>
      <c r="P209" s="71"/>
      <c r="Q209" s="71"/>
      <c r="R209" s="71"/>
      <c r="S209" s="71"/>
      <c r="T209" s="72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T209" s="17" t="s">
        <v>113</v>
      </c>
      <c r="AU209" s="17" t="s">
        <v>78</v>
      </c>
    </row>
    <row r="210" spans="1:65" s="13" customFormat="1">
      <c r="B210" s="199"/>
      <c r="C210" s="200"/>
      <c r="D210" s="194" t="s">
        <v>114</v>
      </c>
      <c r="E210" s="201" t="s">
        <v>1</v>
      </c>
      <c r="F210" s="202" t="s">
        <v>250</v>
      </c>
      <c r="G210" s="200"/>
      <c r="H210" s="203">
        <v>288</v>
      </c>
      <c r="I210" s="204"/>
      <c r="J210" s="200"/>
      <c r="K210" s="200"/>
      <c r="L210" s="205"/>
      <c r="M210" s="206"/>
      <c r="N210" s="207"/>
      <c r="O210" s="207"/>
      <c r="P210" s="207"/>
      <c r="Q210" s="207"/>
      <c r="R210" s="207"/>
      <c r="S210" s="207"/>
      <c r="T210" s="208"/>
      <c r="AT210" s="209" t="s">
        <v>114</v>
      </c>
      <c r="AU210" s="209" t="s">
        <v>78</v>
      </c>
      <c r="AV210" s="13" t="s">
        <v>78</v>
      </c>
      <c r="AW210" s="13" t="s">
        <v>30</v>
      </c>
      <c r="AX210" s="13" t="s">
        <v>71</v>
      </c>
      <c r="AY210" s="209" t="s">
        <v>107</v>
      </c>
    </row>
    <row r="211" spans="1:65" s="14" customFormat="1" ht="22.5">
      <c r="B211" s="210"/>
      <c r="C211" s="211"/>
      <c r="D211" s="194" t="s">
        <v>114</v>
      </c>
      <c r="E211" s="212" t="s">
        <v>1</v>
      </c>
      <c r="F211" s="213" t="s">
        <v>350</v>
      </c>
      <c r="G211" s="211"/>
      <c r="H211" s="214">
        <v>288</v>
      </c>
      <c r="I211" s="215"/>
      <c r="J211" s="211"/>
      <c r="K211" s="211"/>
      <c r="L211" s="216"/>
      <c r="M211" s="217"/>
      <c r="N211" s="218"/>
      <c r="O211" s="218"/>
      <c r="P211" s="218"/>
      <c r="Q211" s="218"/>
      <c r="R211" s="218"/>
      <c r="S211" s="218"/>
      <c r="T211" s="219"/>
      <c r="AT211" s="220" t="s">
        <v>114</v>
      </c>
      <c r="AU211" s="220" t="s">
        <v>78</v>
      </c>
      <c r="AV211" s="14" t="s">
        <v>115</v>
      </c>
      <c r="AW211" s="14" t="s">
        <v>30</v>
      </c>
      <c r="AX211" s="14" t="s">
        <v>71</v>
      </c>
      <c r="AY211" s="220" t="s">
        <v>107</v>
      </c>
    </row>
    <row r="212" spans="1:65" s="15" customFormat="1">
      <c r="B212" s="221"/>
      <c r="C212" s="222"/>
      <c r="D212" s="194" t="s">
        <v>114</v>
      </c>
      <c r="E212" s="223" t="s">
        <v>1</v>
      </c>
      <c r="F212" s="224" t="s">
        <v>116</v>
      </c>
      <c r="G212" s="222"/>
      <c r="H212" s="225">
        <v>288</v>
      </c>
      <c r="I212" s="226"/>
      <c r="J212" s="222"/>
      <c r="K212" s="222"/>
      <c r="L212" s="227"/>
      <c r="M212" s="228"/>
      <c r="N212" s="229"/>
      <c r="O212" s="229"/>
      <c r="P212" s="229"/>
      <c r="Q212" s="229"/>
      <c r="R212" s="229"/>
      <c r="S212" s="229"/>
      <c r="T212" s="230"/>
      <c r="AT212" s="231" t="s">
        <v>114</v>
      </c>
      <c r="AU212" s="231" t="s">
        <v>78</v>
      </c>
      <c r="AV212" s="15" t="s">
        <v>112</v>
      </c>
      <c r="AW212" s="15" t="s">
        <v>30</v>
      </c>
      <c r="AX212" s="15" t="s">
        <v>77</v>
      </c>
      <c r="AY212" s="231" t="s">
        <v>107</v>
      </c>
    </row>
    <row r="213" spans="1:65" s="2" customFormat="1" ht="24.2" customHeight="1">
      <c r="A213" s="34"/>
      <c r="B213" s="35"/>
      <c r="C213" s="181" t="s">
        <v>141</v>
      </c>
      <c r="D213" s="181" t="s">
        <v>109</v>
      </c>
      <c r="E213" s="182" t="s">
        <v>142</v>
      </c>
      <c r="F213" s="183" t="s">
        <v>143</v>
      </c>
      <c r="G213" s="184" t="s">
        <v>130</v>
      </c>
      <c r="H213" s="185">
        <v>1000</v>
      </c>
      <c r="I213" s="186"/>
      <c r="J213" s="187">
        <f>ROUND(I213*H213,2)</f>
        <v>0</v>
      </c>
      <c r="K213" s="183" t="s">
        <v>111</v>
      </c>
      <c r="L213" s="39"/>
      <c r="M213" s="188" t="s">
        <v>1</v>
      </c>
      <c r="N213" s="189" t="s">
        <v>39</v>
      </c>
      <c r="O213" s="71"/>
      <c r="P213" s="190">
        <f>O213*H213</f>
        <v>0</v>
      </c>
      <c r="Q213" s="190">
        <v>0</v>
      </c>
      <c r="R213" s="190">
        <f>Q213*H213</f>
        <v>0</v>
      </c>
      <c r="S213" s="190">
        <v>0</v>
      </c>
      <c r="T213" s="191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2" t="s">
        <v>112</v>
      </c>
      <c r="AT213" s="192" t="s">
        <v>109</v>
      </c>
      <c r="AU213" s="192" t="s">
        <v>78</v>
      </c>
      <c r="AY213" s="17" t="s">
        <v>107</v>
      </c>
      <c r="BE213" s="193">
        <f>IF(N213="základní",J213,0)</f>
        <v>0</v>
      </c>
      <c r="BF213" s="193">
        <f>IF(N213="snížená",J213,0)</f>
        <v>0</v>
      </c>
      <c r="BG213" s="193">
        <f>IF(N213="zákl. přenesená",J213,0)</f>
        <v>0</v>
      </c>
      <c r="BH213" s="193">
        <f>IF(N213="sníž. přenesená",J213,0)</f>
        <v>0</v>
      </c>
      <c r="BI213" s="193">
        <f>IF(N213="nulová",J213,0)</f>
        <v>0</v>
      </c>
      <c r="BJ213" s="17" t="s">
        <v>77</v>
      </c>
      <c r="BK213" s="193">
        <f>ROUND(I213*H213,2)</f>
        <v>0</v>
      </c>
      <c r="BL213" s="17" t="s">
        <v>112</v>
      </c>
      <c r="BM213" s="192" t="s">
        <v>251</v>
      </c>
    </row>
    <row r="214" spans="1:65" s="2" customFormat="1" ht="19.5">
      <c r="A214" s="34"/>
      <c r="B214" s="35"/>
      <c r="C214" s="36"/>
      <c r="D214" s="194" t="s">
        <v>113</v>
      </c>
      <c r="E214" s="36"/>
      <c r="F214" s="195" t="s">
        <v>144</v>
      </c>
      <c r="G214" s="36"/>
      <c r="H214" s="36"/>
      <c r="I214" s="196"/>
      <c r="J214" s="36"/>
      <c r="K214" s="36"/>
      <c r="L214" s="39"/>
      <c r="M214" s="197"/>
      <c r="N214" s="198"/>
      <c r="O214" s="71"/>
      <c r="P214" s="71"/>
      <c r="Q214" s="71"/>
      <c r="R214" s="71"/>
      <c r="S214" s="71"/>
      <c r="T214" s="72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T214" s="17" t="s">
        <v>113</v>
      </c>
      <c r="AU214" s="17" t="s">
        <v>78</v>
      </c>
    </row>
    <row r="215" spans="1:65" s="13" customFormat="1">
      <c r="B215" s="199"/>
      <c r="C215" s="200"/>
      <c r="D215" s="194" t="s">
        <v>114</v>
      </c>
      <c r="E215" s="201" t="s">
        <v>1</v>
      </c>
      <c r="F215" s="202" t="s">
        <v>252</v>
      </c>
      <c r="G215" s="200"/>
      <c r="H215" s="203">
        <v>1000</v>
      </c>
      <c r="I215" s="204"/>
      <c r="J215" s="200"/>
      <c r="K215" s="200"/>
      <c r="L215" s="205"/>
      <c r="M215" s="206"/>
      <c r="N215" s="207"/>
      <c r="O215" s="207"/>
      <c r="P215" s="207"/>
      <c r="Q215" s="207"/>
      <c r="R215" s="207"/>
      <c r="S215" s="207"/>
      <c r="T215" s="208"/>
      <c r="AT215" s="209" t="s">
        <v>114</v>
      </c>
      <c r="AU215" s="209" t="s">
        <v>78</v>
      </c>
      <c r="AV215" s="13" t="s">
        <v>78</v>
      </c>
      <c r="AW215" s="13" t="s">
        <v>30</v>
      </c>
      <c r="AX215" s="13" t="s">
        <v>71</v>
      </c>
      <c r="AY215" s="209" t="s">
        <v>107</v>
      </c>
    </row>
    <row r="216" spans="1:65" s="14" customFormat="1" ht="22.5">
      <c r="B216" s="210"/>
      <c r="C216" s="211"/>
      <c r="D216" s="194" t="s">
        <v>114</v>
      </c>
      <c r="E216" s="212" t="s">
        <v>1</v>
      </c>
      <c r="F216" s="213" t="s">
        <v>253</v>
      </c>
      <c r="G216" s="211"/>
      <c r="H216" s="214">
        <v>1000</v>
      </c>
      <c r="I216" s="215"/>
      <c r="J216" s="211"/>
      <c r="K216" s="211"/>
      <c r="L216" s="216"/>
      <c r="M216" s="217"/>
      <c r="N216" s="218"/>
      <c r="O216" s="218"/>
      <c r="P216" s="218"/>
      <c r="Q216" s="218"/>
      <c r="R216" s="218"/>
      <c r="S216" s="218"/>
      <c r="T216" s="219"/>
      <c r="AT216" s="220" t="s">
        <v>114</v>
      </c>
      <c r="AU216" s="220" t="s">
        <v>78</v>
      </c>
      <c r="AV216" s="14" t="s">
        <v>115</v>
      </c>
      <c r="AW216" s="14" t="s">
        <v>30</v>
      </c>
      <c r="AX216" s="14" t="s">
        <v>71</v>
      </c>
      <c r="AY216" s="220" t="s">
        <v>107</v>
      </c>
    </row>
    <row r="217" spans="1:65" s="15" customFormat="1">
      <c r="B217" s="221"/>
      <c r="C217" s="222"/>
      <c r="D217" s="194" t="s">
        <v>114</v>
      </c>
      <c r="E217" s="223" t="s">
        <v>1</v>
      </c>
      <c r="F217" s="224" t="s">
        <v>116</v>
      </c>
      <c r="G217" s="222"/>
      <c r="H217" s="225">
        <v>1000</v>
      </c>
      <c r="I217" s="226"/>
      <c r="J217" s="222"/>
      <c r="K217" s="222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114</v>
      </c>
      <c r="AU217" s="231" t="s">
        <v>78</v>
      </c>
      <c r="AV217" s="15" t="s">
        <v>112</v>
      </c>
      <c r="AW217" s="15" t="s">
        <v>30</v>
      </c>
      <c r="AX217" s="15" t="s">
        <v>77</v>
      </c>
      <c r="AY217" s="231" t="s">
        <v>107</v>
      </c>
    </row>
    <row r="218" spans="1:65" s="2" customFormat="1" ht="24.2" customHeight="1">
      <c r="A218" s="34"/>
      <c r="B218" s="35"/>
      <c r="C218" s="181" t="s">
        <v>145</v>
      </c>
      <c r="D218" s="181" t="s">
        <v>109</v>
      </c>
      <c r="E218" s="182" t="s">
        <v>254</v>
      </c>
      <c r="F218" s="183" t="s">
        <v>255</v>
      </c>
      <c r="G218" s="184" t="s">
        <v>130</v>
      </c>
      <c r="H218" s="185">
        <v>1000</v>
      </c>
      <c r="I218" s="186"/>
      <c r="J218" s="187">
        <f>ROUND(I218*H218,2)</f>
        <v>0</v>
      </c>
      <c r="K218" s="183" t="s">
        <v>111</v>
      </c>
      <c r="L218" s="39"/>
      <c r="M218" s="188" t="s">
        <v>1</v>
      </c>
      <c r="N218" s="189" t="s">
        <v>39</v>
      </c>
      <c r="O218" s="71"/>
      <c r="P218" s="190">
        <f>O218*H218</f>
        <v>0</v>
      </c>
      <c r="Q218" s="190">
        <v>0</v>
      </c>
      <c r="R218" s="190">
        <f>Q218*H218</f>
        <v>0</v>
      </c>
      <c r="S218" s="190">
        <v>0</v>
      </c>
      <c r="T218" s="191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2" t="s">
        <v>112</v>
      </c>
      <c r="AT218" s="192" t="s">
        <v>109</v>
      </c>
      <c r="AU218" s="192" t="s">
        <v>78</v>
      </c>
      <c r="AY218" s="17" t="s">
        <v>107</v>
      </c>
      <c r="BE218" s="193">
        <f>IF(N218="základní",J218,0)</f>
        <v>0</v>
      </c>
      <c r="BF218" s="193">
        <f>IF(N218="snížená",J218,0)</f>
        <v>0</v>
      </c>
      <c r="BG218" s="193">
        <f>IF(N218="zákl. přenesená",J218,0)</f>
        <v>0</v>
      </c>
      <c r="BH218" s="193">
        <f>IF(N218="sníž. přenesená",J218,0)</f>
        <v>0</v>
      </c>
      <c r="BI218" s="193">
        <f>IF(N218="nulová",J218,0)</f>
        <v>0</v>
      </c>
      <c r="BJ218" s="17" t="s">
        <v>77</v>
      </c>
      <c r="BK218" s="193">
        <f>ROUND(I218*H218,2)</f>
        <v>0</v>
      </c>
      <c r="BL218" s="17" t="s">
        <v>112</v>
      </c>
      <c r="BM218" s="192" t="s">
        <v>256</v>
      </c>
    </row>
    <row r="219" spans="1:65" s="2" customFormat="1" ht="29.25">
      <c r="A219" s="34"/>
      <c r="B219" s="35"/>
      <c r="C219" s="36"/>
      <c r="D219" s="194" t="s">
        <v>113</v>
      </c>
      <c r="E219" s="36"/>
      <c r="F219" s="195" t="s">
        <v>257</v>
      </c>
      <c r="G219" s="36"/>
      <c r="H219" s="36"/>
      <c r="I219" s="196"/>
      <c r="J219" s="36"/>
      <c r="K219" s="36"/>
      <c r="L219" s="39"/>
      <c r="M219" s="197"/>
      <c r="N219" s="198"/>
      <c r="O219" s="71"/>
      <c r="P219" s="71"/>
      <c r="Q219" s="71"/>
      <c r="R219" s="71"/>
      <c r="S219" s="71"/>
      <c r="T219" s="72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T219" s="17" t="s">
        <v>113</v>
      </c>
      <c r="AU219" s="17" t="s">
        <v>78</v>
      </c>
    </row>
    <row r="220" spans="1:65" s="13" customFormat="1">
      <c r="B220" s="199"/>
      <c r="C220" s="200"/>
      <c r="D220" s="194" t="s">
        <v>114</v>
      </c>
      <c r="E220" s="201" t="s">
        <v>1</v>
      </c>
      <c r="F220" s="202" t="s">
        <v>259</v>
      </c>
      <c r="G220" s="200"/>
      <c r="H220" s="203">
        <v>1000</v>
      </c>
      <c r="I220" s="204"/>
      <c r="J220" s="200"/>
      <c r="K220" s="200"/>
      <c r="L220" s="205"/>
      <c r="M220" s="206"/>
      <c r="N220" s="207"/>
      <c r="O220" s="207"/>
      <c r="P220" s="207"/>
      <c r="Q220" s="207"/>
      <c r="R220" s="207"/>
      <c r="S220" s="207"/>
      <c r="T220" s="208"/>
      <c r="AT220" s="209" t="s">
        <v>114</v>
      </c>
      <c r="AU220" s="209" t="s">
        <v>78</v>
      </c>
      <c r="AV220" s="13" t="s">
        <v>78</v>
      </c>
      <c r="AW220" s="13" t="s">
        <v>30</v>
      </c>
      <c r="AX220" s="13" t="s">
        <v>71</v>
      </c>
      <c r="AY220" s="209" t="s">
        <v>107</v>
      </c>
    </row>
    <row r="221" spans="1:65" s="14" customFormat="1">
      <c r="B221" s="210"/>
      <c r="C221" s="211"/>
      <c r="D221" s="194" t="s">
        <v>114</v>
      </c>
      <c r="E221" s="212" t="s">
        <v>1</v>
      </c>
      <c r="F221" s="213" t="s">
        <v>258</v>
      </c>
      <c r="G221" s="211"/>
      <c r="H221" s="214">
        <v>1000</v>
      </c>
      <c r="I221" s="215"/>
      <c r="J221" s="211"/>
      <c r="K221" s="211"/>
      <c r="L221" s="216"/>
      <c r="M221" s="217"/>
      <c r="N221" s="218"/>
      <c r="O221" s="218"/>
      <c r="P221" s="218"/>
      <c r="Q221" s="218"/>
      <c r="R221" s="218"/>
      <c r="S221" s="218"/>
      <c r="T221" s="219"/>
      <c r="AT221" s="220" t="s">
        <v>114</v>
      </c>
      <c r="AU221" s="220" t="s">
        <v>78</v>
      </c>
      <c r="AV221" s="14" t="s">
        <v>115</v>
      </c>
      <c r="AW221" s="14" t="s">
        <v>30</v>
      </c>
      <c r="AX221" s="14" t="s">
        <v>71</v>
      </c>
      <c r="AY221" s="220" t="s">
        <v>107</v>
      </c>
    </row>
    <row r="222" spans="1:65" s="15" customFormat="1">
      <c r="B222" s="221"/>
      <c r="C222" s="222"/>
      <c r="D222" s="194" t="s">
        <v>114</v>
      </c>
      <c r="E222" s="223" t="s">
        <v>1</v>
      </c>
      <c r="F222" s="224" t="s">
        <v>116</v>
      </c>
      <c r="G222" s="222"/>
      <c r="H222" s="225">
        <v>1000</v>
      </c>
      <c r="I222" s="226"/>
      <c r="J222" s="222"/>
      <c r="K222" s="222"/>
      <c r="L222" s="227"/>
      <c r="M222" s="228"/>
      <c r="N222" s="229"/>
      <c r="O222" s="229"/>
      <c r="P222" s="229"/>
      <c r="Q222" s="229"/>
      <c r="R222" s="229"/>
      <c r="S222" s="229"/>
      <c r="T222" s="230"/>
      <c r="AT222" s="231" t="s">
        <v>114</v>
      </c>
      <c r="AU222" s="231" t="s">
        <v>78</v>
      </c>
      <c r="AV222" s="15" t="s">
        <v>112</v>
      </c>
      <c r="AW222" s="15" t="s">
        <v>30</v>
      </c>
      <c r="AX222" s="15" t="s">
        <v>77</v>
      </c>
      <c r="AY222" s="231" t="s">
        <v>107</v>
      </c>
    </row>
    <row r="223" spans="1:65" s="2" customFormat="1" ht="16.5" customHeight="1">
      <c r="A223" s="34"/>
      <c r="B223" s="35"/>
      <c r="C223" s="181" t="s">
        <v>146</v>
      </c>
      <c r="D223" s="181" t="s">
        <v>109</v>
      </c>
      <c r="E223" s="182" t="s">
        <v>147</v>
      </c>
      <c r="F223" s="183" t="s">
        <v>148</v>
      </c>
      <c r="G223" s="184" t="s">
        <v>130</v>
      </c>
      <c r="H223" s="185">
        <v>1000</v>
      </c>
      <c r="I223" s="186"/>
      <c r="J223" s="187">
        <f>ROUND(I223*H223,2)</f>
        <v>0</v>
      </c>
      <c r="K223" s="183" t="s">
        <v>111</v>
      </c>
      <c r="L223" s="39"/>
      <c r="M223" s="188" t="s">
        <v>1</v>
      </c>
      <c r="N223" s="189" t="s">
        <v>39</v>
      </c>
      <c r="O223" s="71"/>
      <c r="P223" s="190">
        <f>O223*H223</f>
        <v>0</v>
      </c>
      <c r="Q223" s="190">
        <v>0</v>
      </c>
      <c r="R223" s="190">
        <f>Q223*H223</f>
        <v>0</v>
      </c>
      <c r="S223" s="190">
        <v>0</v>
      </c>
      <c r="T223" s="191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2" t="s">
        <v>112</v>
      </c>
      <c r="AT223" s="192" t="s">
        <v>109</v>
      </c>
      <c r="AU223" s="192" t="s">
        <v>78</v>
      </c>
      <c r="AY223" s="17" t="s">
        <v>107</v>
      </c>
      <c r="BE223" s="193">
        <f>IF(N223="základní",J223,0)</f>
        <v>0</v>
      </c>
      <c r="BF223" s="193">
        <f>IF(N223="snížená",J223,0)</f>
        <v>0</v>
      </c>
      <c r="BG223" s="193">
        <f>IF(N223="zákl. přenesená",J223,0)</f>
        <v>0</v>
      </c>
      <c r="BH223" s="193">
        <f>IF(N223="sníž. přenesená",J223,0)</f>
        <v>0</v>
      </c>
      <c r="BI223" s="193">
        <f>IF(N223="nulová",J223,0)</f>
        <v>0</v>
      </c>
      <c r="BJ223" s="17" t="s">
        <v>77</v>
      </c>
      <c r="BK223" s="193">
        <f>ROUND(I223*H223,2)</f>
        <v>0</v>
      </c>
      <c r="BL223" s="17" t="s">
        <v>112</v>
      </c>
      <c r="BM223" s="192" t="s">
        <v>351</v>
      </c>
    </row>
    <row r="224" spans="1:65" s="2" customFormat="1" ht="19.5">
      <c r="A224" s="34"/>
      <c r="B224" s="35"/>
      <c r="C224" s="36"/>
      <c r="D224" s="194" t="s">
        <v>113</v>
      </c>
      <c r="E224" s="36"/>
      <c r="F224" s="195" t="s">
        <v>149</v>
      </c>
      <c r="G224" s="36"/>
      <c r="H224" s="36"/>
      <c r="I224" s="196"/>
      <c r="J224" s="36"/>
      <c r="K224" s="36"/>
      <c r="L224" s="39"/>
      <c r="M224" s="197"/>
      <c r="N224" s="198"/>
      <c r="O224" s="71"/>
      <c r="P224" s="71"/>
      <c r="Q224" s="71"/>
      <c r="R224" s="71"/>
      <c r="S224" s="71"/>
      <c r="T224" s="72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T224" s="17" t="s">
        <v>113</v>
      </c>
      <c r="AU224" s="17" t="s">
        <v>78</v>
      </c>
    </row>
    <row r="225" spans="1:65" s="13" customFormat="1">
      <c r="B225" s="199"/>
      <c r="C225" s="200"/>
      <c r="D225" s="194" t="s">
        <v>114</v>
      </c>
      <c r="E225" s="201" t="s">
        <v>1</v>
      </c>
      <c r="F225" s="202" t="s">
        <v>259</v>
      </c>
      <c r="G225" s="200"/>
      <c r="H225" s="203">
        <v>1000</v>
      </c>
      <c r="I225" s="204"/>
      <c r="J225" s="200"/>
      <c r="K225" s="200"/>
      <c r="L225" s="205"/>
      <c r="M225" s="206"/>
      <c r="N225" s="207"/>
      <c r="O225" s="207"/>
      <c r="P225" s="207"/>
      <c r="Q225" s="207"/>
      <c r="R225" s="207"/>
      <c r="S225" s="207"/>
      <c r="T225" s="208"/>
      <c r="AT225" s="209" t="s">
        <v>114</v>
      </c>
      <c r="AU225" s="209" t="s">
        <v>78</v>
      </c>
      <c r="AV225" s="13" t="s">
        <v>78</v>
      </c>
      <c r="AW225" s="13" t="s">
        <v>30</v>
      </c>
      <c r="AX225" s="13" t="s">
        <v>71</v>
      </c>
      <c r="AY225" s="209" t="s">
        <v>107</v>
      </c>
    </row>
    <row r="226" spans="1:65" s="14" customFormat="1" ht="22.5">
      <c r="B226" s="210"/>
      <c r="C226" s="211"/>
      <c r="D226" s="194" t="s">
        <v>114</v>
      </c>
      <c r="E226" s="212" t="s">
        <v>1</v>
      </c>
      <c r="F226" s="213" t="s">
        <v>352</v>
      </c>
      <c r="G226" s="211"/>
      <c r="H226" s="214">
        <v>1000</v>
      </c>
      <c r="I226" s="215"/>
      <c r="J226" s="211"/>
      <c r="K226" s="211"/>
      <c r="L226" s="216"/>
      <c r="M226" s="217"/>
      <c r="N226" s="218"/>
      <c r="O226" s="218"/>
      <c r="P226" s="218"/>
      <c r="Q226" s="218"/>
      <c r="R226" s="218"/>
      <c r="S226" s="218"/>
      <c r="T226" s="219"/>
      <c r="AT226" s="220" t="s">
        <v>114</v>
      </c>
      <c r="AU226" s="220" t="s">
        <v>78</v>
      </c>
      <c r="AV226" s="14" t="s">
        <v>115</v>
      </c>
      <c r="AW226" s="14" t="s">
        <v>30</v>
      </c>
      <c r="AX226" s="14" t="s">
        <v>71</v>
      </c>
      <c r="AY226" s="220" t="s">
        <v>107</v>
      </c>
    </row>
    <row r="227" spans="1:65" s="15" customFormat="1">
      <c r="B227" s="221"/>
      <c r="C227" s="222"/>
      <c r="D227" s="194" t="s">
        <v>114</v>
      </c>
      <c r="E227" s="223" t="s">
        <v>1</v>
      </c>
      <c r="F227" s="224" t="s">
        <v>116</v>
      </c>
      <c r="G227" s="222"/>
      <c r="H227" s="225">
        <v>1000</v>
      </c>
      <c r="I227" s="226"/>
      <c r="J227" s="222"/>
      <c r="K227" s="222"/>
      <c r="L227" s="227"/>
      <c r="M227" s="228"/>
      <c r="N227" s="229"/>
      <c r="O227" s="229"/>
      <c r="P227" s="229"/>
      <c r="Q227" s="229"/>
      <c r="R227" s="229"/>
      <c r="S227" s="229"/>
      <c r="T227" s="230"/>
      <c r="AT227" s="231" t="s">
        <v>114</v>
      </c>
      <c r="AU227" s="231" t="s">
        <v>78</v>
      </c>
      <c r="AV227" s="15" t="s">
        <v>112</v>
      </c>
      <c r="AW227" s="15" t="s">
        <v>30</v>
      </c>
      <c r="AX227" s="15" t="s">
        <v>77</v>
      </c>
      <c r="AY227" s="231" t="s">
        <v>107</v>
      </c>
    </row>
    <row r="228" spans="1:65" s="2" customFormat="1" ht="24.2" customHeight="1">
      <c r="A228" s="34"/>
      <c r="B228" s="35"/>
      <c r="C228" s="181" t="s">
        <v>150</v>
      </c>
      <c r="D228" s="181" t="s">
        <v>109</v>
      </c>
      <c r="E228" s="182" t="s">
        <v>260</v>
      </c>
      <c r="F228" s="183" t="s">
        <v>261</v>
      </c>
      <c r="G228" s="184" t="s">
        <v>110</v>
      </c>
      <c r="H228" s="185">
        <v>535.125</v>
      </c>
      <c r="I228" s="186"/>
      <c r="J228" s="187">
        <f>ROUND(I228*H228,2)</f>
        <v>0</v>
      </c>
      <c r="K228" s="183" t="s">
        <v>111</v>
      </c>
      <c r="L228" s="39"/>
      <c r="M228" s="188" t="s">
        <v>1</v>
      </c>
      <c r="N228" s="189" t="s">
        <v>39</v>
      </c>
      <c r="O228" s="71"/>
      <c r="P228" s="190">
        <f>O228*H228</f>
        <v>0</v>
      </c>
      <c r="Q228" s="190">
        <v>0</v>
      </c>
      <c r="R228" s="190">
        <f>Q228*H228</f>
        <v>0</v>
      </c>
      <c r="S228" s="190">
        <v>0</v>
      </c>
      <c r="T228" s="191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2" t="s">
        <v>112</v>
      </c>
      <c r="AT228" s="192" t="s">
        <v>109</v>
      </c>
      <c r="AU228" s="192" t="s">
        <v>78</v>
      </c>
      <c r="AY228" s="17" t="s">
        <v>107</v>
      </c>
      <c r="BE228" s="193">
        <f>IF(N228="základní",J228,0)</f>
        <v>0</v>
      </c>
      <c r="BF228" s="193">
        <f>IF(N228="snížená",J228,0)</f>
        <v>0</v>
      </c>
      <c r="BG228" s="193">
        <f>IF(N228="zákl. přenesená",J228,0)</f>
        <v>0</v>
      </c>
      <c r="BH228" s="193">
        <f>IF(N228="sníž. přenesená",J228,0)</f>
        <v>0</v>
      </c>
      <c r="BI228" s="193">
        <f>IF(N228="nulová",J228,0)</f>
        <v>0</v>
      </c>
      <c r="BJ228" s="17" t="s">
        <v>77</v>
      </c>
      <c r="BK228" s="193">
        <f>ROUND(I228*H228,2)</f>
        <v>0</v>
      </c>
      <c r="BL228" s="17" t="s">
        <v>112</v>
      </c>
      <c r="BM228" s="192" t="s">
        <v>353</v>
      </c>
    </row>
    <row r="229" spans="1:65" s="2" customFormat="1" ht="19.5">
      <c r="A229" s="34"/>
      <c r="B229" s="35"/>
      <c r="C229" s="36"/>
      <c r="D229" s="194" t="s">
        <v>113</v>
      </c>
      <c r="E229" s="36"/>
      <c r="F229" s="195" t="s">
        <v>262</v>
      </c>
      <c r="G229" s="36"/>
      <c r="H229" s="36"/>
      <c r="I229" s="196"/>
      <c r="J229" s="36"/>
      <c r="K229" s="36"/>
      <c r="L229" s="39"/>
      <c r="M229" s="197"/>
      <c r="N229" s="198"/>
      <c r="O229" s="71"/>
      <c r="P229" s="71"/>
      <c r="Q229" s="71"/>
      <c r="R229" s="71"/>
      <c r="S229" s="71"/>
      <c r="T229" s="72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T229" s="17" t="s">
        <v>113</v>
      </c>
      <c r="AU229" s="17" t="s">
        <v>78</v>
      </c>
    </row>
    <row r="230" spans="1:65" s="13" customFormat="1">
      <c r="B230" s="199"/>
      <c r="C230" s="200"/>
      <c r="D230" s="194" t="s">
        <v>114</v>
      </c>
      <c r="E230" s="201" t="s">
        <v>1</v>
      </c>
      <c r="F230" s="202" t="s">
        <v>263</v>
      </c>
      <c r="G230" s="200"/>
      <c r="H230" s="203">
        <v>70</v>
      </c>
      <c r="I230" s="204"/>
      <c r="J230" s="200"/>
      <c r="K230" s="200"/>
      <c r="L230" s="205"/>
      <c r="M230" s="206"/>
      <c r="N230" s="207"/>
      <c r="O230" s="207"/>
      <c r="P230" s="207"/>
      <c r="Q230" s="207"/>
      <c r="R230" s="207"/>
      <c r="S230" s="207"/>
      <c r="T230" s="208"/>
      <c r="AT230" s="209" t="s">
        <v>114</v>
      </c>
      <c r="AU230" s="209" t="s">
        <v>78</v>
      </c>
      <c r="AV230" s="13" t="s">
        <v>78</v>
      </c>
      <c r="AW230" s="13" t="s">
        <v>30</v>
      </c>
      <c r="AX230" s="13" t="s">
        <v>71</v>
      </c>
      <c r="AY230" s="209" t="s">
        <v>107</v>
      </c>
    </row>
    <row r="231" spans="1:65" s="14" customFormat="1" ht="22.5">
      <c r="B231" s="210"/>
      <c r="C231" s="211"/>
      <c r="D231" s="194" t="s">
        <v>114</v>
      </c>
      <c r="E231" s="212" t="s">
        <v>1</v>
      </c>
      <c r="F231" s="213" t="s">
        <v>264</v>
      </c>
      <c r="G231" s="211"/>
      <c r="H231" s="214">
        <v>70</v>
      </c>
      <c r="I231" s="215"/>
      <c r="J231" s="211"/>
      <c r="K231" s="211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114</v>
      </c>
      <c r="AU231" s="220" t="s">
        <v>78</v>
      </c>
      <c r="AV231" s="14" t="s">
        <v>115</v>
      </c>
      <c r="AW231" s="14" t="s">
        <v>30</v>
      </c>
      <c r="AX231" s="14" t="s">
        <v>71</v>
      </c>
      <c r="AY231" s="220" t="s">
        <v>107</v>
      </c>
    </row>
    <row r="232" spans="1:65" s="13" customFormat="1">
      <c r="B232" s="199"/>
      <c r="C232" s="200"/>
      <c r="D232" s="194" t="s">
        <v>114</v>
      </c>
      <c r="E232" s="201" t="s">
        <v>1</v>
      </c>
      <c r="F232" s="202" t="s">
        <v>265</v>
      </c>
      <c r="G232" s="200"/>
      <c r="H232" s="203">
        <v>25.125</v>
      </c>
      <c r="I232" s="204"/>
      <c r="J232" s="200"/>
      <c r="K232" s="200"/>
      <c r="L232" s="205"/>
      <c r="M232" s="206"/>
      <c r="N232" s="207"/>
      <c r="O232" s="207"/>
      <c r="P232" s="207"/>
      <c r="Q232" s="207"/>
      <c r="R232" s="207"/>
      <c r="S232" s="207"/>
      <c r="T232" s="208"/>
      <c r="AT232" s="209" t="s">
        <v>114</v>
      </c>
      <c r="AU232" s="209" t="s">
        <v>78</v>
      </c>
      <c r="AV232" s="13" t="s">
        <v>78</v>
      </c>
      <c r="AW232" s="13" t="s">
        <v>30</v>
      </c>
      <c r="AX232" s="13" t="s">
        <v>71</v>
      </c>
      <c r="AY232" s="209" t="s">
        <v>107</v>
      </c>
    </row>
    <row r="233" spans="1:65" s="14" customFormat="1" ht="22.5">
      <c r="B233" s="210"/>
      <c r="C233" s="211"/>
      <c r="D233" s="194" t="s">
        <v>114</v>
      </c>
      <c r="E233" s="212" t="s">
        <v>1</v>
      </c>
      <c r="F233" s="213" t="s">
        <v>266</v>
      </c>
      <c r="G233" s="211"/>
      <c r="H233" s="214">
        <v>25.125</v>
      </c>
      <c r="I233" s="215"/>
      <c r="J233" s="211"/>
      <c r="K233" s="211"/>
      <c r="L233" s="216"/>
      <c r="M233" s="217"/>
      <c r="N233" s="218"/>
      <c r="O233" s="218"/>
      <c r="P233" s="218"/>
      <c r="Q233" s="218"/>
      <c r="R233" s="218"/>
      <c r="S233" s="218"/>
      <c r="T233" s="219"/>
      <c r="AT233" s="220" t="s">
        <v>114</v>
      </c>
      <c r="AU233" s="220" t="s">
        <v>78</v>
      </c>
      <c r="AV233" s="14" t="s">
        <v>115</v>
      </c>
      <c r="AW233" s="14" t="s">
        <v>30</v>
      </c>
      <c r="AX233" s="14" t="s">
        <v>71</v>
      </c>
      <c r="AY233" s="220" t="s">
        <v>107</v>
      </c>
    </row>
    <row r="234" spans="1:65" s="13" customFormat="1">
      <c r="B234" s="199"/>
      <c r="C234" s="200"/>
      <c r="D234" s="194" t="s">
        <v>114</v>
      </c>
      <c r="E234" s="201" t="s">
        <v>1</v>
      </c>
      <c r="F234" s="202" t="s">
        <v>267</v>
      </c>
      <c r="G234" s="200"/>
      <c r="H234" s="203">
        <v>190</v>
      </c>
      <c r="I234" s="204"/>
      <c r="J234" s="200"/>
      <c r="K234" s="200"/>
      <c r="L234" s="205"/>
      <c r="M234" s="206"/>
      <c r="N234" s="207"/>
      <c r="O234" s="207"/>
      <c r="P234" s="207"/>
      <c r="Q234" s="207"/>
      <c r="R234" s="207"/>
      <c r="S234" s="207"/>
      <c r="T234" s="208"/>
      <c r="AT234" s="209" t="s">
        <v>114</v>
      </c>
      <c r="AU234" s="209" t="s">
        <v>78</v>
      </c>
      <c r="AV234" s="13" t="s">
        <v>78</v>
      </c>
      <c r="AW234" s="13" t="s">
        <v>30</v>
      </c>
      <c r="AX234" s="13" t="s">
        <v>71</v>
      </c>
      <c r="AY234" s="209" t="s">
        <v>107</v>
      </c>
    </row>
    <row r="235" spans="1:65" s="14" customFormat="1" ht="22.5">
      <c r="B235" s="210"/>
      <c r="C235" s="211"/>
      <c r="D235" s="194" t="s">
        <v>114</v>
      </c>
      <c r="E235" s="212" t="s">
        <v>1</v>
      </c>
      <c r="F235" s="213" t="s">
        <v>268</v>
      </c>
      <c r="G235" s="211"/>
      <c r="H235" s="214">
        <v>190</v>
      </c>
      <c r="I235" s="215"/>
      <c r="J235" s="211"/>
      <c r="K235" s="211"/>
      <c r="L235" s="216"/>
      <c r="M235" s="217"/>
      <c r="N235" s="218"/>
      <c r="O235" s="218"/>
      <c r="P235" s="218"/>
      <c r="Q235" s="218"/>
      <c r="R235" s="218"/>
      <c r="S235" s="218"/>
      <c r="T235" s="219"/>
      <c r="AT235" s="220" t="s">
        <v>114</v>
      </c>
      <c r="AU235" s="220" t="s">
        <v>78</v>
      </c>
      <c r="AV235" s="14" t="s">
        <v>115</v>
      </c>
      <c r="AW235" s="14" t="s">
        <v>30</v>
      </c>
      <c r="AX235" s="14" t="s">
        <v>71</v>
      </c>
      <c r="AY235" s="220" t="s">
        <v>107</v>
      </c>
    </row>
    <row r="236" spans="1:65" s="13" customFormat="1">
      <c r="B236" s="199"/>
      <c r="C236" s="200"/>
      <c r="D236" s="194" t="s">
        <v>114</v>
      </c>
      <c r="E236" s="201" t="s">
        <v>1</v>
      </c>
      <c r="F236" s="202" t="s">
        <v>269</v>
      </c>
      <c r="G236" s="200"/>
      <c r="H236" s="203">
        <v>250</v>
      </c>
      <c r="I236" s="204"/>
      <c r="J236" s="200"/>
      <c r="K236" s="200"/>
      <c r="L236" s="205"/>
      <c r="M236" s="206"/>
      <c r="N236" s="207"/>
      <c r="O236" s="207"/>
      <c r="P236" s="207"/>
      <c r="Q236" s="207"/>
      <c r="R236" s="207"/>
      <c r="S236" s="207"/>
      <c r="T236" s="208"/>
      <c r="AT236" s="209" t="s">
        <v>114</v>
      </c>
      <c r="AU236" s="209" t="s">
        <v>78</v>
      </c>
      <c r="AV236" s="13" t="s">
        <v>78</v>
      </c>
      <c r="AW236" s="13" t="s">
        <v>30</v>
      </c>
      <c r="AX236" s="13" t="s">
        <v>71</v>
      </c>
      <c r="AY236" s="209" t="s">
        <v>107</v>
      </c>
    </row>
    <row r="237" spans="1:65" s="14" customFormat="1" ht="22.5">
      <c r="B237" s="210"/>
      <c r="C237" s="211"/>
      <c r="D237" s="194" t="s">
        <v>114</v>
      </c>
      <c r="E237" s="212" t="s">
        <v>1</v>
      </c>
      <c r="F237" s="213" t="s">
        <v>270</v>
      </c>
      <c r="G237" s="211"/>
      <c r="H237" s="214">
        <v>250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114</v>
      </c>
      <c r="AU237" s="220" t="s">
        <v>78</v>
      </c>
      <c r="AV237" s="14" t="s">
        <v>115</v>
      </c>
      <c r="AW237" s="14" t="s">
        <v>30</v>
      </c>
      <c r="AX237" s="14" t="s">
        <v>71</v>
      </c>
      <c r="AY237" s="220" t="s">
        <v>107</v>
      </c>
    </row>
    <row r="238" spans="1:65" s="15" customFormat="1">
      <c r="B238" s="221"/>
      <c r="C238" s="222"/>
      <c r="D238" s="194" t="s">
        <v>114</v>
      </c>
      <c r="E238" s="223" t="s">
        <v>1</v>
      </c>
      <c r="F238" s="224" t="s">
        <v>116</v>
      </c>
      <c r="G238" s="222"/>
      <c r="H238" s="225">
        <v>535.125</v>
      </c>
      <c r="I238" s="226"/>
      <c r="J238" s="222"/>
      <c r="K238" s="222"/>
      <c r="L238" s="227"/>
      <c r="M238" s="228"/>
      <c r="N238" s="229"/>
      <c r="O238" s="229"/>
      <c r="P238" s="229"/>
      <c r="Q238" s="229"/>
      <c r="R238" s="229"/>
      <c r="S238" s="229"/>
      <c r="T238" s="230"/>
      <c r="AT238" s="231" t="s">
        <v>114</v>
      </c>
      <c r="AU238" s="231" t="s">
        <v>78</v>
      </c>
      <c r="AV238" s="15" t="s">
        <v>112</v>
      </c>
      <c r="AW238" s="15" t="s">
        <v>30</v>
      </c>
      <c r="AX238" s="15" t="s">
        <v>77</v>
      </c>
      <c r="AY238" s="231" t="s">
        <v>107</v>
      </c>
    </row>
    <row r="239" spans="1:65" s="2" customFormat="1" ht="24.2" customHeight="1">
      <c r="A239" s="34"/>
      <c r="B239" s="35"/>
      <c r="C239" s="181" t="s">
        <v>152</v>
      </c>
      <c r="D239" s="181" t="s">
        <v>109</v>
      </c>
      <c r="E239" s="182" t="s">
        <v>155</v>
      </c>
      <c r="F239" s="183" t="s">
        <v>156</v>
      </c>
      <c r="G239" s="184" t="s">
        <v>110</v>
      </c>
      <c r="H239" s="185">
        <v>580</v>
      </c>
      <c r="I239" s="186"/>
      <c r="J239" s="187">
        <f>ROUND(I239*H239,2)</f>
        <v>0</v>
      </c>
      <c r="K239" s="183" t="s">
        <v>111</v>
      </c>
      <c r="L239" s="39"/>
      <c r="M239" s="188" t="s">
        <v>1</v>
      </c>
      <c r="N239" s="189" t="s">
        <v>39</v>
      </c>
      <c r="O239" s="71"/>
      <c r="P239" s="190">
        <f>O239*H239</f>
        <v>0</v>
      </c>
      <c r="Q239" s="190">
        <v>0</v>
      </c>
      <c r="R239" s="190">
        <f>Q239*H239</f>
        <v>0</v>
      </c>
      <c r="S239" s="190">
        <v>0</v>
      </c>
      <c r="T239" s="191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2" t="s">
        <v>112</v>
      </c>
      <c r="AT239" s="192" t="s">
        <v>109</v>
      </c>
      <c r="AU239" s="192" t="s">
        <v>78</v>
      </c>
      <c r="AY239" s="17" t="s">
        <v>107</v>
      </c>
      <c r="BE239" s="193">
        <f>IF(N239="základní",J239,0)</f>
        <v>0</v>
      </c>
      <c r="BF239" s="193">
        <f>IF(N239="snížená",J239,0)</f>
        <v>0</v>
      </c>
      <c r="BG239" s="193">
        <f>IF(N239="zákl. přenesená",J239,0)</f>
        <v>0</v>
      </c>
      <c r="BH239" s="193">
        <f>IF(N239="sníž. přenesená",J239,0)</f>
        <v>0</v>
      </c>
      <c r="BI239" s="193">
        <f>IF(N239="nulová",J239,0)</f>
        <v>0</v>
      </c>
      <c r="BJ239" s="17" t="s">
        <v>77</v>
      </c>
      <c r="BK239" s="193">
        <f>ROUND(I239*H239,2)</f>
        <v>0</v>
      </c>
      <c r="BL239" s="17" t="s">
        <v>112</v>
      </c>
      <c r="BM239" s="192" t="s">
        <v>354</v>
      </c>
    </row>
    <row r="240" spans="1:65" s="2" customFormat="1" ht="29.25">
      <c r="A240" s="34"/>
      <c r="B240" s="35"/>
      <c r="C240" s="36"/>
      <c r="D240" s="194" t="s">
        <v>113</v>
      </c>
      <c r="E240" s="36"/>
      <c r="F240" s="195" t="s">
        <v>157</v>
      </c>
      <c r="G240" s="36"/>
      <c r="H240" s="36"/>
      <c r="I240" s="196"/>
      <c r="J240" s="36"/>
      <c r="K240" s="36"/>
      <c r="L240" s="39"/>
      <c r="M240" s="197"/>
      <c r="N240" s="198"/>
      <c r="O240" s="71"/>
      <c r="P240" s="71"/>
      <c r="Q240" s="71"/>
      <c r="R240" s="71"/>
      <c r="S240" s="71"/>
      <c r="T240" s="72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T240" s="17" t="s">
        <v>113</v>
      </c>
      <c r="AU240" s="17" t="s">
        <v>78</v>
      </c>
    </row>
    <row r="241" spans="1:65" s="13" customFormat="1">
      <c r="B241" s="199"/>
      <c r="C241" s="200"/>
      <c r="D241" s="194" t="s">
        <v>114</v>
      </c>
      <c r="E241" s="201" t="s">
        <v>1</v>
      </c>
      <c r="F241" s="202" t="s">
        <v>192</v>
      </c>
      <c r="G241" s="200"/>
      <c r="H241" s="203">
        <v>230</v>
      </c>
      <c r="I241" s="204"/>
      <c r="J241" s="200"/>
      <c r="K241" s="200"/>
      <c r="L241" s="205"/>
      <c r="M241" s="206"/>
      <c r="N241" s="207"/>
      <c r="O241" s="207"/>
      <c r="P241" s="207"/>
      <c r="Q241" s="207"/>
      <c r="R241" s="207"/>
      <c r="S241" s="207"/>
      <c r="T241" s="208"/>
      <c r="AT241" s="209" t="s">
        <v>114</v>
      </c>
      <c r="AU241" s="209" t="s">
        <v>78</v>
      </c>
      <c r="AV241" s="13" t="s">
        <v>78</v>
      </c>
      <c r="AW241" s="13" t="s">
        <v>30</v>
      </c>
      <c r="AX241" s="13" t="s">
        <v>71</v>
      </c>
      <c r="AY241" s="209" t="s">
        <v>107</v>
      </c>
    </row>
    <row r="242" spans="1:65" s="14" customFormat="1" ht="22.5">
      <c r="B242" s="210"/>
      <c r="C242" s="211"/>
      <c r="D242" s="194" t="s">
        <v>114</v>
      </c>
      <c r="E242" s="212" t="s">
        <v>1</v>
      </c>
      <c r="F242" s="213" t="s">
        <v>271</v>
      </c>
      <c r="G242" s="211"/>
      <c r="H242" s="214">
        <v>230</v>
      </c>
      <c r="I242" s="215"/>
      <c r="J242" s="211"/>
      <c r="K242" s="211"/>
      <c r="L242" s="216"/>
      <c r="M242" s="217"/>
      <c r="N242" s="218"/>
      <c r="O242" s="218"/>
      <c r="P242" s="218"/>
      <c r="Q242" s="218"/>
      <c r="R242" s="218"/>
      <c r="S242" s="218"/>
      <c r="T242" s="219"/>
      <c r="AT242" s="220" t="s">
        <v>114</v>
      </c>
      <c r="AU242" s="220" t="s">
        <v>78</v>
      </c>
      <c r="AV242" s="14" t="s">
        <v>115</v>
      </c>
      <c r="AW242" s="14" t="s">
        <v>30</v>
      </c>
      <c r="AX242" s="14" t="s">
        <v>71</v>
      </c>
      <c r="AY242" s="220" t="s">
        <v>107</v>
      </c>
    </row>
    <row r="243" spans="1:65" s="13" customFormat="1">
      <c r="B243" s="199"/>
      <c r="C243" s="200"/>
      <c r="D243" s="194" t="s">
        <v>114</v>
      </c>
      <c r="E243" s="201" t="s">
        <v>1</v>
      </c>
      <c r="F243" s="202" t="s">
        <v>196</v>
      </c>
      <c r="G243" s="200"/>
      <c r="H243" s="203">
        <v>350</v>
      </c>
      <c r="I243" s="204"/>
      <c r="J243" s="200"/>
      <c r="K243" s="200"/>
      <c r="L243" s="205"/>
      <c r="M243" s="206"/>
      <c r="N243" s="207"/>
      <c r="O243" s="207"/>
      <c r="P243" s="207"/>
      <c r="Q243" s="207"/>
      <c r="R243" s="207"/>
      <c r="S243" s="207"/>
      <c r="T243" s="208"/>
      <c r="AT243" s="209" t="s">
        <v>114</v>
      </c>
      <c r="AU243" s="209" t="s">
        <v>78</v>
      </c>
      <c r="AV243" s="13" t="s">
        <v>78</v>
      </c>
      <c r="AW243" s="13" t="s">
        <v>30</v>
      </c>
      <c r="AX243" s="13" t="s">
        <v>71</v>
      </c>
      <c r="AY243" s="209" t="s">
        <v>107</v>
      </c>
    </row>
    <row r="244" spans="1:65" s="14" customFormat="1" ht="22.5">
      <c r="B244" s="210"/>
      <c r="C244" s="211"/>
      <c r="D244" s="194" t="s">
        <v>114</v>
      </c>
      <c r="E244" s="212" t="s">
        <v>1</v>
      </c>
      <c r="F244" s="213" t="s">
        <v>272</v>
      </c>
      <c r="G244" s="211"/>
      <c r="H244" s="214">
        <v>350</v>
      </c>
      <c r="I244" s="215"/>
      <c r="J244" s="211"/>
      <c r="K244" s="211"/>
      <c r="L244" s="216"/>
      <c r="M244" s="217"/>
      <c r="N244" s="218"/>
      <c r="O244" s="218"/>
      <c r="P244" s="218"/>
      <c r="Q244" s="218"/>
      <c r="R244" s="218"/>
      <c r="S244" s="218"/>
      <c r="T244" s="219"/>
      <c r="AT244" s="220" t="s">
        <v>114</v>
      </c>
      <c r="AU244" s="220" t="s">
        <v>78</v>
      </c>
      <c r="AV244" s="14" t="s">
        <v>115</v>
      </c>
      <c r="AW244" s="14" t="s">
        <v>30</v>
      </c>
      <c r="AX244" s="14" t="s">
        <v>71</v>
      </c>
      <c r="AY244" s="220" t="s">
        <v>107</v>
      </c>
    </row>
    <row r="245" spans="1:65" s="15" customFormat="1">
      <c r="B245" s="221"/>
      <c r="C245" s="222"/>
      <c r="D245" s="194" t="s">
        <v>114</v>
      </c>
      <c r="E245" s="223" t="s">
        <v>1</v>
      </c>
      <c r="F245" s="224" t="s">
        <v>116</v>
      </c>
      <c r="G245" s="222"/>
      <c r="H245" s="225">
        <v>580</v>
      </c>
      <c r="I245" s="226"/>
      <c r="J245" s="222"/>
      <c r="K245" s="222"/>
      <c r="L245" s="227"/>
      <c r="M245" s="228"/>
      <c r="N245" s="229"/>
      <c r="O245" s="229"/>
      <c r="P245" s="229"/>
      <c r="Q245" s="229"/>
      <c r="R245" s="229"/>
      <c r="S245" s="229"/>
      <c r="T245" s="230"/>
      <c r="AT245" s="231" t="s">
        <v>114</v>
      </c>
      <c r="AU245" s="231" t="s">
        <v>78</v>
      </c>
      <c r="AV245" s="15" t="s">
        <v>112</v>
      </c>
      <c r="AW245" s="15" t="s">
        <v>30</v>
      </c>
      <c r="AX245" s="15" t="s">
        <v>77</v>
      </c>
      <c r="AY245" s="231" t="s">
        <v>107</v>
      </c>
    </row>
    <row r="246" spans="1:65" s="12" customFormat="1" ht="22.9" customHeight="1">
      <c r="B246" s="165"/>
      <c r="C246" s="166"/>
      <c r="D246" s="167" t="s">
        <v>70</v>
      </c>
      <c r="E246" s="179" t="s">
        <v>78</v>
      </c>
      <c r="F246" s="179" t="s">
        <v>273</v>
      </c>
      <c r="G246" s="166"/>
      <c r="H246" s="166"/>
      <c r="I246" s="169"/>
      <c r="J246" s="180">
        <f>BK246</f>
        <v>0</v>
      </c>
      <c r="K246" s="166"/>
      <c r="L246" s="171"/>
      <c r="M246" s="172"/>
      <c r="N246" s="173"/>
      <c r="O246" s="173"/>
      <c r="P246" s="174">
        <f>SUM(P247:P255)</f>
        <v>0</v>
      </c>
      <c r="Q246" s="173"/>
      <c r="R246" s="174">
        <f>SUM(R247:R255)</f>
        <v>4.8095999999999998E-3</v>
      </c>
      <c r="S246" s="173"/>
      <c r="T246" s="175">
        <f>SUM(T247:T255)</f>
        <v>0</v>
      </c>
      <c r="AR246" s="176" t="s">
        <v>77</v>
      </c>
      <c r="AT246" s="177" t="s">
        <v>70</v>
      </c>
      <c r="AU246" s="177" t="s">
        <v>77</v>
      </c>
      <c r="AY246" s="176" t="s">
        <v>107</v>
      </c>
      <c r="BK246" s="178">
        <f>SUM(BK247:BK255)</f>
        <v>0</v>
      </c>
    </row>
    <row r="247" spans="1:65" s="2" customFormat="1" ht="24.2" customHeight="1">
      <c r="A247" s="34"/>
      <c r="B247" s="35"/>
      <c r="C247" s="181" t="s">
        <v>153</v>
      </c>
      <c r="D247" s="181" t="s">
        <v>109</v>
      </c>
      <c r="E247" s="182" t="s">
        <v>274</v>
      </c>
      <c r="F247" s="183" t="s">
        <v>275</v>
      </c>
      <c r="G247" s="184" t="s">
        <v>219</v>
      </c>
      <c r="H247" s="185">
        <v>160</v>
      </c>
      <c r="I247" s="186"/>
      <c r="J247" s="187">
        <f>ROUND(I247*H247,2)</f>
        <v>0</v>
      </c>
      <c r="K247" s="183" t="s">
        <v>111</v>
      </c>
      <c r="L247" s="39"/>
      <c r="M247" s="188" t="s">
        <v>1</v>
      </c>
      <c r="N247" s="189" t="s">
        <v>39</v>
      </c>
      <c r="O247" s="71"/>
      <c r="P247" s="190">
        <f>O247*H247</f>
        <v>0</v>
      </c>
      <c r="Q247" s="190">
        <v>3.006E-5</v>
      </c>
      <c r="R247" s="190">
        <f>Q247*H247</f>
        <v>4.8095999999999998E-3</v>
      </c>
      <c r="S247" s="190">
        <v>0</v>
      </c>
      <c r="T247" s="191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2" t="s">
        <v>112</v>
      </c>
      <c r="AT247" s="192" t="s">
        <v>109</v>
      </c>
      <c r="AU247" s="192" t="s">
        <v>78</v>
      </c>
      <c r="AY247" s="17" t="s">
        <v>107</v>
      </c>
      <c r="BE247" s="193">
        <f>IF(N247="základní",J247,0)</f>
        <v>0</v>
      </c>
      <c r="BF247" s="193">
        <f>IF(N247="snížená",J247,0)</f>
        <v>0</v>
      </c>
      <c r="BG247" s="193">
        <f>IF(N247="zákl. přenesená",J247,0)</f>
        <v>0</v>
      </c>
      <c r="BH247" s="193">
        <f>IF(N247="sníž. přenesená",J247,0)</f>
        <v>0</v>
      </c>
      <c r="BI247" s="193">
        <f>IF(N247="nulová",J247,0)</f>
        <v>0</v>
      </c>
      <c r="BJ247" s="17" t="s">
        <v>77</v>
      </c>
      <c r="BK247" s="193">
        <f>ROUND(I247*H247,2)</f>
        <v>0</v>
      </c>
      <c r="BL247" s="17" t="s">
        <v>112</v>
      </c>
      <c r="BM247" s="192" t="s">
        <v>355</v>
      </c>
    </row>
    <row r="248" spans="1:65" s="2" customFormat="1" ht="19.5">
      <c r="A248" s="34"/>
      <c r="B248" s="35"/>
      <c r="C248" s="36"/>
      <c r="D248" s="194" t="s">
        <v>113</v>
      </c>
      <c r="E248" s="36"/>
      <c r="F248" s="195" t="s">
        <v>276</v>
      </c>
      <c r="G248" s="36"/>
      <c r="H248" s="36"/>
      <c r="I248" s="196"/>
      <c r="J248" s="36"/>
      <c r="K248" s="36"/>
      <c r="L248" s="39"/>
      <c r="M248" s="197"/>
      <c r="N248" s="198"/>
      <c r="O248" s="71"/>
      <c r="P248" s="71"/>
      <c r="Q248" s="71"/>
      <c r="R248" s="71"/>
      <c r="S248" s="71"/>
      <c r="T248" s="72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T248" s="17" t="s">
        <v>113</v>
      </c>
      <c r="AU248" s="17" t="s">
        <v>78</v>
      </c>
    </row>
    <row r="249" spans="1:65" s="13" customFormat="1">
      <c r="B249" s="199"/>
      <c r="C249" s="200"/>
      <c r="D249" s="194" t="s">
        <v>114</v>
      </c>
      <c r="E249" s="201" t="s">
        <v>1</v>
      </c>
      <c r="F249" s="202" t="s">
        <v>277</v>
      </c>
      <c r="G249" s="200"/>
      <c r="H249" s="203">
        <v>24</v>
      </c>
      <c r="I249" s="204"/>
      <c r="J249" s="200"/>
      <c r="K249" s="200"/>
      <c r="L249" s="205"/>
      <c r="M249" s="206"/>
      <c r="N249" s="207"/>
      <c r="O249" s="207"/>
      <c r="P249" s="207"/>
      <c r="Q249" s="207"/>
      <c r="R249" s="207"/>
      <c r="S249" s="207"/>
      <c r="T249" s="208"/>
      <c r="AT249" s="209" t="s">
        <v>114</v>
      </c>
      <c r="AU249" s="209" t="s">
        <v>78</v>
      </c>
      <c r="AV249" s="13" t="s">
        <v>78</v>
      </c>
      <c r="AW249" s="13" t="s">
        <v>30</v>
      </c>
      <c r="AX249" s="13" t="s">
        <v>71</v>
      </c>
      <c r="AY249" s="209" t="s">
        <v>107</v>
      </c>
    </row>
    <row r="250" spans="1:65" s="14" customFormat="1" ht="22.5">
      <c r="B250" s="210"/>
      <c r="C250" s="211"/>
      <c r="D250" s="194" t="s">
        <v>114</v>
      </c>
      <c r="E250" s="212" t="s">
        <v>1</v>
      </c>
      <c r="F250" s="213" t="s">
        <v>356</v>
      </c>
      <c r="G250" s="211"/>
      <c r="H250" s="214">
        <v>24</v>
      </c>
      <c r="I250" s="215"/>
      <c r="J250" s="211"/>
      <c r="K250" s="211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114</v>
      </c>
      <c r="AU250" s="220" t="s">
        <v>78</v>
      </c>
      <c r="AV250" s="14" t="s">
        <v>115</v>
      </c>
      <c r="AW250" s="14" t="s">
        <v>30</v>
      </c>
      <c r="AX250" s="14" t="s">
        <v>71</v>
      </c>
      <c r="AY250" s="220" t="s">
        <v>107</v>
      </c>
    </row>
    <row r="251" spans="1:65" s="13" customFormat="1">
      <c r="B251" s="199"/>
      <c r="C251" s="200"/>
      <c r="D251" s="194" t="s">
        <v>114</v>
      </c>
      <c r="E251" s="201" t="s">
        <v>1</v>
      </c>
      <c r="F251" s="202" t="s">
        <v>278</v>
      </c>
      <c r="G251" s="200"/>
      <c r="H251" s="203">
        <v>72</v>
      </c>
      <c r="I251" s="204"/>
      <c r="J251" s="200"/>
      <c r="K251" s="200"/>
      <c r="L251" s="205"/>
      <c r="M251" s="206"/>
      <c r="N251" s="207"/>
      <c r="O251" s="207"/>
      <c r="P251" s="207"/>
      <c r="Q251" s="207"/>
      <c r="R251" s="207"/>
      <c r="S251" s="207"/>
      <c r="T251" s="208"/>
      <c r="AT251" s="209" t="s">
        <v>114</v>
      </c>
      <c r="AU251" s="209" t="s">
        <v>78</v>
      </c>
      <c r="AV251" s="13" t="s">
        <v>78</v>
      </c>
      <c r="AW251" s="13" t="s">
        <v>30</v>
      </c>
      <c r="AX251" s="13" t="s">
        <v>71</v>
      </c>
      <c r="AY251" s="209" t="s">
        <v>107</v>
      </c>
    </row>
    <row r="252" spans="1:65" s="14" customFormat="1" ht="22.5">
      <c r="B252" s="210"/>
      <c r="C252" s="211"/>
      <c r="D252" s="194" t="s">
        <v>114</v>
      </c>
      <c r="E252" s="212" t="s">
        <v>1</v>
      </c>
      <c r="F252" s="213" t="s">
        <v>357</v>
      </c>
      <c r="G252" s="211"/>
      <c r="H252" s="214">
        <v>72</v>
      </c>
      <c r="I252" s="215"/>
      <c r="J252" s="211"/>
      <c r="K252" s="211"/>
      <c r="L252" s="216"/>
      <c r="M252" s="217"/>
      <c r="N252" s="218"/>
      <c r="O252" s="218"/>
      <c r="P252" s="218"/>
      <c r="Q252" s="218"/>
      <c r="R252" s="218"/>
      <c r="S252" s="218"/>
      <c r="T252" s="219"/>
      <c r="AT252" s="220" t="s">
        <v>114</v>
      </c>
      <c r="AU252" s="220" t="s">
        <v>78</v>
      </c>
      <c r="AV252" s="14" t="s">
        <v>115</v>
      </c>
      <c r="AW252" s="14" t="s">
        <v>30</v>
      </c>
      <c r="AX252" s="14" t="s">
        <v>71</v>
      </c>
      <c r="AY252" s="220" t="s">
        <v>107</v>
      </c>
    </row>
    <row r="253" spans="1:65" s="13" customFormat="1">
      <c r="B253" s="199"/>
      <c r="C253" s="200"/>
      <c r="D253" s="194" t="s">
        <v>114</v>
      </c>
      <c r="E253" s="201" t="s">
        <v>1</v>
      </c>
      <c r="F253" s="202" t="s">
        <v>279</v>
      </c>
      <c r="G253" s="200"/>
      <c r="H253" s="203">
        <v>64</v>
      </c>
      <c r="I253" s="204"/>
      <c r="J253" s="200"/>
      <c r="K253" s="200"/>
      <c r="L253" s="205"/>
      <c r="M253" s="206"/>
      <c r="N253" s="207"/>
      <c r="O253" s="207"/>
      <c r="P253" s="207"/>
      <c r="Q253" s="207"/>
      <c r="R253" s="207"/>
      <c r="S253" s="207"/>
      <c r="T253" s="208"/>
      <c r="AT253" s="209" t="s">
        <v>114</v>
      </c>
      <c r="AU253" s="209" t="s">
        <v>78</v>
      </c>
      <c r="AV253" s="13" t="s">
        <v>78</v>
      </c>
      <c r="AW253" s="13" t="s">
        <v>30</v>
      </c>
      <c r="AX253" s="13" t="s">
        <v>71</v>
      </c>
      <c r="AY253" s="209" t="s">
        <v>107</v>
      </c>
    </row>
    <row r="254" spans="1:65" s="14" customFormat="1" ht="22.5">
      <c r="B254" s="210"/>
      <c r="C254" s="211"/>
      <c r="D254" s="194" t="s">
        <v>114</v>
      </c>
      <c r="E254" s="212" t="s">
        <v>1</v>
      </c>
      <c r="F254" s="213" t="s">
        <v>358</v>
      </c>
      <c r="G254" s="211"/>
      <c r="H254" s="214">
        <v>64</v>
      </c>
      <c r="I254" s="215"/>
      <c r="J254" s="211"/>
      <c r="K254" s="211"/>
      <c r="L254" s="216"/>
      <c r="M254" s="217"/>
      <c r="N254" s="218"/>
      <c r="O254" s="218"/>
      <c r="P254" s="218"/>
      <c r="Q254" s="218"/>
      <c r="R254" s="218"/>
      <c r="S254" s="218"/>
      <c r="T254" s="219"/>
      <c r="AT254" s="220" t="s">
        <v>114</v>
      </c>
      <c r="AU254" s="220" t="s">
        <v>78</v>
      </c>
      <c r="AV254" s="14" t="s">
        <v>115</v>
      </c>
      <c r="AW254" s="14" t="s">
        <v>30</v>
      </c>
      <c r="AX254" s="14" t="s">
        <v>71</v>
      </c>
      <c r="AY254" s="220" t="s">
        <v>107</v>
      </c>
    </row>
    <row r="255" spans="1:65" s="15" customFormat="1">
      <c r="B255" s="221"/>
      <c r="C255" s="222"/>
      <c r="D255" s="194" t="s">
        <v>114</v>
      </c>
      <c r="E255" s="223" t="s">
        <v>1</v>
      </c>
      <c r="F255" s="224" t="s">
        <v>116</v>
      </c>
      <c r="G255" s="222"/>
      <c r="H255" s="225">
        <v>160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114</v>
      </c>
      <c r="AU255" s="231" t="s">
        <v>78</v>
      </c>
      <c r="AV255" s="15" t="s">
        <v>112</v>
      </c>
      <c r="AW255" s="15" t="s">
        <v>30</v>
      </c>
      <c r="AX255" s="15" t="s">
        <v>77</v>
      </c>
      <c r="AY255" s="231" t="s">
        <v>107</v>
      </c>
    </row>
    <row r="256" spans="1:65" s="12" customFormat="1" ht="22.9" customHeight="1">
      <c r="B256" s="165"/>
      <c r="C256" s="166"/>
      <c r="D256" s="167" t="s">
        <v>70</v>
      </c>
      <c r="E256" s="179" t="s">
        <v>115</v>
      </c>
      <c r="F256" s="179" t="s">
        <v>280</v>
      </c>
      <c r="G256" s="166"/>
      <c r="H256" s="166"/>
      <c r="I256" s="169"/>
      <c r="J256" s="180">
        <f>BK256</f>
        <v>0</v>
      </c>
      <c r="K256" s="166"/>
      <c r="L256" s="171"/>
      <c r="M256" s="172"/>
      <c r="N256" s="173"/>
      <c r="O256" s="173"/>
      <c r="P256" s="174">
        <f>SUM(P257:P280)</f>
        <v>0</v>
      </c>
      <c r="Q256" s="173"/>
      <c r="R256" s="174">
        <f>SUM(R257:R280)</f>
        <v>52.036999999999999</v>
      </c>
      <c r="S256" s="173"/>
      <c r="T256" s="175">
        <f>SUM(T257:T280)</f>
        <v>0</v>
      </c>
      <c r="AR256" s="176" t="s">
        <v>77</v>
      </c>
      <c r="AT256" s="177" t="s">
        <v>70</v>
      </c>
      <c r="AU256" s="177" t="s">
        <v>77</v>
      </c>
      <c r="AY256" s="176" t="s">
        <v>107</v>
      </c>
      <c r="BK256" s="178">
        <f>SUM(BK257:BK280)</f>
        <v>0</v>
      </c>
    </row>
    <row r="257" spans="1:65" s="2" customFormat="1" ht="16.5" customHeight="1">
      <c r="A257" s="34"/>
      <c r="B257" s="35"/>
      <c r="C257" s="181" t="s">
        <v>154</v>
      </c>
      <c r="D257" s="181" t="s">
        <v>109</v>
      </c>
      <c r="E257" s="182" t="s">
        <v>281</v>
      </c>
      <c r="F257" s="183" t="s">
        <v>282</v>
      </c>
      <c r="G257" s="184" t="s">
        <v>183</v>
      </c>
      <c r="H257" s="185">
        <v>28.997</v>
      </c>
      <c r="I257" s="186"/>
      <c r="J257" s="187">
        <f>ROUND(I257*H257,2)</f>
        <v>0</v>
      </c>
      <c r="K257" s="183" t="s">
        <v>1</v>
      </c>
      <c r="L257" s="39"/>
      <c r="M257" s="188" t="s">
        <v>1</v>
      </c>
      <c r="N257" s="189" t="s">
        <v>39</v>
      </c>
      <c r="O257" s="71"/>
      <c r="P257" s="190">
        <f>O257*H257</f>
        <v>0</v>
      </c>
      <c r="Q257" s="190">
        <v>1</v>
      </c>
      <c r="R257" s="190">
        <f>Q257*H257</f>
        <v>28.997</v>
      </c>
      <c r="S257" s="190">
        <v>0</v>
      </c>
      <c r="T257" s="191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2" t="s">
        <v>112</v>
      </c>
      <c r="AT257" s="192" t="s">
        <v>109</v>
      </c>
      <c r="AU257" s="192" t="s">
        <v>78</v>
      </c>
      <c r="AY257" s="17" t="s">
        <v>107</v>
      </c>
      <c r="BE257" s="193">
        <f>IF(N257="základní",J257,0)</f>
        <v>0</v>
      </c>
      <c r="BF257" s="193">
        <f>IF(N257="snížená",J257,0)</f>
        <v>0</v>
      </c>
      <c r="BG257" s="193">
        <f>IF(N257="zákl. přenesená",J257,0)</f>
        <v>0</v>
      </c>
      <c r="BH257" s="193">
        <f>IF(N257="sníž. přenesená",J257,0)</f>
        <v>0</v>
      </c>
      <c r="BI257" s="193">
        <f>IF(N257="nulová",J257,0)</f>
        <v>0</v>
      </c>
      <c r="BJ257" s="17" t="s">
        <v>77</v>
      </c>
      <c r="BK257" s="193">
        <f>ROUND(I257*H257,2)</f>
        <v>0</v>
      </c>
      <c r="BL257" s="17" t="s">
        <v>112</v>
      </c>
      <c r="BM257" s="192" t="s">
        <v>359</v>
      </c>
    </row>
    <row r="258" spans="1:65" s="2" customFormat="1">
      <c r="A258" s="34"/>
      <c r="B258" s="35"/>
      <c r="C258" s="36"/>
      <c r="D258" s="194" t="s">
        <v>113</v>
      </c>
      <c r="E258" s="36"/>
      <c r="F258" s="195" t="s">
        <v>283</v>
      </c>
      <c r="G258" s="36"/>
      <c r="H258" s="36"/>
      <c r="I258" s="196"/>
      <c r="J258" s="36"/>
      <c r="K258" s="36"/>
      <c r="L258" s="39"/>
      <c r="M258" s="197"/>
      <c r="N258" s="198"/>
      <c r="O258" s="71"/>
      <c r="P258" s="71"/>
      <c r="Q258" s="71"/>
      <c r="R258" s="71"/>
      <c r="S258" s="71"/>
      <c r="T258" s="72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T258" s="17" t="s">
        <v>113</v>
      </c>
      <c r="AU258" s="17" t="s">
        <v>78</v>
      </c>
    </row>
    <row r="259" spans="1:65" s="2" customFormat="1" ht="58.5">
      <c r="A259" s="34"/>
      <c r="B259" s="35"/>
      <c r="C259" s="36"/>
      <c r="D259" s="194" t="s">
        <v>159</v>
      </c>
      <c r="E259" s="36"/>
      <c r="F259" s="232" t="s">
        <v>284</v>
      </c>
      <c r="G259" s="36"/>
      <c r="H259" s="36"/>
      <c r="I259" s="196"/>
      <c r="J259" s="36"/>
      <c r="K259" s="36"/>
      <c r="L259" s="39"/>
      <c r="M259" s="197"/>
      <c r="N259" s="198"/>
      <c r="O259" s="71"/>
      <c r="P259" s="71"/>
      <c r="Q259" s="71"/>
      <c r="R259" s="71"/>
      <c r="S259" s="71"/>
      <c r="T259" s="72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T259" s="17" t="s">
        <v>159</v>
      </c>
      <c r="AU259" s="17" t="s">
        <v>78</v>
      </c>
    </row>
    <row r="260" spans="1:65" s="13" customFormat="1">
      <c r="B260" s="199"/>
      <c r="C260" s="200"/>
      <c r="D260" s="194" t="s">
        <v>114</v>
      </c>
      <c r="E260" s="201" t="s">
        <v>1</v>
      </c>
      <c r="F260" s="202" t="s">
        <v>285</v>
      </c>
      <c r="G260" s="200"/>
      <c r="H260" s="203">
        <v>7.9080000000000004</v>
      </c>
      <c r="I260" s="204"/>
      <c r="J260" s="200"/>
      <c r="K260" s="200"/>
      <c r="L260" s="205"/>
      <c r="M260" s="206"/>
      <c r="N260" s="207"/>
      <c r="O260" s="207"/>
      <c r="P260" s="207"/>
      <c r="Q260" s="207"/>
      <c r="R260" s="207"/>
      <c r="S260" s="207"/>
      <c r="T260" s="208"/>
      <c r="AT260" s="209" t="s">
        <v>114</v>
      </c>
      <c r="AU260" s="209" t="s">
        <v>78</v>
      </c>
      <c r="AV260" s="13" t="s">
        <v>78</v>
      </c>
      <c r="AW260" s="13" t="s">
        <v>30</v>
      </c>
      <c r="AX260" s="13" t="s">
        <v>71</v>
      </c>
      <c r="AY260" s="209" t="s">
        <v>107</v>
      </c>
    </row>
    <row r="261" spans="1:65" s="14" customFormat="1" ht="33.75">
      <c r="B261" s="210"/>
      <c r="C261" s="211"/>
      <c r="D261" s="194" t="s">
        <v>114</v>
      </c>
      <c r="E261" s="212" t="s">
        <v>1</v>
      </c>
      <c r="F261" s="213" t="s">
        <v>360</v>
      </c>
      <c r="G261" s="211"/>
      <c r="H261" s="214">
        <v>7.9080000000000004</v>
      </c>
      <c r="I261" s="215"/>
      <c r="J261" s="211"/>
      <c r="K261" s="211"/>
      <c r="L261" s="216"/>
      <c r="M261" s="217"/>
      <c r="N261" s="218"/>
      <c r="O261" s="218"/>
      <c r="P261" s="218"/>
      <c r="Q261" s="218"/>
      <c r="R261" s="218"/>
      <c r="S261" s="218"/>
      <c r="T261" s="219"/>
      <c r="AT261" s="220" t="s">
        <v>114</v>
      </c>
      <c r="AU261" s="220" t="s">
        <v>78</v>
      </c>
      <c r="AV261" s="14" t="s">
        <v>115</v>
      </c>
      <c r="AW261" s="14" t="s">
        <v>30</v>
      </c>
      <c r="AX261" s="14" t="s">
        <v>71</v>
      </c>
      <c r="AY261" s="220" t="s">
        <v>107</v>
      </c>
    </row>
    <row r="262" spans="1:65" s="13" customFormat="1">
      <c r="B262" s="199"/>
      <c r="C262" s="200"/>
      <c r="D262" s="194" t="s">
        <v>114</v>
      </c>
      <c r="E262" s="201" t="s">
        <v>1</v>
      </c>
      <c r="F262" s="202" t="s">
        <v>286</v>
      </c>
      <c r="G262" s="200"/>
      <c r="H262" s="203">
        <v>9.8859999999999992</v>
      </c>
      <c r="I262" s="204"/>
      <c r="J262" s="200"/>
      <c r="K262" s="200"/>
      <c r="L262" s="205"/>
      <c r="M262" s="206"/>
      <c r="N262" s="207"/>
      <c r="O262" s="207"/>
      <c r="P262" s="207"/>
      <c r="Q262" s="207"/>
      <c r="R262" s="207"/>
      <c r="S262" s="207"/>
      <c r="T262" s="208"/>
      <c r="AT262" s="209" t="s">
        <v>114</v>
      </c>
      <c r="AU262" s="209" t="s">
        <v>78</v>
      </c>
      <c r="AV262" s="13" t="s">
        <v>78</v>
      </c>
      <c r="AW262" s="13" t="s">
        <v>30</v>
      </c>
      <c r="AX262" s="13" t="s">
        <v>71</v>
      </c>
      <c r="AY262" s="209" t="s">
        <v>107</v>
      </c>
    </row>
    <row r="263" spans="1:65" s="14" customFormat="1" ht="33.75">
      <c r="B263" s="210"/>
      <c r="C263" s="211"/>
      <c r="D263" s="194" t="s">
        <v>114</v>
      </c>
      <c r="E263" s="212" t="s">
        <v>1</v>
      </c>
      <c r="F263" s="213" t="s">
        <v>361</v>
      </c>
      <c r="G263" s="211"/>
      <c r="H263" s="214">
        <v>9.8859999999999992</v>
      </c>
      <c r="I263" s="215"/>
      <c r="J263" s="211"/>
      <c r="K263" s="211"/>
      <c r="L263" s="216"/>
      <c r="M263" s="217"/>
      <c r="N263" s="218"/>
      <c r="O263" s="218"/>
      <c r="P263" s="218"/>
      <c r="Q263" s="218"/>
      <c r="R263" s="218"/>
      <c r="S263" s="218"/>
      <c r="T263" s="219"/>
      <c r="AT263" s="220" t="s">
        <v>114</v>
      </c>
      <c r="AU263" s="220" t="s">
        <v>78</v>
      </c>
      <c r="AV263" s="14" t="s">
        <v>115</v>
      </c>
      <c r="AW263" s="14" t="s">
        <v>30</v>
      </c>
      <c r="AX263" s="14" t="s">
        <v>71</v>
      </c>
      <c r="AY263" s="220" t="s">
        <v>107</v>
      </c>
    </row>
    <row r="264" spans="1:65" s="13" customFormat="1">
      <c r="B264" s="199"/>
      <c r="C264" s="200"/>
      <c r="D264" s="194" t="s">
        <v>114</v>
      </c>
      <c r="E264" s="201" t="s">
        <v>1</v>
      </c>
      <c r="F264" s="202" t="s">
        <v>287</v>
      </c>
      <c r="G264" s="200"/>
      <c r="H264" s="203">
        <v>7.9080000000000004</v>
      </c>
      <c r="I264" s="204"/>
      <c r="J264" s="200"/>
      <c r="K264" s="200"/>
      <c r="L264" s="205"/>
      <c r="M264" s="206"/>
      <c r="N264" s="207"/>
      <c r="O264" s="207"/>
      <c r="P264" s="207"/>
      <c r="Q264" s="207"/>
      <c r="R264" s="207"/>
      <c r="S264" s="207"/>
      <c r="T264" s="208"/>
      <c r="AT264" s="209" t="s">
        <v>114</v>
      </c>
      <c r="AU264" s="209" t="s">
        <v>78</v>
      </c>
      <c r="AV264" s="13" t="s">
        <v>78</v>
      </c>
      <c r="AW264" s="13" t="s">
        <v>30</v>
      </c>
      <c r="AX264" s="13" t="s">
        <v>71</v>
      </c>
      <c r="AY264" s="209" t="s">
        <v>107</v>
      </c>
    </row>
    <row r="265" spans="1:65" s="14" customFormat="1" ht="33.75">
      <c r="B265" s="210"/>
      <c r="C265" s="211"/>
      <c r="D265" s="194" t="s">
        <v>114</v>
      </c>
      <c r="E265" s="212" t="s">
        <v>1</v>
      </c>
      <c r="F265" s="213" t="s">
        <v>362</v>
      </c>
      <c r="G265" s="211"/>
      <c r="H265" s="214">
        <v>7.9080000000000004</v>
      </c>
      <c r="I265" s="215"/>
      <c r="J265" s="211"/>
      <c r="K265" s="211"/>
      <c r="L265" s="216"/>
      <c r="M265" s="217"/>
      <c r="N265" s="218"/>
      <c r="O265" s="218"/>
      <c r="P265" s="218"/>
      <c r="Q265" s="218"/>
      <c r="R265" s="218"/>
      <c r="S265" s="218"/>
      <c r="T265" s="219"/>
      <c r="AT265" s="220" t="s">
        <v>114</v>
      </c>
      <c r="AU265" s="220" t="s">
        <v>78</v>
      </c>
      <c r="AV265" s="14" t="s">
        <v>115</v>
      </c>
      <c r="AW265" s="14" t="s">
        <v>30</v>
      </c>
      <c r="AX265" s="14" t="s">
        <v>71</v>
      </c>
      <c r="AY265" s="220" t="s">
        <v>107</v>
      </c>
    </row>
    <row r="266" spans="1:65" s="13" customFormat="1">
      <c r="B266" s="199"/>
      <c r="C266" s="200"/>
      <c r="D266" s="194" t="s">
        <v>114</v>
      </c>
      <c r="E266" s="201" t="s">
        <v>1</v>
      </c>
      <c r="F266" s="202" t="s">
        <v>288</v>
      </c>
      <c r="G266" s="200"/>
      <c r="H266" s="203">
        <v>3.2949999999999999</v>
      </c>
      <c r="I266" s="204"/>
      <c r="J266" s="200"/>
      <c r="K266" s="200"/>
      <c r="L266" s="205"/>
      <c r="M266" s="206"/>
      <c r="N266" s="207"/>
      <c r="O266" s="207"/>
      <c r="P266" s="207"/>
      <c r="Q266" s="207"/>
      <c r="R266" s="207"/>
      <c r="S266" s="207"/>
      <c r="T266" s="208"/>
      <c r="AT266" s="209" t="s">
        <v>114</v>
      </c>
      <c r="AU266" s="209" t="s">
        <v>78</v>
      </c>
      <c r="AV266" s="13" t="s">
        <v>78</v>
      </c>
      <c r="AW266" s="13" t="s">
        <v>30</v>
      </c>
      <c r="AX266" s="13" t="s">
        <v>71</v>
      </c>
      <c r="AY266" s="209" t="s">
        <v>107</v>
      </c>
    </row>
    <row r="267" spans="1:65" s="14" customFormat="1" ht="33.75">
      <c r="B267" s="210"/>
      <c r="C267" s="211"/>
      <c r="D267" s="194" t="s">
        <v>114</v>
      </c>
      <c r="E267" s="212" t="s">
        <v>1</v>
      </c>
      <c r="F267" s="213" t="s">
        <v>363</v>
      </c>
      <c r="G267" s="211"/>
      <c r="H267" s="214">
        <v>3.2949999999999999</v>
      </c>
      <c r="I267" s="215"/>
      <c r="J267" s="211"/>
      <c r="K267" s="211"/>
      <c r="L267" s="216"/>
      <c r="M267" s="217"/>
      <c r="N267" s="218"/>
      <c r="O267" s="218"/>
      <c r="P267" s="218"/>
      <c r="Q267" s="218"/>
      <c r="R267" s="218"/>
      <c r="S267" s="218"/>
      <c r="T267" s="219"/>
      <c r="AT267" s="220" t="s">
        <v>114</v>
      </c>
      <c r="AU267" s="220" t="s">
        <v>78</v>
      </c>
      <c r="AV267" s="14" t="s">
        <v>115</v>
      </c>
      <c r="AW267" s="14" t="s">
        <v>30</v>
      </c>
      <c r="AX267" s="14" t="s">
        <v>71</v>
      </c>
      <c r="AY267" s="220" t="s">
        <v>107</v>
      </c>
    </row>
    <row r="268" spans="1:65" s="15" customFormat="1">
      <c r="B268" s="221"/>
      <c r="C268" s="222"/>
      <c r="D268" s="194" t="s">
        <v>114</v>
      </c>
      <c r="E268" s="223" t="s">
        <v>1</v>
      </c>
      <c r="F268" s="224" t="s">
        <v>116</v>
      </c>
      <c r="G268" s="222"/>
      <c r="H268" s="225">
        <v>28.997</v>
      </c>
      <c r="I268" s="226"/>
      <c r="J268" s="222"/>
      <c r="K268" s="222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114</v>
      </c>
      <c r="AU268" s="231" t="s">
        <v>78</v>
      </c>
      <c r="AV268" s="15" t="s">
        <v>112</v>
      </c>
      <c r="AW268" s="15" t="s">
        <v>30</v>
      </c>
      <c r="AX268" s="15" t="s">
        <v>77</v>
      </c>
      <c r="AY268" s="231" t="s">
        <v>107</v>
      </c>
    </row>
    <row r="269" spans="1:65" s="2" customFormat="1" ht="16.5" customHeight="1">
      <c r="A269" s="34"/>
      <c r="B269" s="35"/>
      <c r="C269" s="181" t="s">
        <v>7</v>
      </c>
      <c r="D269" s="181" t="s">
        <v>109</v>
      </c>
      <c r="E269" s="182" t="s">
        <v>289</v>
      </c>
      <c r="F269" s="183" t="s">
        <v>290</v>
      </c>
      <c r="G269" s="184" t="s">
        <v>219</v>
      </c>
      <c r="H269" s="185">
        <v>288</v>
      </c>
      <c r="I269" s="186"/>
      <c r="J269" s="187">
        <f>ROUND(I269*H269,2)</f>
        <v>0</v>
      </c>
      <c r="K269" s="183" t="s">
        <v>1</v>
      </c>
      <c r="L269" s="39"/>
      <c r="M269" s="188" t="s">
        <v>1</v>
      </c>
      <c r="N269" s="189" t="s">
        <v>39</v>
      </c>
      <c r="O269" s="71"/>
      <c r="P269" s="190">
        <f>O269*H269</f>
        <v>0</v>
      </c>
      <c r="Q269" s="190">
        <v>0.06</v>
      </c>
      <c r="R269" s="190">
        <f>Q269*H269</f>
        <v>17.28</v>
      </c>
      <c r="S269" s="190">
        <v>0</v>
      </c>
      <c r="T269" s="191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2" t="s">
        <v>112</v>
      </c>
      <c r="AT269" s="192" t="s">
        <v>109</v>
      </c>
      <c r="AU269" s="192" t="s">
        <v>78</v>
      </c>
      <c r="AY269" s="17" t="s">
        <v>107</v>
      </c>
      <c r="BE269" s="193">
        <f>IF(N269="základní",J269,0)</f>
        <v>0</v>
      </c>
      <c r="BF269" s="193">
        <f>IF(N269="snížená",J269,0)</f>
        <v>0</v>
      </c>
      <c r="BG269" s="193">
        <f>IF(N269="zákl. přenesená",J269,0)</f>
        <v>0</v>
      </c>
      <c r="BH269" s="193">
        <f>IF(N269="sníž. přenesená",J269,0)</f>
        <v>0</v>
      </c>
      <c r="BI269" s="193">
        <f>IF(N269="nulová",J269,0)</f>
        <v>0</v>
      </c>
      <c r="BJ269" s="17" t="s">
        <v>77</v>
      </c>
      <c r="BK269" s="193">
        <f>ROUND(I269*H269,2)</f>
        <v>0</v>
      </c>
      <c r="BL269" s="17" t="s">
        <v>112</v>
      </c>
      <c r="BM269" s="192" t="s">
        <v>291</v>
      </c>
    </row>
    <row r="270" spans="1:65" s="2" customFormat="1">
      <c r="A270" s="34"/>
      <c r="B270" s="35"/>
      <c r="C270" s="36"/>
      <c r="D270" s="194" t="s">
        <v>113</v>
      </c>
      <c r="E270" s="36"/>
      <c r="F270" s="195" t="s">
        <v>290</v>
      </c>
      <c r="G270" s="36"/>
      <c r="H270" s="36"/>
      <c r="I270" s="196"/>
      <c r="J270" s="36"/>
      <c r="K270" s="36"/>
      <c r="L270" s="39"/>
      <c r="M270" s="197"/>
      <c r="N270" s="198"/>
      <c r="O270" s="71"/>
      <c r="P270" s="71"/>
      <c r="Q270" s="71"/>
      <c r="R270" s="71"/>
      <c r="S270" s="71"/>
      <c r="T270" s="72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T270" s="17" t="s">
        <v>113</v>
      </c>
      <c r="AU270" s="17" t="s">
        <v>78</v>
      </c>
    </row>
    <row r="271" spans="1:65" s="2" customFormat="1" ht="68.25">
      <c r="A271" s="34"/>
      <c r="B271" s="35"/>
      <c r="C271" s="36"/>
      <c r="D271" s="194" t="s">
        <v>159</v>
      </c>
      <c r="E271" s="36"/>
      <c r="F271" s="232" t="s">
        <v>292</v>
      </c>
      <c r="G271" s="36"/>
      <c r="H271" s="36"/>
      <c r="I271" s="196"/>
      <c r="J271" s="36"/>
      <c r="K271" s="36"/>
      <c r="L271" s="39"/>
      <c r="M271" s="197"/>
      <c r="N271" s="198"/>
      <c r="O271" s="71"/>
      <c r="P271" s="71"/>
      <c r="Q271" s="71"/>
      <c r="R271" s="71"/>
      <c r="S271" s="71"/>
      <c r="T271" s="72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T271" s="17" t="s">
        <v>159</v>
      </c>
      <c r="AU271" s="17" t="s">
        <v>78</v>
      </c>
    </row>
    <row r="272" spans="1:65" s="13" customFormat="1">
      <c r="B272" s="199"/>
      <c r="C272" s="200"/>
      <c r="D272" s="194" t="s">
        <v>114</v>
      </c>
      <c r="E272" s="201" t="s">
        <v>1</v>
      </c>
      <c r="F272" s="202" t="s">
        <v>250</v>
      </c>
      <c r="G272" s="200"/>
      <c r="H272" s="203">
        <v>288</v>
      </c>
      <c r="I272" s="204"/>
      <c r="J272" s="200"/>
      <c r="K272" s="200"/>
      <c r="L272" s="205"/>
      <c r="M272" s="206"/>
      <c r="N272" s="207"/>
      <c r="O272" s="207"/>
      <c r="P272" s="207"/>
      <c r="Q272" s="207"/>
      <c r="R272" s="207"/>
      <c r="S272" s="207"/>
      <c r="T272" s="208"/>
      <c r="AT272" s="209" t="s">
        <v>114</v>
      </c>
      <c r="AU272" s="209" t="s">
        <v>78</v>
      </c>
      <c r="AV272" s="13" t="s">
        <v>78</v>
      </c>
      <c r="AW272" s="13" t="s">
        <v>30</v>
      </c>
      <c r="AX272" s="13" t="s">
        <v>71</v>
      </c>
      <c r="AY272" s="209" t="s">
        <v>107</v>
      </c>
    </row>
    <row r="273" spans="1:65" s="14" customFormat="1" ht="22.5">
      <c r="B273" s="210"/>
      <c r="C273" s="211"/>
      <c r="D273" s="194" t="s">
        <v>114</v>
      </c>
      <c r="E273" s="212" t="s">
        <v>1</v>
      </c>
      <c r="F273" s="213" t="s">
        <v>350</v>
      </c>
      <c r="G273" s="211"/>
      <c r="H273" s="214">
        <v>288</v>
      </c>
      <c r="I273" s="215"/>
      <c r="J273" s="211"/>
      <c r="K273" s="211"/>
      <c r="L273" s="216"/>
      <c r="M273" s="217"/>
      <c r="N273" s="218"/>
      <c r="O273" s="218"/>
      <c r="P273" s="218"/>
      <c r="Q273" s="218"/>
      <c r="R273" s="218"/>
      <c r="S273" s="218"/>
      <c r="T273" s="219"/>
      <c r="AT273" s="220" t="s">
        <v>114</v>
      </c>
      <c r="AU273" s="220" t="s">
        <v>78</v>
      </c>
      <c r="AV273" s="14" t="s">
        <v>115</v>
      </c>
      <c r="AW273" s="14" t="s">
        <v>30</v>
      </c>
      <c r="AX273" s="14" t="s">
        <v>71</v>
      </c>
      <c r="AY273" s="220" t="s">
        <v>107</v>
      </c>
    </row>
    <row r="274" spans="1:65" s="15" customFormat="1">
      <c r="B274" s="221"/>
      <c r="C274" s="222"/>
      <c r="D274" s="194" t="s">
        <v>114</v>
      </c>
      <c r="E274" s="223" t="s">
        <v>1</v>
      </c>
      <c r="F274" s="224" t="s">
        <v>116</v>
      </c>
      <c r="G274" s="222"/>
      <c r="H274" s="225">
        <v>288</v>
      </c>
      <c r="I274" s="226"/>
      <c r="J274" s="222"/>
      <c r="K274" s="222"/>
      <c r="L274" s="227"/>
      <c r="M274" s="228"/>
      <c r="N274" s="229"/>
      <c r="O274" s="229"/>
      <c r="P274" s="229"/>
      <c r="Q274" s="229"/>
      <c r="R274" s="229"/>
      <c r="S274" s="229"/>
      <c r="T274" s="230"/>
      <c r="AT274" s="231" t="s">
        <v>114</v>
      </c>
      <c r="AU274" s="231" t="s">
        <v>78</v>
      </c>
      <c r="AV274" s="15" t="s">
        <v>112</v>
      </c>
      <c r="AW274" s="15" t="s">
        <v>30</v>
      </c>
      <c r="AX274" s="15" t="s">
        <v>77</v>
      </c>
      <c r="AY274" s="231" t="s">
        <v>107</v>
      </c>
    </row>
    <row r="275" spans="1:65" s="2" customFormat="1" ht="16.5" customHeight="1">
      <c r="A275" s="34"/>
      <c r="B275" s="35"/>
      <c r="C275" s="181" t="s">
        <v>161</v>
      </c>
      <c r="D275" s="181" t="s">
        <v>109</v>
      </c>
      <c r="E275" s="182" t="s">
        <v>293</v>
      </c>
      <c r="F275" s="183" t="s">
        <v>294</v>
      </c>
      <c r="G275" s="184" t="s">
        <v>219</v>
      </c>
      <c r="H275" s="185">
        <v>96</v>
      </c>
      <c r="I275" s="186"/>
      <c r="J275" s="187">
        <f>ROUND(I275*H275,2)</f>
        <v>0</v>
      </c>
      <c r="K275" s="183" t="s">
        <v>1</v>
      </c>
      <c r="L275" s="39"/>
      <c r="M275" s="188" t="s">
        <v>1</v>
      </c>
      <c r="N275" s="189" t="s">
        <v>39</v>
      </c>
      <c r="O275" s="71"/>
      <c r="P275" s="190">
        <f>O275*H275</f>
        <v>0</v>
      </c>
      <c r="Q275" s="190">
        <v>0.06</v>
      </c>
      <c r="R275" s="190">
        <f>Q275*H275</f>
        <v>5.76</v>
      </c>
      <c r="S275" s="190">
        <v>0</v>
      </c>
      <c r="T275" s="191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2" t="s">
        <v>112</v>
      </c>
      <c r="AT275" s="192" t="s">
        <v>109</v>
      </c>
      <c r="AU275" s="192" t="s">
        <v>78</v>
      </c>
      <c r="AY275" s="17" t="s">
        <v>107</v>
      </c>
      <c r="BE275" s="193">
        <f>IF(N275="základní",J275,0)</f>
        <v>0</v>
      </c>
      <c r="BF275" s="193">
        <f>IF(N275="snížená",J275,0)</f>
        <v>0</v>
      </c>
      <c r="BG275" s="193">
        <f>IF(N275="zákl. přenesená",J275,0)</f>
        <v>0</v>
      </c>
      <c r="BH275" s="193">
        <f>IF(N275="sníž. přenesená",J275,0)</f>
        <v>0</v>
      </c>
      <c r="BI275" s="193">
        <f>IF(N275="nulová",J275,0)</f>
        <v>0</v>
      </c>
      <c r="BJ275" s="17" t="s">
        <v>77</v>
      </c>
      <c r="BK275" s="193">
        <f>ROUND(I275*H275,2)</f>
        <v>0</v>
      </c>
      <c r="BL275" s="17" t="s">
        <v>112</v>
      </c>
      <c r="BM275" s="192" t="s">
        <v>295</v>
      </c>
    </row>
    <row r="276" spans="1:65" s="2" customFormat="1">
      <c r="A276" s="34"/>
      <c r="B276" s="35"/>
      <c r="C276" s="36"/>
      <c r="D276" s="194" t="s">
        <v>113</v>
      </c>
      <c r="E276" s="36"/>
      <c r="F276" s="195" t="s">
        <v>294</v>
      </c>
      <c r="G276" s="36"/>
      <c r="H276" s="36"/>
      <c r="I276" s="196"/>
      <c r="J276" s="36"/>
      <c r="K276" s="36"/>
      <c r="L276" s="39"/>
      <c r="M276" s="197"/>
      <c r="N276" s="198"/>
      <c r="O276" s="71"/>
      <c r="P276" s="71"/>
      <c r="Q276" s="71"/>
      <c r="R276" s="71"/>
      <c r="S276" s="71"/>
      <c r="T276" s="72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T276" s="17" t="s">
        <v>113</v>
      </c>
      <c r="AU276" s="17" t="s">
        <v>78</v>
      </c>
    </row>
    <row r="277" spans="1:65" s="2" customFormat="1" ht="68.25">
      <c r="A277" s="34"/>
      <c r="B277" s="35"/>
      <c r="C277" s="36"/>
      <c r="D277" s="194" t="s">
        <v>159</v>
      </c>
      <c r="E277" s="36"/>
      <c r="F277" s="232" t="s">
        <v>292</v>
      </c>
      <c r="G277" s="36"/>
      <c r="H277" s="36"/>
      <c r="I277" s="196"/>
      <c r="J277" s="36"/>
      <c r="K277" s="36"/>
      <c r="L277" s="39"/>
      <c r="M277" s="197"/>
      <c r="N277" s="198"/>
      <c r="O277" s="71"/>
      <c r="P277" s="71"/>
      <c r="Q277" s="71"/>
      <c r="R277" s="71"/>
      <c r="S277" s="71"/>
      <c r="T277" s="72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T277" s="17" t="s">
        <v>159</v>
      </c>
      <c r="AU277" s="17" t="s">
        <v>78</v>
      </c>
    </row>
    <row r="278" spans="1:65" s="13" customFormat="1">
      <c r="B278" s="199"/>
      <c r="C278" s="200"/>
      <c r="D278" s="194" t="s">
        <v>114</v>
      </c>
      <c r="E278" s="201" t="s">
        <v>1</v>
      </c>
      <c r="F278" s="202" t="s">
        <v>246</v>
      </c>
      <c r="G278" s="200"/>
      <c r="H278" s="203">
        <v>96</v>
      </c>
      <c r="I278" s="204"/>
      <c r="J278" s="200"/>
      <c r="K278" s="200"/>
      <c r="L278" s="205"/>
      <c r="M278" s="206"/>
      <c r="N278" s="207"/>
      <c r="O278" s="207"/>
      <c r="P278" s="207"/>
      <c r="Q278" s="207"/>
      <c r="R278" s="207"/>
      <c r="S278" s="207"/>
      <c r="T278" s="208"/>
      <c r="AT278" s="209" t="s">
        <v>114</v>
      </c>
      <c r="AU278" s="209" t="s">
        <v>78</v>
      </c>
      <c r="AV278" s="13" t="s">
        <v>78</v>
      </c>
      <c r="AW278" s="13" t="s">
        <v>30</v>
      </c>
      <c r="AX278" s="13" t="s">
        <v>71</v>
      </c>
      <c r="AY278" s="209" t="s">
        <v>107</v>
      </c>
    </row>
    <row r="279" spans="1:65" s="14" customFormat="1" ht="22.5">
      <c r="B279" s="210"/>
      <c r="C279" s="211"/>
      <c r="D279" s="194" t="s">
        <v>114</v>
      </c>
      <c r="E279" s="212" t="s">
        <v>1</v>
      </c>
      <c r="F279" s="213" t="s">
        <v>350</v>
      </c>
      <c r="G279" s="211"/>
      <c r="H279" s="214">
        <v>96</v>
      </c>
      <c r="I279" s="215"/>
      <c r="J279" s="211"/>
      <c r="K279" s="211"/>
      <c r="L279" s="216"/>
      <c r="M279" s="217"/>
      <c r="N279" s="218"/>
      <c r="O279" s="218"/>
      <c r="P279" s="218"/>
      <c r="Q279" s="218"/>
      <c r="R279" s="218"/>
      <c r="S279" s="218"/>
      <c r="T279" s="219"/>
      <c r="AT279" s="220" t="s">
        <v>114</v>
      </c>
      <c r="AU279" s="220" t="s">
        <v>78</v>
      </c>
      <c r="AV279" s="14" t="s">
        <v>115</v>
      </c>
      <c r="AW279" s="14" t="s">
        <v>30</v>
      </c>
      <c r="AX279" s="14" t="s">
        <v>71</v>
      </c>
      <c r="AY279" s="220" t="s">
        <v>107</v>
      </c>
    </row>
    <row r="280" spans="1:65" s="15" customFormat="1">
      <c r="B280" s="221"/>
      <c r="C280" s="222"/>
      <c r="D280" s="194" t="s">
        <v>114</v>
      </c>
      <c r="E280" s="223" t="s">
        <v>1</v>
      </c>
      <c r="F280" s="224" t="s">
        <v>116</v>
      </c>
      <c r="G280" s="222"/>
      <c r="H280" s="225">
        <v>96</v>
      </c>
      <c r="I280" s="226"/>
      <c r="J280" s="222"/>
      <c r="K280" s="222"/>
      <c r="L280" s="227"/>
      <c r="M280" s="228"/>
      <c r="N280" s="229"/>
      <c r="O280" s="229"/>
      <c r="P280" s="229"/>
      <c r="Q280" s="229"/>
      <c r="R280" s="229"/>
      <c r="S280" s="229"/>
      <c r="T280" s="230"/>
      <c r="AT280" s="231" t="s">
        <v>114</v>
      </c>
      <c r="AU280" s="231" t="s">
        <v>78</v>
      </c>
      <c r="AV280" s="15" t="s">
        <v>112</v>
      </c>
      <c r="AW280" s="15" t="s">
        <v>30</v>
      </c>
      <c r="AX280" s="15" t="s">
        <v>77</v>
      </c>
      <c r="AY280" s="231" t="s">
        <v>107</v>
      </c>
    </row>
    <row r="281" spans="1:65" s="12" customFormat="1" ht="22.9" customHeight="1">
      <c r="B281" s="165"/>
      <c r="C281" s="166"/>
      <c r="D281" s="167" t="s">
        <v>70</v>
      </c>
      <c r="E281" s="179" t="s">
        <v>112</v>
      </c>
      <c r="F281" s="179" t="s">
        <v>160</v>
      </c>
      <c r="G281" s="166"/>
      <c r="H281" s="166"/>
      <c r="I281" s="169"/>
      <c r="J281" s="180">
        <f>BK281</f>
        <v>0</v>
      </c>
      <c r="K281" s="166"/>
      <c r="L281" s="171"/>
      <c r="M281" s="172"/>
      <c r="N281" s="173"/>
      <c r="O281" s="173"/>
      <c r="P281" s="174">
        <f>SUM(P282:P327)</f>
        <v>0</v>
      </c>
      <c r="Q281" s="173"/>
      <c r="R281" s="174">
        <f>SUM(R282:R327)</f>
        <v>1485.3331642499998</v>
      </c>
      <c r="S281" s="173"/>
      <c r="T281" s="175">
        <f>SUM(T282:T327)</f>
        <v>0</v>
      </c>
      <c r="AR281" s="176" t="s">
        <v>77</v>
      </c>
      <c r="AT281" s="177" t="s">
        <v>70</v>
      </c>
      <c r="AU281" s="177" t="s">
        <v>77</v>
      </c>
      <c r="AY281" s="176" t="s">
        <v>107</v>
      </c>
      <c r="BK281" s="178">
        <f>SUM(BK282:BK327)</f>
        <v>0</v>
      </c>
    </row>
    <row r="282" spans="1:65" s="2" customFormat="1" ht="24.2" customHeight="1">
      <c r="A282" s="34"/>
      <c r="B282" s="35"/>
      <c r="C282" s="181" t="s">
        <v>151</v>
      </c>
      <c r="D282" s="181" t="s">
        <v>109</v>
      </c>
      <c r="E282" s="182" t="s">
        <v>162</v>
      </c>
      <c r="F282" s="183" t="s">
        <v>163</v>
      </c>
      <c r="G282" s="184" t="s">
        <v>130</v>
      </c>
      <c r="H282" s="185">
        <v>137.55000000000001</v>
      </c>
      <c r="I282" s="186"/>
      <c r="J282" s="187">
        <f>ROUND(I282*H282,2)</f>
        <v>0</v>
      </c>
      <c r="K282" s="183" t="s">
        <v>111</v>
      </c>
      <c r="L282" s="39"/>
      <c r="M282" s="188" t="s">
        <v>1</v>
      </c>
      <c r="N282" s="189" t="s">
        <v>39</v>
      </c>
      <c r="O282" s="71"/>
      <c r="P282" s="190">
        <f>O282*H282</f>
        <v>0</v>
      </c>
      <c r="Q282" s="190">
        <v>1.89</v>
      </c>
      <c r="R282" s="190">
        <f>Q282*H282</f>
        <v>259.96949999999998</v>
      </c>
      <c r="S282" s="190">
        <v>0</v>
      </c>
      <c r="T282" s="191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2" t="s">
        <v>112</v>
      </c>
      <c r="AT282" s="192" t="s">
        <v>109</v>
      </c>
      <c r="AU282" s="192" t="s">
        <v>78</v>
      </c>
      <c r="AY282" s="17" t="s">
        <v>107</v>
      </c>
      <c r="BE282" s="193">
        <f>IF(N282="základní",J282,0)</f>
        <v>0</v>
      </c>
      <c r="BF282" s="193">
        <f>IF(N282="snížená",J282,0)</f>
        <v>0</v>
      </c>
      <c r="BG282" s="193">
        <f>IF(N282="zákl. přenesená",J282,0)</f>
        <v>0</v>
      </c>
      <c r="BH282" s="193">
        <f>IF(N282="sníž. přenesená",J282,0)</f>
        <v>0</v>
      </c>
      <c r="BI282" s="193">
        <f>IF(N282="nulová",J282,0)</f>
        <v>0</v>
      </c>
      <c r="BJ282" s="17" t="s">
        <v>77</v>
      </c>
      <c r="BK282" s="193">
        <f>ROUND(I282*H282,2)</f>
        <v>0</v>
      </c>
      <c r="BL282" s="17" t="s">
        <v>112</v>
      </c>
      <c r="BM282" s="192" t="s">
        <v>364</v>
      </c>
    </row>
    <row r="283" spans="1:65" s="2" customFormat="1" ht="19.5">
      <c r="A283" s="34"/>
      <c r="B283" s="35"/>
      <c r="C283" s="36"/>
      <c r="D283" s="194" t="s">
        <v>113</v>
      </c>
      <c r="E283" s="36"/>
      <c r="F283" s="195" t="s">
        <v>164</v>
      </c>
      <c r="G283" s="36"/>
      <c r="H283" s="36"/>
      <c r="I283" s="196"/>
      <c r="J283" s="36"/>
      <c r="K283" s="36"/>
      <c r="L283" s="39"/>
      <c r="M283" s="197"/>
      <c r="N283" s="198"/>
      <c r="O283" s="71"/>
      <c r="P283" s="71"/>
      <c r="Q283" s="71"/>
      <c r="R283" s="71"/>
      <c r="S283" s="71"/>
      <c r="T283" s="72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T283" s="17" t="s">
        <v>113</v>
      </c>
      <c r="AU283" s="17" t="s">
        <v>78</v>
      </c>
    </row>
    <row r="284" spans="1:65" s="13" customFormat="1">
      <c r="B284" s="199"/>
      <c r="C284" s="200"/>
      <c r="D284" s="194" t="s">
        <v>114</v>
      </c>
      <c r="E284" s="201" t="s">
        <v>1</v>
      </c>
      <c r="F284" s="202" t="s">
        <v>296</v>
      </c>
      <c r="G284" s="200"/>
      <c r="H284" s="203">
        <v>13</v>
      </c>
      <c r="I284" s="204"/>
      <c r="J284" s="200"/>
      <c r="K284" s="200"/>
      <c r="L284" s="205"/>
      <c r="M284" s="206"/>
      <c r="N284" s="207"/>
      <c r="O284" s="207"/>
      <c r="P284" s="207"/>
      <c r="Q284" s="207"/>
      <c r="R284" s="207"/>
      <c r="S284" s="207"/>
      <c r="T284" s="208"/>
      <c r="AT284" s="209" t="s">
        <v>114</v>
      </c>
      <c r="AU284" s="209" t="s">
        <v>78</v>
      </c>
      <c r="AV284" s="13" t="s">
        <v>78</v>
      </c>
      <c r="AW284" s="13" t="s">
        <v>30</v>
      </c>
      <c r="AX284" s="13" t="s">
        <v>71</v>
      </c>
      <c r="AY284" s="209" t="s">
        <v>107</v>
      </c>
    </row>
    <row r="285" spans="1:65" s="14" customFormat="1" ht="33.75">
      <c r="B285" s="210"/>
      <c r="C285" s="211"/>
      <c r="D285" s="194" t="s">
        <v>114</v>
      </c>
      <c r="E285" s="212" t="s">
        <v>1</v>
      </c>
      <c r="F285" s="213" t="s">
        <v>297</v>
      </c>
      <c r="G285" s="211"/>
      <c r="H285" s="214">
        <v>13</v>
      </c>
      <c r="I285" s="215"/>
      <c r="J285" s="211"/>
      <c r="K285" s="211"/>
      <c r="L285" s="216"/>
      <c r="M285" s="217"/>
      <c r="N285" s="218"/>
      <c r="O285" s="218"/>
      <c r="P285" s="218"/>
      <c r="Q285" s="218"/>
      <c r="R285" s="218"/>
      <c r="S285" s="218"/>
      <c r="T285" s="219"/>
      <c r="AT285" s="220" t="s">
        <v>114</v>
      </c>
      <c r="AU285" s="220" t="s">
        <v>78</v>
      </c>
      <c r="AV285" s="14" t="s">
        <v>115</v>
      </c>
      <c r="AW285" s="14" t="s">
        <v>30</v>
      </c>
      <c r="AX285" s="14" t="s">
        <v>71</v>
      </c>
      <c r="AY285" s="220" t="s">
        <v>107</v>
      </c>
    </row>
    <row r="286" spans="1:65" s="13" customFormat="1">
      <c r="B286" s="199"/>
      <c r="C286" s="200"/>
      <c r="D286" s="194" t="s">
        <v>114</v>
      </c>
      <c r="E286" s="201" t="s">
        <v>1</v>
      </c>
      <c r="F286" s="202" t="s">
        <v>298</v>
      </c>
      <c r="G286" s="200"/>
      <c r="H286" s="203">
        <v>24.86</v>
      </c>
      <c r="I286" s="204"/>
      <c r="J286" s="200"/>
      <c r="K286" s="200"/>
      <c r="L286" s="205"/>
      <c r="M286" s="206"/>
      <c r="N286" s="207"/>
      <c r="O286" s="207"/>
      <c r="P286" s="207"/>
      <c r="Q286" s="207"/>
      <c r="R286" s="207"/>
      <c r="S286" s="207"/>
      <c r="T286" s="208"/>
      <c r="AT286" s="209" t="s">
        <v>114</v>
      </c>
      <c r="AU286" s="209" t="s">
        <v>78</v>
      </c>
      <c r="AV286" s="13" t="s">
        <v>78</v>
      </c>
      <c r="AW286" s="13" t="s">
        <v>30</v>
      </c>
      <c r="AX286" s="13" t="s">
        <v>71</v>
      </c>
      <c r="AY286" s="209" t="s">
        <v>107</v>
      </c>
    </row>
    <row r="287" spans="1:65" s="14" customFormat="1" ht="33.75">
      <c r="B287" s="210"/>
      <c r="C287" s="211"/>
      <c r="D287" s="194" t="s">
        <v>114</v>
      </c>
      <c r="E287" s="212" t="s">
        <v>1</v>
      </c>
      <c r="F287" s="213" t="s">
        <v>299</v>
      </c>
      <c r="G287" s="211"/>
      <c r="H287" s="214">
        <v>24.86</v>
      </c>
      <c r="I287" s="215"/>
      <c r="J287" s="211"/>
      <c r="K287" s="211"/>
      <c r="L287" s="216"/>
      <c r="M287" s="217"/>
      <c r="N287" s="218"/>
      <c r="O287" s="218"/>
      <c r="P287" s="218"/>
      <c r="Q287" s="218"/>
      <c r="R287" s="218"/>
      <c r="S287" s="218"/>
      <c r="T287" s="219"/>
      <c r="AT287" s="220" t="s">
        <v>114</v>
      </c>
      <c r="AU287" s="220" t="s">
        <v>78</v>
      </c>
      <c r="AV287" s="14" t="s">
        <v>115</v>
      </c>
      <c r="AW287" s="14" t="s">
        <v>30</v>
      </c>
      <c r="AX287" s="14" t="s">
        <v>71</v>
      </c>
      <c r="AY287" s="220" t="s">
        <v>107</v>
      </c>
    </row>
    <row r="288" spans="1:65" s="13" customFormat="1">
      <c r="B288" s="199"/>
      <c r="C288" s="200"/>
      <c r="D288" s="194" t="s">
        <v>114</v>
      </c>
      <c r="E288" s="201" t="s">
        <v>1</v>
      </c>
      <c r="F288" s="202" t="s">
        <v>300</v>
      </c>
      <c r="G288" s="200"/>
      <c r="H288" s="203">
        <v>4.6500000000000004</v>
      </c>
      <c r="I288" s="204"/>
      <c r="J288" s="200"/>
      <c r="K288" s="200"/>
      <c r="L288" s="205"/>
      <c r="M288" s="206"/>
      <c r="N288" s="207"/>
      <c r="O288" s="207"/>
      <c r="P288" s="207"/>
      <c r="Q288" s="207"/>
      <c r="R288" s="207"/>
      <c r="S288" s="207"/>
      <c r="T288" s="208"/>
      <c r="AT288" s="209" t="s">
        <v>114</v>
      </c>
      <c r="AU288" s="209" t="s">
        <v>78</v>
      </c>
      <c r="AV288" s="13" t="s">
        <v>78</v>
      </c>
      <c r="AW288" s="13" t="s">
        <v>30</v>
      </c>
      <c r="AX288" s="13" t="s">
        <v>71</v>
      </c>
      <c r="AY288" s="209" t="s">
        <v>107</v>
      </c>
    </row>
    <row r="289" spans="1:65" s="14" customFormat="1" ht="33.75">
      <c r="B289" s="210"/>
      <c r="C289" s="211"/>
      <c r="D289" s="194" t="s">
        <v>114</v>
      </c>
      <c r="E289" s="212" t="s">
        <v>1</v>
      </c>
      <c r="F289" s="213" t="s">
        <v>301</v>
      </c>
      <c r="G289" s="211"/>
      <c r="H289" s="214">
        <v>4.6500000000000004</v>
      </c>
      <c r="I289" s="215"/>
      <c r="J289" s="211"/>
      <c r="K289" s="211"/>
      <c r="L289" s="216"/>
      <c r="M289" s="217"/>
      <c r="N289" s="218"/>
      <c r="O289" s="218"/>
      <c r="P289" s="218"/>
      <c r="Q289" s="218"/>
      <c r="R289" s="218"/>
      <c r="S289" s="218"/>
      <c r="T289" s="219"/>
      <c r="AT289" s="220" t="s">
        <v>114</v>
      </c>
      <c r="AU289" s="220" t="s">
        <v>78</v>
      </c>
      <c r="AV289" s="14" t="s">
        <v>115</v>
      </c>
      <c r="AW289" s="14" t="s">
        <v>30</v>
      </c>
      <c r="AX289" s="14" t="s">
        <v>71</v>
      </c>
      <c r="AY289" s="220" t="s">
        <v>107</v>
      </c>
    </row>
    <row r="290" spans="1:65" s="13" customFormat="1">
      <c r="B290" s="199"/>
      <c r="C290" s="200"/>
      <c r="D290" s="194" t="s">
        <v>114</v>
      </c>
      <c r="E290" s="201" t="s">
        <v>1</v>
      </c>
      <c r="F290" s="202" t="s">
        <v>302</v>
      </c>
      <c r="G290" s="200"/>
      <c r="H290" s="203">
        <v>41.04</v>
      </c>
      <c r="I290" s="204"/>
      <c r="J290" s="200"/>
      <c r="K290" s="200"/>
      <c r="L290" s="205"/>
      <c r="M290" s="206"/>
      <c r="N290" s="207"/>
      <c r="O290" s="207"/>
      <c r="P290" s="207"/>
      <c r="Q290" s="207"/>
      <c r="R290" s="207"/>
      <c r="S290" s="207"/>
      <c r="T290" s="208"/>
      <c r="AT290" s="209" t="s">
        <v>114</v>
      </c>
      <c r="AU290" s="209" t="s">
        <v>78</v>
      </c>
      <c r="AV290" s="13" t="s">
        <v>78</v>
      </c>
      <c r="AW290" s="13" t="s">
        <v>30</v>
      </c>
      <c r="AX290" s="13" t="s">
        <v>71</v>
      </c>
      <c r="AY290" s="209" t="s">
        <v>107</v>
      </c>
    </row>
    <row r="291" spans="1:65" s="14" customFormat="1" ht="33.75">
      <c r="B291" s="210"/>
      <c r="C291" s="211"/>
      <c r="D291" s="194" t="s">
        <v>114</v>
      </c>
      <c r="E291" s="212" t="s">
        <v>1</v>
      </c>
      <c r="F291" s="213" t="s">
        <v>303</v>
      </c>
      <c r="G291" s="211"/>
      <c r="H291" s="214">
        <v>41.04</v>
      </c>
      <c r="I291" s="215"/>
      <c r="J291" s="211"/>
      <c r="K291" s="211"/>
      <c r="L291" s="216"/>
      <c r="M291" s="217"/>
      <c r="N291" s="218"/>
      <c r="O291" s="218"/>
      <c r="P291" s="218"/>
      <c r="Q291" s="218"/>
      <c r="R291" s="218"/>
      <c r="S291" s="218"/>
      <c r="T291" s="219"/>
      <c r="AT291" s="220" t="s">
        <v>114</v>
      </c>
      <c r="AU291" s="220" t="s">
        <v>78</v>
      </c>
      <c r="AV291" s="14" t="s">
        <v>115</v>
      </c>
      <c r="AW291" s="14" t="s">
        <v>30</v>
      </c>
      <c r="AX291" s="14" t="s">
        <v>71</v>
      </c>
      <c r="AY291" s="220" t="s">
        <v>107</v>
      </c>
    </row>
    <row r="292" spans="1:65" s="13" customFormat="1">
      <c r="B292" s="199"/>
      <c r="C292" s="200"/>
      <c r="D292" s="194" t="s">
        <v>114</v>
      </c>
      <c r="E292" s="201" t="s">
        <v>1</v>
      </c>
      <c r="F292" s="202" t="s">
        <v>304</v>
      </c>
      <c r="G292" s="200"/>
      <c r="H292" s="203">
        <v>54</v>
      </c>
      <c r="I292" s="204"/>
      <c r="J292" s="200"/>
      <c r="K292" s="200"/>
      <c r="L292" s="205"/>
      <c r="M292" s="206"/>
      <c r="N292" s="207"/>
      <c r="O292" s="207"/>
      <c r="P292" s="207"/>
      <c r="Q292" s="207"/>
      <c r="R292" s="207"/>
      <c r="S292" s="207"/>
      <c r="T292" s="208"/>
      <c r="AT292" s="209" t="s">
        <v>114</v>
      </c>
      <c r="AU292" s="209" t="s">
        <v>78</v>
      </c>
      <c r="AV292" s="13" t="s">
        <v>78</v>
      </c>
      <c r="AW292" s="13" t="s">
        <v>30</v>
      </c>
      <c r="AX292" s="13" t="s">
        <v>71</v>
      </c>
      <c r="AY292" s="209" t="s">
        <v>107</v>
      </c>
    </row>
    <row r="293" spans="1:65" s="14" customFormat="1" ht="22.5">
      <c r="B293" s="210"/>
      <c r="C293" s="211"/>
      <c r="D293" s="194" t="s">
        <v>114</v>
      </c>
      <c r="E293" s="212" t="s">
        <v>1</v>
      </c>
      <c r="F293" s="213" t="s">
        <v>305</v>
      </c>
      <c r="G293" s="211"/>
      <c r="H293" s="214">
        <v>54</v>
      </c>
      <c r="I293" s="215"/>
      <c r="J293" s="211"/>
      <c r="K293" s="211"/>
      <c r="L293" s="216"/>
      <c r="M293" s="217"/>
      <c r="N293" s="218"/>
      <c r="O293" s="218"/>
      <c r="P293" s="218"/>
      <c r="Q293" s="218"/>
      <c r="R293" s="218"/>
      <c r="S293" s="218"/>
      <c r="T293" s="219"/>
      <c r="AT293" s="220" t="s">
        <v>114</v>
      </c>
      <c r="AU293" s="220" t="s">
        <v>78</v>
      </c>
      <c r="AV293" s="14" t="s">
        <v>115</v>
      </c>
      <c r="AW293" s="14" t="s">
        <v>30</v>
      </c>
      <c r="AX293" s="14" t="s">
        <v>71</v>
      </c>
      <c r="AY293" s="220" t="s">
        <v>107</v>
      </c>
    </row>
    <row r="294" spans="1:65" s="15" customFormat="1">
      <c r="B294" s="221"/>
      <c r="C294" s="222"/>
      <c r="D294" s="194" t="s">
        <v>114</v>
      </c>
      <c r="E294" s="223" t="s">
        <v>1</v>
      </c>
      <c r="F294" s="224" t="s">
        <v>116</v>
      </c>
      <c r="G294" s="222"/>
      <c r="H294" s="225">
        <v>137.55000000000001</v>
      </c>
      <c r="I294" s="226"/>
      <c r="J294" s="222"/>
      <c r="K294" s="222"/>
      <c r="L294" s="227"/>
      <c r="M294" s="228"/>
      <c r="N294" s="229"/>
      <c r="O294" s="229"/>
      <c r="P294" s="229"/>
      <c r="Q294" s="229"/>
      <c r="R294" s="229"/>
      <c r="S294" s="229"/>
      <c r="T294" s="230"/>
      <c r="AT294" s="231" t="s">
        <v>114</v>
      </c>
      <c r="AU294" s="231" t="s">
        <v>78</v>
      </c>
      <c r="AV294" s="15" t="s">
        <v>112</v>
      </c>
      <c r="AW294" s="15" t="s">
        <v>30</v>
      </c>
      <c r="AX294" s="15" t="s">
        <v>77</v>
      </c>
      <c r="AY294" s="231" t="s">
        <v>107</v>
      </c>
    </row>
    <row r="295" spans="1:65" s="2" customFormat="1" ht="24.2" customHeight="1">
      <c r="A295" s="34"/>
      <c r="B295" s="35"/>
      <c r="C295" s="181" t="s">
        <v>168</v>
      </c>
      <c r="D295" s="181" t="s">
        <v>109</v>
      </c>
      <c r="E295" s="182" t="s">
        <v>165</v>
      </c>
      <c r="F295" s="183" t="s">
        <v>166</v>
      </c>
      <c r="G295" s="184" t="s">
        <v>110</v>
      </c>
      <c r="H295" s="185">
        <v>633.75</v>
      </c>
      <c r="I295" s="186"/>
      <c r="J295" s="187">
        <f>ROUND(I295*H295,2)</f>
        <v>0</v>
      </c>
      <c r="K295" s="183" t="s">
        <v>111</v>
      </c>
      <c r="L295" s="39"/>
      <c r="M295" s="188" t="s">
        <v>1</v>
      </c>
      <c r="N295" s="189" t="s">
        <v>39</v>
      </c>
      <c r="O295" s="71"/>
      <c r="P295" s="190">
        <f>O295*H295</f>
        <v>0</v>
      </c>
      <c r="Q295" s="190">
        <v>2.1259999999999999E-4</v>
      </c>
      <c r="R295" s="190">
        <f>Q295*H295</f>
        <v>0.13473525</v>
      </c>
      <c r="S295" s="190">
        <v>0</v>
      </c>
      <c r="T295" s="191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92" t="s">
        <v>112</v>
      </c>
      <c r="AT295" s="192" t="s">
        <v>109</v>
      </c>
      <c r="AU295" s="192" t="s">
        <v>78</v>
      </c>
      <c r="AY295" s="17" t="s">
        <v>107</v>
      </c>
      <c r="BE295" s="193">
        <f>IF(N295="základní",J295,0)</f>
        <v>0</v>
      </c>
      <c r="BF295" s="193">
        <f>IF(N295="snížená",J295,0)</f>
        <v>0</v>
      </c>
      <c r="BG295" s="193">
        <f>IF(N295="zákl. přenesená",J295,0)</f>
        <v>0</v>
      </c>
      <c r="BH295" s="193">
        <f>IF(N295="sníž. přenesená",J295,0)</f>
        <v>0</v>
      </c>
      <c r="BI295" s="193">
        <f>IF(N295="nulová",J295,0)</f>
        <v>0</v>
      </c>
      <c r="BJ295" s="17" t="s">
        <v>77</v>
      </c>
      <c r="BK295" s="193">
        <f>ROUND(I295*H295,2)</f>
        <v>0</v>
      </c>
      <c r="BL295" s="17" t="s">
        <v>112</v>
      </c>
      <c r="BM295" s="192" t="s">
        <v>365</v>
      </c>
    </row>
    <row r="296" spans="1:65" s="2" customFormat="1" ht="29.25">
      <c r="A296" s="34"/>
      <c r="B296" s="35"/>
      <c r="C296" s="36"/>
      <c r="D296" s="194" t="s">
        <v>113</v>
      </c>
      <c r="E296" s="36"/>
      <c r="F296" s="195" t="s">
        <v>167</v>
      </c>
      <c r="G296" s="36"/>
      <c r="H296" s="36"/>
      <c r="I296" s="196"/>
      <c r="J296" s="36"/>
      <c r="K296" s="36"/>
      <c r="L296" s="39"/>
      <c r="M296" s="197"/>
      <c r="N296" s="198"/>
      <c r="O296" s="71"/>
      <c r="P296" s="71"/>
      <c r="Q296" s="71"/>
      <c r="R296" s="71"/>
      <c r="S296" s="71"/>
      <c r="T296" s="72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T296" s="17" t="s">
        <v>113</v>
      </c>
      <c r="AU296" s="17" t="s">
        <v>78</v>
      </c>
    </row>
    <row r="297" spans="1:65" s="13" customFormat="1">
      <c r="B297" s="199"/>
      <c r="C297" s="200"/>
      <c r="D297" s="194" t="s">
        <v>114</v>
      </c>
      <c r="E297" s="201" t="s">
        <v>1</v>
      </c>
      <c r="F297" s="202" t="s">
        <v>306</v>
      </c>
      <c r="G297" s="200"/>
      <c r="H297" s="203">
        <v>65</v>
      </c>
      <c r="I297" s="204"/>
      <c r="J297" s="200"/>
      <c r="K297" s="200"/>
      <c r="L297" s="205"/>
      <c r="M297" s="206"/>
      <c r="N297" s="207"/>
      <c r="O297" s="207"/>
      <c r="P297" s="207"/>
      <c r="Q297" s="207"/>
      <c r="R297" s="207"/>
      <c r="S297" s="207"/>
      <c r="T297" s="208"/>
      <c r="AT297" s="209" t="s">
        <v>114</v>
      </c>
      <c r="AU297" s="209" t="s">
        <v>78</v>
      </c>
      <c r="AV297" s="13" t="s">
        <v>78</v>
      </c>
      <c r="AW297" s="13" t="s">
        <v>30</v>
      </c>
      <c r="AX297" s="13" t="s">
        <v>71</v>
      </c>
      <c r="AY297" s="209" t="s">
        <v>107</v>
      </c>
    </row>
    <row r="298" spans="1:65" s="14" customFormat="1" ht="22.5">
      <c r="B298" s="210"/>
      <c r="C298" s="211"/>
      <c r="D298" s="194" t="s">
        <v>114</v>
      </c>
      <c r="E298" s="212" t="s">
        <v>1</v>
      </c>
      <c r="F298" s="213" t="s">
        <v>307</v>
      </c>
      <c r="G298" s="211"/>
      <c r="H298" s="214">
        <v>65</v>
      </c>
      <c r="I298" s="215"/>
      <c r="J298" s="211"/>
      <c r="K298" s="211"/>
      <c r="L298" s="216"/>
      <c r="M298" s="217"/>
      <c r="N298" s="218"/>
      <c r="O298" s="218"/>
      <c r="P298" s="218"/>
      <c r="Q298" s="218"/>
      <c r="R298" s="218"/>
      <c r="S298" s="218"/>
      <c r="T298" s="219"/>
      <c r="AT298" s="220" t="s">
        <v>114</v>
      </c>
      <c r="AU298" s="220" t="s">
        <v>78</v>
      </c>
      <c r="AV298" s="14" t="s">
        <v>115</v>
      </c>
      <c r="AW298" s="14" t="s">
        <v>30</v>
      </c>
      <c r="AX298" s="14" t="s">
        <v>71</v>
      </c>
      <c r="AY298" s="220" t="s">
        <v>107</v>
      </c>
    </row>
    <row r="299" spans="1:65" s="13" customFormat="1">
      <c r="B299" s="199"/>
      <c r="C299" s="200"/>
      <c r="D299" s="194" t="s">
        <v>114</v>
      </c>
      <c r="E299" s="201" t="s">
        <v>1</v>
      </c>
      <c r="F299" s="202" t="s">
        <v>308</v>
      </c>
      <c r="G299" s="200"/>
      <c r="H299" s="203">
        <v>124.3</v>
      </c>
      <c r="I299" s="204"/>
      <c r="J299" s="200"/>
      <c r="K299" s="200"/>
      <c r="L299" s="205"/>
      <c r="M299" s="206"/>
      <c r="N299" s="207"/>
      <c r="O299" s="207"/>
      <c r="P299" s="207"/>
      <c r="Q299" s="207"/>
      <c r="R299" s="207"/>
      <c r="S299" s="207"/>
      <c r="T299" s="208"/>
      <c r="AT299" s="209" t="s">
        <v>114</v>
      </c>
      <c r="AU299" s="209" t="s">
        <v>78</v>
      </c>
      <c r="AV299" s="13" t="s">
        <v>78</v>
      </c>
      <c r="AW299" s="13" t="s">
        <v>30</v>
      </c>
      <c r="AX299" s="13" t="s">
        <v>71</v>
      </c>
      <c r="AY299" s="209" t="s">
        <v>107</v>
      </c>
    </row>
    <row r="300" spans="1:65" s="14" customFormat="1" ht="22.5">
      <c r="B300" s="210"/>
      <c r="C300" s="211"/>
      <c r="D300" s="194" t="s">
        <v>114</v>
      </c>
      <c r="E300" s="212" t="s">
        <v>1</v>
      </c>
      <c r="F300" s="213" t="s">
        <v>309</v>
      </c>
      <c r="G300" s="211"/>
      <c r="H300" s="214">
        <v>124.3</v>
      </c>
      <c r="I300" s="215"/>
      <c r="J300" s="211"/>
      <c r="K300" s="211"/>
      <c r="L300" s="216"/>
      <c r="M300" s="217"/>
      <c r="N300" s="218"/>
      <c r="O300" s="218"/>
      <c r="P300" s="218"/>
      <c r="Q300" s="218"/>
      <c r="R300" s="218"/>
      <c r="S300" s="218"/>
      <c r="T300" s="219"/>
      <c r="AT300" s="220" t="s">
        <v>114</v>
      </c>
      <c r="AU300" s="220" t="s">
        <v>78</v>
      </c>
      <c r="AV300" s="14" t="s">
        <v>115</v>
      </c>
      <c r="AW300" s="14" t="s">
        <v>30</v>
      </c>
      <c r="AX300" s="14" t="s">
        <v>71</v>
      </c>
      <c r="AY300" s="220" t="s">
        <v>107</v>
      </c>
    </row>
    <row r="301" spans="1:65" s="13" customFormat="1">
      <c r="B301" s="199"/>
      <c r="C301" s="200"/>
      <c r="D301" s="194" t="s">
        <v>114</v>
      </c>
      <c r="E301" s="201" t="s">
        <v>1</v>
      </c>
      <c r="F301" s="202" t="s">
        <v>310</v>
      </c>
      <c r="G301" s="200"/>
      <c r="H301" s="203">
        <v>23.25</v>
      </c>
      <c r="I301" s="204"/>
      <c r="J301" s="200"/>
      <c r="K301" s="200"/>
      <c r="L301" s="205"/>
      <c r="M301" s="206"/>
      <c r="N301" s="207"/>
      <c r="O301" s="207"/>
      <c r="P301" s="207"/>
      <c r="Q301" s="207"/>
      <c r="R301" s="207"/>
      <c r="S301" s="207"/>
      <c r="T301" s="208"/>
      <c r="AT301" s="209" t="s">
        <v>114</v>
      </c>
      <c r="AU301" s="209" t="s">
        <v>78</v>
      </c>
      <c r="AV301" s="13" t="s">
        <v>78</v>
      </c>
      <c r="AW301" s="13" t="s">
        <v>30</v>
      </c>
      <c r="AX301" s="13" t="s">
        <v>71</v>
      </c>
      <c r="AY301" s="209" t="s">
        <v>107</v>
      </c>
    </row>
    <row r="302" spans="1:65" s="14" customFormat="1" ht="22.5">
      <c r="B302" s="210"/>
      <c r="C302" s="211"/>
      <c r="D302" s="194" t="s">
        <v>114</v>
      </c>
      <c r="E302" s="212" t="s">
        <v>1</v>
      </c>
      <c r="F302" s="213" t="s">
        <v>311</v>
      </c>
      <c r="G302" s="211"/>
      <c r="H302" s="214">
        <v>23.25</v>
      </c>
      <c r="I302" s="215"/>
      <c r="J302" s="211"/>
      <c r="K302" s="211"/>
      <c r="L302" s="216"/>
      <c r="M302" s="217"/>
      <c r="N302" s="218"/>
      <c r="O302" s="218"/>
      <c r="P302" s="218"/>
      <c r="Q302" s="218"/>
      <c r="R302" s="218"/>
      <c r="S302" s="218"/>
      <c r="T302" s="219"/>
      <c r="AT302" s="220" t="s">
        <v>114</v>
      </c>
      <c r="AU302" s="220" t="s">
        <v>78</v>
      </c>
      <c r="AV302" s="14" t="s">
        <v>115</v>
      </c>
      <c r="AW302" s="14" t="s">
        <v>30</v>
      </c>
      <c r="AX302" s="14" t="s">
        <v>71</v>
      </c>
      <c r="AY302" s="220" t="s">
        <v>107</v>
      </c>
    </row>
    <row r="303" spans="1:65" s="13" customFormat="1">
      <c r="B303" s="199"/>
      <c r="C303" s="200"/>
      <c r="D303" s="194" t="s">
        <v>114</v>
      </c>
      <c r="E303" s="201" t="s">
        <v>1</v>
      </c>
      <c r="F303" s="202" t="s">
        <v>312</v>
      </c>
      <c r="G303" s="200"/>
      <c r="H303" s="203">
        <v>205.2</v>
      </c>
      <c r="I303" s="204"/>
      <c r="J303" s="200"/>
      <c r="K303" s="200"/>
      <c r="L303" s="205"/>
      <c r="M303" s="206"/>
      <c r="N303" s="207"/>
      <c r="O303" s="207"/>
      <c r="P303" s="207"/>
      <c r="Q303" s="207"/>
      <c r="R303" s="207"/>
      <c r="S303" s="207"/>
      <c r="T303" s="208"/>
      <c r="AT303" s="209" t="s">
        <v>114</v>
      </c>
      <c r="AU303" s="209" t="s">
        <v>78</v>
      </c>
      <c r="AV303" s="13" t="s">
        <v>78</v>
      </c>
      <c r="AW303" s="13" t="s">
        <v>30</v>
      </c>
      <c r="AX303" s="13" t="s">
        <v>71</v>
      </c>
      <c r="AY303" s="209" t="s">
        <v>107</v>
      </c>
    </row>
    <row r="304" spans="1:65" s="14" customFormat="1" ht="33.75">
      <c r="B304" s="210"/>
      <c r="C304" s="211"/>
      <c r="D304" s="194" t="s">
        <v>114</v>
      </c>
      <c r="E304" s="212" t="s">
        <v>1</v>
      </c>
      <c r="F304" s="213" t="s">
        <v>313</v>
      </c>
      <c r="G304" s="211"/>
      <c r="H304" s="214">
        <v>205.2</v>
      </c>
      <c r="I304" s="215"/>
      <c r="J304" s="211"/>
      <c r="K304" s="211"/>
      <c r="L304" s="216"/>
      <c r="M304" s="217"/>
      <c r="N304" s="218"/>
      <c r="O304" s="218"/>
      <c r="P304" s="218"/>
      <c r="Q304" s="218"/>
      <c r="R304" s="218"/>
      <c r="S304" s="218"/>
      <c r="T304" s="219"/>
      <c r="AT304" s="220" t="s">
        <v>114</v>
      </c>
      <c r="AU304" s="220" t="s">
        <v>78</v>
      </c>
      <c r="AV304" s="14" t="s">
        <v>115</v>
      </c>
      <c r="AW304" s="14" t="s">
        <v>30</v>
      </c>
      <c r="AX304" s="14" t="s">
        <v>71</v>
      </c>
      <c r="AY304" s="220" t="s">
        <v>107</v>
      </c>
    </row>
    <row r="305" spans="1:65" s="13" customFormat="1">
      <c r="B305" s="199"/>
      <c r="C305" s="200"/>
      <c r="D305" s="194" t="s">
        <v>114</v>
      </c>
      <c r="E305" s="201" t="s">
        <v>1</v>
      </c>
      <c r="F305" s="202" t="s">
        <v>314</v>
      </c>
      <c r="G305" s="200"/>
      <c r="H305" s="203">
        <v>216</v>
      </c>
      <c r="I305" s="204"/>
      <c r="J305" s="200"/>
      <c r="K305" s="200"/>
      <c r="L305" s="205"/>
      <c r="M305" s="206"/>
      <c r="N305" s="207"/>
      <c r="O305" s="207"/>
      <c r="P305" s="207"/>
      <c r="Q305" s="207"/>
      <c r="R305" s="207"/>
      <c r="S305" s="207"/>
      <c r="T305" s="208"/>
      <c r="AT305" s="209" t="s">
        <v>114</v>
      </c>
      <c r="AU305" s="209" t="s">
        <v>78</v>
      </c>
      <c r="AV305" s="13" t="s">
        <v>78</v>
      </c>
      <c r="AW305" s="13" t="s">
        <v>30</v>
      </c>
      <c r="AX305" s="13" t="s">
        <v>71</v>
      </c>
      <c r="AY305" s="209" t="s">
        <v>107</v>
      </c>
    </row>
    <row r="306" spans="1:65" s="14" customFormat="1" ht="22.5">
      <c r="B306" s="210"/>
      <c r="C306" s="211"/>
      <c r="D306" s="194" t="s">
        <v>114</v>
      </c>
      <c r="E306" s="212" t="s">
        <v>1</v>
      </c>
      <c r="F306" s="213" t="s">
        <v>315</v>
      </c>
      <c r="G306" s="211"/>
      <c r="H306" s="214">
        <v>216</v>
      </c>
      <c r="I306" s="215"/>
      <c r="J306" s="211"/>
      <c r="K306" s="211"/>
      <c r="L306" s="216"/>
      <c r="M306" s="217"/>
      <c r="N306" s="218"/>
      <c r="O306" s="218"/>
      <c r="P306" s="218"/>
      <c r="Q306" s="218"/>
      <c r="R306" s="218"/>
      <c r="S306" s="218"/>
      <c r="T306" s="219"/>
      <c r="AT306" s="220" t="s">
        <v>114</v>
      </c>
      <c r="AU306" s="220" t="s">
        <v>78</v>
      </c>
      <c r="AV306" s="14" t="s">
        <v>115</v>
      </c>
      <c r="AW306" s="14" t="s">
        <v>30</v>
      </c>
      <c r="AX306" s="14" t="s">
        <v>71</v>
      </c>
      <c r="AY306" s="220" t="s">
        <v>107</v>
      </c>
    </row>
    <row r="307" spans="1:65" s="15" customFormat="1">
      <c r="B307" s="221"/>
      <c r="C307" s="222"/>
      <c r="D307" s="194" t="s">
        <v>114</v>
      </c>
      <c r="E307" s="223" t="s">
        <v>1</v>
      </c>
      <c r="F307" s="224" t="s">
        <v>116</v>
      </c>
      <c r="G307" s="222"/>
      <c r="H307" s="225">
        <v>633.75</v>
      </c>
      <c r="I307" s="226"/>
      <c r="J307" s="222"/>
      <c r="K307" s="222"/>
      <c r="L307" s="227"/>
      <c r="M307" s="228"/>
      <c r="N307" s="229"/>
      <c r="O307" s="229"/>
      <c r="P307" s="229"/>
      <c r="Q307" s="229"/>
      <c r="R307" s="229"/>
      <c r="S307" s="229"/>
      <c r="T307" s="230"/>
      <c r="AT307" s="231" t="s">
        <v>114</v>
      </c>
      <c r="AU307" s="231" t="s">
        <v>78</v>
      </c>
      <c r="AV307" s="15" t="s">
        <v>112</v>
      </c>
      <c r="AW307" s="15" t="s">
        <v>30</v>
      </c>
      <c r="AX307" s="15" t="s">
        <v>77</v>
      </c>
      <c r="AY307" s="231" t="s">
        <v>107</v>
      </c>
    </row>
    <row r="308" spans="1:65" s="2" customFormat="1" ht="24.2" customHeight="1">
      <c r="A308" s="34"/>
      <c r="B308" s="35"/>
      <c r="C308" s="233" t="s">
        <v>172</v>
      </c>
      <c r="D308" s="233" t="s">
        <v>169</v>
      </c>
      <c r="E308" s="234" t="s">
        <v>170</v>
      </c>
      <c r="F308" s="235" t="s">
        <v>171</v>
      </c>
      <c r="G308" s="236" t="s">
        <v>110</v>
      </c>
      <c r="H308" s="237">
        <v>684.45</v>
      </c>
      <c r="I308" s="238"/>
      <c r="J308" s="239">
        <f>ROUND(I308*H308,2)</f>
        <v>0</v>
      </c>
      <c r="K308" s="235" t="s">
        <v>111</v>
      </c>
      <c r="L308" s="240"/>
      <c r="M308" s="241" t="s">
        <v>1</v>
      </c>
      <c r="N308" s="242" t="s">
        <v>39</v>
      </c>
      <c r="O308" s="71"/>
      <c r="P308" s="190">
        <f>O308*H308</f>
        <v>0</v>
      </c>
      <c r="Q308" s="190">
        <v>5.0000000000000001E-4</v>
      </c>
      <c r="R308" s="190">
        <f>Q308*H308</f>
        <v>0.34222500000000006</v>
      </c>
      <c r="S308" s="190">
        <v>0</v>
      </c>
      <c r="T308" s="191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2" t="s">
        <v>129</v>
      </c>
      <c r="AT308" s="192" t="s">
        <v>169</v>
      </c>
      <c r="AU308" s="192" t="s">
        <v>78</v>
      </c>
      <c r="AY308" s="17" t="s">
        <v>107</v>
      </c>
      <c r="BE308" s="193">
        <f>IF(N308="základní",J308,0)</f>
        <v>0</v>
      </c>
      <c r="BF308" s="193">
        <f>IF(N308="snížená",J308,0)</f>
        <v>0</v>
      </c>
      <c r="BG308" s="193">
        <f>IF(N308="zákl. přenesená",J308,0)</f>
        <v>0</v>
      </c>
      <c r="BH308" s="193">
        <f>IF(N308="sníž. přenesená",J308,0)</f>
        <v>0</v>
      </c>
      <c r="BI308" s="193">
        <f>IF(N308="nulová",J308,0)</f>
        <v>0</v>
      </c>
      <c r="BJ308" s="17" t="s">
        <v>77</v>
      </c>
      <c r="BK308" s="193">
        <f>ROUND(I308*H308,2)</f>
        <v>0</v>
      </c>
      <c r="BL308" s="17" t="s">
        <v>112</v>
      </c>
      <c r="BM308" s="192" t="s">
        <v>366</v>
      </c>
    </row>
    <row r="309" spans="1:65" s="2" customFormat="1" ht="19.5">
      <c r="A309" s="34"/>
      <c r="B309" s="35"/>
      <c r="C309" s="36"/>
      <c r="D309" s="194" t="s">
        <v>113</v>
      </c>
      <c r="E309" s="36"/>
      <c r="F309" s="195" t="s">
        <v>171</v>
      </c>
      <c r="G309" s="36"/>
      <c r="H309" s="36"/>
      <c r="I309" s="196"/>
      <c r="J309" s="36"/>
      <c r="K309" s="36"/>
      <c r="L309" s="39"/>
      <c r="M309" s="197"/>
      <c r="N309" s="198"/>
      <c r="O309" s="71"/>
      <c r="P309" s="71"/>
      <c r="Q309" s="71"/>
      <c r="R309" s="71"/>
      <c r="S309" s="71"/>
      <c r="T309" s="72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T309" s="17" t="s">
        <v>113</v>
      </c>
      <c r="AU309" s="17" t="s">
        <v>78</v>
      </c>
    </row>
    <row r="310" spans="1:65" s="13" customFormat="1">
      <c r="B310" s="199"/>
      <c r="C310" s="200"/>
      <c r="D310" s="194" t="s">
        <v>114</v>
      </c>
      <c r="E310" s="200"/>
      <c r="F310" s="202" t="s">
        <v>316</v>
      </c>
      <c r="G310" s="200"/>
      <c r="H310" s="203">
        <v>684.45</v>
      </c>
      <c r="I310" s="204"/>
      <c r="J310" s="200"/>
      <c r="K310" s="200"/>
      <c r="L310" s="205"/>
      <c r="M310" s="206"/>
      <c r="N310" s="207"/>
      <c r="O310" s="207"/>
      <c r="P310" s="207"/>
      <c r="Q310" s="207"/>
      <c r="R310" s="207"/>
      <c r="S310" s="207"/>
      <c r="T310" s="208"/>
      <c r="AT310" s="209" t="s">
        <v>114</v>
      </c>
      <c r="AU310" s="209" t="s">
        <v>78</v>
      </c>
      <c r="AV310" s="13" t="s">
        <v>78</v>
      </c>
      <c r="AW310" s="13" t="s">
        <v>4</v>
      </c>
      <c r="AX310" s="13" t="s">
        <v>77</v>
      </c>
      <c r="AY310" s="209" t="s">
        <v>107</v>
      </c>
    </row>
    <row r="311" spans="1:65" s="2" customFormat="1" ht="37.9" customHeight="1">
      <c r="A311" s="34"/>
      <c r="B311" s="35"/>
      <c r="C311" s="181" t="s">
        <v>175</v>
      </c>
      <c r="D311" s="181" t="s">
        <v>109</v>
      </c>
      <c r="E311" s="182" t="s">
        <v>318</v>
      </c>
      <c r="F311" s="183" t="s">
        <v>319</v>
      </c>
      <c r="G311" s="184" t="s">
        <v>130</v>
      </c>
      <c r="H311" s="185">
        <v>101.498</v>
      </c>
      <c r="I311" s="186"/>
      <c r="J311" s="187">
        <f>ROUND(I311*H311,2)</f>
        <v>0</v>
      </c>
      <c r="K311" s="183" t="s">
        <v>111</v>
      </c>
      <c r="L311" s="39"/>
      <c r="M311" s="188" t="s">
        <v>1</v>
      </c>
      <c r="N311" s="189" t="s">
        <v>39</v>
      </c>
      <c r="O311" s="71"/>
      <c r="P311" s="190">
        <f>O311*H311</f>
        <v>0</v>
      </c>
      <c r="Q311" s="190">
        <v>1.8480000000000001</v>
      </c>
      <c r="R311" s="190">
        <f>Q311*H311</f>
        <v>187.56830400000001</v>
      </c>
      <c r="S311" s="190">
        <v>0</v>
      </c>
      <c r="T311" s="191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2" t="s">
        <v>112</v>
      </c>
      <c r="AT311" s="192" t="s">
        <v>109</v>
      </c>
      <c r="AU311" s="192" t="s">
        <v>78</v>
      </c>
      <c r="AY311" s="17" t="s">
        <v>107</v>
      </c>
      <c r="BE311" s="193">
        <f>IF(N311="základní",J311,0)</f>
        <v>0</v>
      </c>
      <c r="BF311" s="193">
        <f>IF(N311="snížená",J311,0)</f>
        <v>0</v>
      </c>
      <c r="BG311" s="193">
        <f>IF(N311="zákl. přenesená",J311,0)</f>
        <v>0</v>
      </c>
      <c r="BH311" s="193">
        <f>IF(N311="sníž. přenesená",J311,0)</f>
        <v>0</v>
      </c>
      <c r="BI311" s="193">
        <f>IF(N311="nulová",J311,0)</f>
        <v>0</v>
      </c>
      <c r="BJ311" s="17" t="s">
        <v>77</v>
      </c>
      <c r="BK311" s="193">
        <f>ROUND(I311*H311,2)</f>
        <v>0</v>
      </c>
      <c r="BL311" s="17" t="s">
        <v>112</v>
      </c>
      <c r="BM311" s="192" t="s">
        <v>367</v>
      </c>
    </row>
    <row r="312" spans="1:65" s="2" customFormat="1" ht="39">
      <c r="A312" s="34"/>
      <c r="B312" s="35"/>
      <c r="C312" s="36"/>
      <c r="D312" s="194" t="s">
        <v>113</v>
      </c>
      <c r="E312" s="36"/>
      <c r="F312" s="195" t="s">
        <v>320</v>
      </c>
      <c r="G312" s="36"/>
      <c r="H312" s="36"/>
      <c r="I312" s="196"/>
      <c r="J312" s="36"/>
      <c r="K312" s="36"/>
      <c r="L312" s="39"/>
      <c r="M312" s="197"/>
      <c r="N312" s="198"/>
      <c r="O312" s="71"/>
      <c r="P312" s="71"/>
      <c r="Q312" s="71"/>
      <c r="R312" s="71"/>
      <c r="S312" s="71"/>
      <c r="T312" s="72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T312" s="17" t="s">
        <v>113</v>
      </c>
      <c r="AU312" s="17" t="s">
        <v>78</v>
      </c>
    </row>
    <row r="313" spans="1:65" s="13" customFormat="1">
      <c r="B313" s="199"/>
      <c r="C313" s="200"/>
      <c r="D313" s="194" t="s">
        <v>114</v>
      </c>
      <c r="E313" s="201" t="s">
        <v>1</v>
      </c>
      <c r="F313" s="202" t="s">
        <v>321</v>
      </c>
      <c r="G313" s="200"/>
      <c r="H313" s="203">
        <v>39</v>
      </c>
      <c r="I313" s="204"/>
      <c r="J313" s="200"/>
      <c r="K313" s="200"/>
      <c r="L313" s="205"/>
      <c r="M313" s="206"/>
      <c r="N313" s="207"/>
      <c r="O313" s="207"/>
      <c r="P313" s="207"/>
      <c r="Q313" s="207"/>
      <c r="R313" s="207"/>
      <c r="S313" s="207"/>
      <c r="T313" s="208"/>
      <c r="AT313" s="209" t="s">
        <v>114</v>
      </c>
      <c r="AU313" s="209" t="s">
        <v>78</v>
      </c>
      <c r="AV313" s="13" t="s">
        <v>78</v>
      </c>
      <c r="AW313" s="13" t="s">
        <v>30</v>
      </c>
      <c r="AX313" s="13" t="s">
        <v>71</v>
      </c>
      <c r="AY313" s="209" t="s">
        <v>107</v>
      </c>
    </row>
    <row r="314" spans="1:65" s="14" customFormat="1" ht="33.75">
      <c r="B314" s="210"/>
      <c r="C314" s="211"/>
      <c r="D314" s="194" t="s">
        <v>114</v>
      </c>
      <c r="E314" s="212" t="s">
        <v>1</v>
      </c>
      <c r="F314" s="213" t="s">
        <v>322</v>
      </c>
      <c r="G314" s="211"/>
      <c r="H314" s="214">
        <v>39</v>
      </c>
      <c r="I314" s="215"/>
      <c r="J314" s="211"/>
      <c r="K314" s="211"/>
      <c r="L314" s="216"/>
      <c r="M314" s="217"/>
      <c r="N314" s="218"/>
      <c r="O314" s="218"/>
      <c r="P314" s="218"/>
      <c r="Q314" s="218"/>
      <c r="R314" s="218"/>
      <c r="S314" s="218"/>
      <c r="T314" s="219"/>
      <c r="AT314" s="220" t="s">
        <v>114</v>
      </c>
      <c r="AU314" s="220" t="s">
        <v>78</v>
      </c>
      <c r="AV314" s="14" t="s">
        <v>115</v>
      </c>
      <c r="AW314" s="14" t="s">
        <v>30</v>
      </c>
      <c r="AX314" s="14" t="s">
        <v>71</v>
      </c>
      <c r="AY314" s="220" t="s">
        <v>107</v>
      </c>
    </row>
    <row r="315" spans="1:65" s="13" customFormat="1">
      <c r="B315" s="199"/>
      <c r="C315" s="200"/>
      <c r="D315" s="194" t="s">
        <v>114</v>
      </c>
      <c r="E315" s="201" t="s">
        <v>1</v>
      </c>
      <c r="F315" s="202" t="s">
        <v>323</v>
      </c>
      <c r="G315" s="200"/>
      <c r="H315" s="203">
        <v>62.15</v>
      </c>
      <c r="I315" s="204"/>
      <c r="J315" s="200"/>
      <c r="K315" s="200"/>
      <c r="L315" s="205"/>
      <c r="M315" s="206"/>
      <c r="N315" s="207"/>
      <c r="O315" s="207"/>
      <c r="P315" s="207"/>
      <c r="Q315" s="207"/>
      <c r="R315" s="207"/>
      <c r="S315" s="207"/>
      <c r="T315" s="208"/>
      <c r="AT315" s="209" t="s">
        <v>114</v>
      </c>
      <c r="AU315" s="209" t="s">
        <v>78</v>
      </c>
      <c r="AV315" s="13" t="s">
        <v>78</v>
      </c>
      <c r="AW315" s="13" t="s">
        <v>30</v>
      </c>
      <c r="AX315" s="13" t="s">
        <v>71</v>
      </c>
      <c r="AY315" s="209" t="s">
        <v>107</v>
      </c>
    </row>
    <row r="316" spans="1:65" s="14" customFormat="1" ht="22.5">
      <c r="B316" s="210"/>
      <c r="C316" s="211"/>
      <c r="D316" s="194" t="s">
        <v>114</v>
      </c>
      <c r="E316" s="212" t="s">
        <v>1</v>
      </c>
      <c r="F316" s="213" t="s">
        <v>324</v>
      </c>
      <c r="G316" s="211"/>
      <c r="H316" s="214">
        <v>62.15</v>
      </c>
      <c r="I316" s="215"/>
      <c r="J316" s="211"/>
      <c r="K316" s="211"/>
      <c r="L316" s="216"/>
      <c r="M316" s="217"/>
      <c r="N316" s="218"/>
      <c r="O316" s="218"/>
      <c r="P316" s="218"/>
      <c r="Q316" s="218"/>
      <c r="R316" s="218"/>
      <c r="S316" s="218"/>
      <c r="T316" s="219"/>
      <c r="AT316" s="220" t="s">
        <v>114</v>
      </c>
      <c r="AU316" s="220" t="s">
        <v>78</v>
      </c>
      <c r="AV316" s="14" t="s">
        <v>115</v>
      </c>
      <c r="AW316" s="14" t="s">
        <v>30</v>
      </c>
      <c r="AX316" s="14" t="s">
        <v>71</v>
      </c>
      <c r="AY316" s="220" t="s">
        <v>107</v>
      </c>
    </row>
    <row r="317" spans="1:65" s="13" customFormat="1">
      <c r="B317" s="199"/>
      <c r="C317" s="200"/>
      <c r="D317" s="194" t="s">
        <v>114</v>
      </c>
      <c r="E317" s="201" t="s">
        <v>1</v>
      </c>
      <c r="F317" s="202" t="s">
        <v>325</v>
      </c>
      <c r="G317" s="200"/>
      <c r="H317" s="203">
        <v>11.625</v>
      </c>
      <c r="I317" s="204"/>
      <c r="J317" s="200"/>
      <c r="K317" s="200"/>
      <c r="L317" s="205"/>
      <c r="M317" s="206"/>
      <c r="N317" s="207"/>
      <c r="O317" s="207"/>
      <c r="P317" s="207"/>
      <c r="Q317" s="207"/>
      <c r="R317" s="207"/>
      <c r="S317" s="207"/>
      <c r="T317" s="208"/>
      <c r="AT317" s="209" t="s">
        <v>114</v>
      </c>
      <c r="AU317" s="209" t="s">
        <v>78</v>
      </c>
      <c r="AV317" s="13" t="s">
        <v>78</v>
      </c>
      <c r="AW317" s="13" t="s">
        <v>30</v>
      </c>
      <c r="AX317" s="13" t="s">
        <v>71</v>
      </c>
      <c r="AY317" s="209" t="s">
        <v>107</v>
      </c>
    </row>
    <row r="318" spans="1:65" s="14" customFormat="1" ht="22.5">
      <c r="B318" s="210"/>
      <c r="C318" s="211"/>
      <c r="D318" s="194" t="s">
        <v>114</v>
      </c>
      <c r="E318" s="212" t="s">
        <v>1</v>
      </c>
      <c r="F318" s="213" t="s">
        <v>326</v>
      </c>
      <c r="G318" s="211"/>
      <c r="H318" s="214">
        <v>11.625</v>
      </c>
      <c r="I318" s="215"/>
      <c r="J318" s="211"/>
      <c r="K318" s="211"/>
      <c r="L318" s="216"/>
      <c r="M318" s="217"/>
      <c r="N318" s="218"/>
      <c r="O318" s="218"/>
      <c r="P318" s="218"/>
      <c r="Q318" s="218"/>
      <c r="R318" s="218"/>
      <c r="S318" s="218"/>
      <c r="T318" s="219"/>
      <c r="AT318" s="220" t="s">
        <v>114</v>
      </c>
      <c r="AU318" s="220" t="s">
        <v>78</v>
      </c>
      <c r="AV318" s="14" t="s">
        <v>115</v>
      </c>
      <c r="AW318" s="14" t="s">
        <v>30</v>
      </c>
      <c r="AX318" s="14" t="s">
        <v>71</v>
      </c>
      <c r="AY318" s="220" t="s">
        <v>107</v>
      </c>
    </row>
    <row r="319" spans="1:65" s="15" customFormat="1">
      <c r="B319" s="221"/>
      <c r="C319" s="222"/>
      <c r="D319" s="194" t="s">
        <v>114</v>
      </c>
      <c r="E319" s="223" t="s">
        <v>1</v>
      </c>
      <c r="F319" s="224" t="s">
        <v>116</v>
      </c>
      <c r="G319" s="222"/>
      <c r="H319" s="225">
        <v>112.77500000000001</v>
      </c>
      <c r="I319" s="226"/>
      <c r="J319" s="222"/>
      <c r="K319" s="222"/>
      <c r="L319" s="227"/>
      <c r="M319" s="228"/>
      <c r="N319" s="229"/>
      <c r="O319" s="229"/>
      <c r="P319" s="229"/>
      <c r="Q319" s="229"/>
      <c r="R319" s="229"/>
      <c r="S319" s="229"/>
      <c r="T319" s="230"/>
      <c r="AT319" s="231" t="s">
        <v>114</v>
      </c>
      <c r="AU319" s="231" t="s">
        <v>78</v>
      </c>
      <c r="AV319" s="15" t="s">
        <v>112</v>
      </c>
      <c r="AW319" s="15" t="s">
        <v>30</v>
      </c>
      <c r="AX319" s="15" t="s">
        <v>77</v>
      </c>
      <c r="AY319" s="231" t="s">
        <v>107</v>
      </c>
    </row>
    <row r="320" spans="1:65" s="13" customFormat="1">
      <c r="B320" s="199"/>
      <c r="C320" s="200"/>
      <c r="D320" s="194" t="s">
        <v>114</v>
      </c>
      <c r="E320" s="200"/>
      <c r="F320" s="202" t="s">
        <v>368</v>
      </c>
      <c r="G320" s="200"/>
      <c r="H320" s="203">
        <v>101.498</v>
      </c>
      <c r="I320" s="204"/>
      <c r="J320" s="200"/>
      <c r="K320" s="200"/>
      <c r="L320" s="205"/>
      <c r="M320" s="206"/>
      <c r="N320" s="207"/>
      <c r="O320" s="207"/>
      <c r="P320" s="207"/>
      <c r="Q320" s="207"/>
      <c r="R320" s="207"/>
      <c r="S320" s="207"/>
      <c r="T320" s="208"/>
      <c r="AT320" s="209" t="s">
        <v>114</v>
      </c>
      <c r="AU320" s="209" t="s">
        <v>78</v>
      </c>
      <c r="AV320" s="13" t="s">
        <v>78</v>
      </c>
      <c r="AW320" s="13" t="s">
        <v>4</v>
      </c>
      <c r="AX320" s="13" t="s">
        <v>77</v>
      </c>
      <c r="AY320" s="209" t="s">
        <v>107</v>
      </c>
    </row>
    <row r="321" spans="1:65" s="2" customFormat="1" ht="21.75" customHeight="1">
      <c r="A321" s="34"/>
      <c r="B321" s="35"/>
      <c r="C321" s="181" t="s">
        <v>176</v>
      </c>
      <c r="D321" s="181" t="s">
        <v>109</v>
      </c>
      <c r="E321" s="182" t="s">
        <v>327</v>
      </c>
      <c r="F321" s="183" t="s">
        <v>328</v>
      </c>
      <c r="G321" s="184" t="s">
        <v>130</v>
      </c>
      <c r="H321" s="185">
        <v>447.12</v>
      </c>
      <c r="I321" s="186"/>
      <c r="J321" s="187">
        <f>ROUND(I321*H321,2)</f>
        <v>0</v>
      </c>
      <c r="K321" s="183" t="s">
        <v>1</v>
      </c>
      <c r="L321" s="39"/>
      <c r="M321" s="188" t="s">
        <v>1</v>
      </c>
      <c r="N321" s="189" t="s">
        <v>39</v>
      </c>
      <c r="O321" s="71"/>
      <c r="P321" s="190">
        <f>O321*H321</f>
        <v>0</v>
      </c>
      <c r="Q321" s="190">
        <v>2.3199999999999998</v>
      </c>
      <c r="R321" s="190">
        <f>Q321*H321</f>
        <v>1037.3183999999999</v>
      </c>
      <c r="S321" s="190">
        <v>0</v>
      </c>
      <c r="T321" s="191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92" t="s">
        <v>112</v>
      </c>
      <c r="AT321" s="192" t="s">
        <v>109</v>
      </c>
      <c r="AU321" s="192" t="s">
        <v>78</v>
      </c>
      <c r="AY321" s="17" t="s">
        <v>107</v>
      </c>
      <c r="BE321" s="193">
        <f>IF(N321="základní",J321,0)</f>
        <v>0</v>
      </c>
      <c r="BF321" s="193">
        <f>IF(N321="snížená",J321,0)</f>
        <v>0</v>
      </c>
      <c r="BG321" s="193">
        <f>IF(N321="zákl. přenesená",J321,0)</f>
        <v>0</v>
      </c>
      <c r="BH321" s="193">
        <f>IF(N321="sníž. přenesená",J321,0)</f>
        <v>0</v>
      </c>
      <c r="BI321" s="193">
        <f>IF(N321="nulová",J321,0)</f>
        <v>0</v>
      </c>
      <c r="BJ321" s="17" t="s">
        <v>77</v>
      </c>
      <c r="BK321" s="193">
        <f>ROUND(I321*H321,2)</f>
        <v>0</v>
      </c>
      <c r="BL321" s="17" t="s">
        <v>112</v>
      </c>
      <c r="BM321" s="192" t="s">
        <v>369</v>
      </c>
    </row>
    <row r="322" spans="1:65" s="2" customFormat="1" ht="19.5">
      <c r="A322" s="34"/>
      <c r="B322" s="35"/>
      <c r="C322" s="36"/>
      <c r="D322" s="194" t="s">
        <v>113</v>
      </c>
      <c r="E322" s="36"/>
      <c r="F322" s="195" t="s">
        <v>329</v>
      </c>
      <c r="G322" s="36"/>
      <c r="H322" s="36"/>
      <c r="I322" s="196"/>
      <c r="J322" s="36"/>
      <c r="K322" s="36"/>
      <c r="L322" s="39"/>
      <c r="M322" s="197"/>
      <c r="N322" s="198"/>
      <c r="O322" s="71"/>
      <c r="P322" s="71"/>
      <c r="Q322" s="71"/>
      <c r="R322" s="71"/>
      <c r="S322" s="71"/>
      <c r="T322" s="72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T322" s="17" t="s">
        <v>113</v>
      </c>
      <c r="AU322" s="17" t="s">
        <v>78</v>
      </c>
    </row>
    <row r="323" spans="1:65" s="13" customFormat="1">
      <c r="B323" s="199"/>
      <c r="C323" s="200"/>
      <c r="D323" s="194" t="s">
        <v>114</v>
      </c>
      <c r="E323" s="201" t="s">
        <v>1</v>
      </c>
      <c r="F323" s="202" t="s">
        <v>330</v>
      </c>
      <c r="G323" s="200"/>
      <c r="H323" s="203">
        <v>123.12</v>
      </c>
      <c r="I323" s="204"/>
      <c r="J323" s="200"/>
      <c r="K323" s="200"/>
      <c r="L323" s="205"/>
      <c r="M323" s="206"/>
      <c r="N323" s="207"/>
      <c r="O323" s="207"/>
      <c r="P323" s="207"/>
      <c r="Q323" s="207"/>
      <c r="R323" s="207"/>
      <c r="S323" s="207"/>
      <c r="T323" s="208"/>
      <c r="AT323" s="209" t="s">
        <v>114</v>
      </c>
      <c r="AU323" s="209" t="s">
        <v>78</v>
      </c>
      <c r="AV323" s="13" t="s">
        <v>78</v>
      </c>
      <c r="AW323" s="13" t="s">
        <v>30</v>
      </c>
      <c r="AX323" s="13" t="s">
        <v>71</v>
      </c>
      <c r="AY323" s="209" t="s">
        <v>107</v>
      </c>
    </row>
    <row r="324" spans="1:65" s="14" customFormat="1" ht="22.5">
      <c r="B324" s="210"/>
      <c r="C324" s="211"/>
      <c r="D324" s="194" t="s">
        <v>114</v>
      </c>
      <c r="E324" s="212" t="s">
        <v>1</v>
      </c>
      <c r="F324" s="213" t="s">
        <v>331</v>
      </c>
      <c r="G324" s="211"/>
      <c r="H324" s="214">
        <v>123.12</v>
      </c>
      <c r="I324" s="215"/>
      <c r="J324" s="211"/>
      <c r="K324" s="211"/>
      <c r="L324" s="216"/>
      <c r="M324" s="217"/>
      <c r="N324" s="218"/>
      <c r="O324" s="218"/>
      <c r="P324" s="218"/>
      <c r="Q324" s="218"/>
      <c r="R324" s="218"/>
      <c r="S324" s="218"/>
      <c r="T324" s="219"/>
      <c r="AT324" s="220" t="s">
        <v>114</v>
      </c>
      <c r="AU324" s="220" t="s">
        <v>78</v>
      </c>
      <c r="AV324" s="14" t="s">
        <v>115</v>
      </c>
      <c r="AW324" s="14" t="s">
        <v>30</v>
      </c>
      <c r="AX324" s="14" t="s">
        <v>71</v>
      </c>
      <c r="AY324" s="220" t="s">
        <v>107</v>
      </c>
    </row>
    <row r="325" spans="1:65" s="13" customFormat="1">
      <c r="B325" s="199"/>
      <c r="C325" s="200"/>
      <c r="D325" s="194" t="s">
        <v>114</v>
      </c>
      <c r="E325" s="201" t="s">
        <v>1</v>
      </c>
      <c r="F325" s="202" t="s">
        <v>332</v>
      </c>
      <c r="G325" s="200"/>
      <c r="H325" s="203">
        <v>324</v>
      </c>
      <c r="I325" s="204"/>
      <c r="J325" s="200"/>
      <c r="K325" s="200"/>
      <c r="L325" s="205"/>
      <c r="M325" s="206"/>
      <c r="N325" s="207"/>
      <c r="O325" s="207"/>
      <c r="P325" s="207"/>
      <c r="Q325" s="207"/>
      <c r="R325" s="207"/>
      <c r="S325" s="207"/>
      <c r="T325" s="208"/>
      <c r="AT325" s="209" t="s">
        <v>114</v>
      </c>
      <c r="AU325" s="209" t="s">
        <v>78</v>
      </c>
      <c r="AV325" s="13" t="s">
        <v>78</v>
      </c>
      <c r="AW325" s="13" t="s">
        <v>30</v>
      </c>
      <c r="AX325" s="13" t="s">
        <v>71</v>
      </c>
      <c r="AY325" s="209" t="s">
        <v>107</v>
      </c>
    </row>
    <row r="326" spans="1:65" s="14" customFormat="1" ht="22.5">
      <c r="B326" s="210"/>
      <c r="C326" s="211"/>
      <c r="D326" s="194" t="s">
        <v>114</v>
      </c>
      <c r="E326" s="212" t="s">
        <v>1</v>
      </c>
      <c r="F326" s="213" t="s">
        <v>333</v>
      </c>
      <c r="G326" s="211"/>
      <c r="H326" s="214">
        <v>324</v>
      </c>
      <c r="I326" s="215"/>
      <c r="J326" s="211"/>
      <c r="K326" s="211"/>
      <c r="L326" s="216"/>
      <c r="M326" s="217"/>
      <c r="N326" s="218"/>
      <c r="O326" s="218"/>
      <c r="P326" s="218"/>
      <c r="Q326" s="218"/>
      <c r="R326" s="218"/>
      <c r="S326" s="218"/>
      <c r="T326" s="219"/>
      <c r="AT326" s="220" t="s">
        <v>114</v>
      </c>
      <c r="AU326" s="220" t="s">
        <v>78</v>
      </c>
      <c r="AV326" s="14" t="s">
        <v>115</v>
      </c>
      <c r="AW326" s="14" t="s">
        <v>30</v>
      </c>
      <c r="AX326" s="14" t="s">
        <v>71</v>
      </c>
      <c r="AY326" s="220" t="s">
        <v>107</v>
      </c>
    </row>
    <row r="327" spans="1:65" s="15" customFormat="1">
      <c r="B327" s="221"/>
      <c r="C327" s="222"/>
      <c r="D327" s="194" t="s">
        <v>114</v>
      </c>
      <c r="E327" s="223" t="s">
        <v>1</v>
      </c>
      <c r="F327" s="224" t="s">
        <v>116</v>
      </c>
      <c r="G327" s="222"/>
      <c r="H327" s="225">
        <v>447.12</v>
      </c>
      <c r="I327" s="226"/>
      <c r="J327" s="222"/>
      <c r="K327" s="222"/>
      <c r="L327" s="227"/>
      <c r="M327" s="228"/>
      <c r="N327" s="229"/>
      <c r="O327" s="229"/>
      <c r="P327" s="229"/>
      <c r="Q327" s="229"/>
      <c r="R327" s="229"/>
      <c r="S327" s="229"/>
      <c r="T327" s="230"/>
      <c r="AT327" s="231" t="s">
        <v>114</v>
      </c>
      <c r="AU327" s="231" t="s">
        <v>78</v>
      </c>
      <c r="AV327" s="15" t="s">
        <v>112</v>
      </c>
      <c r="AW327" s="15" t="s">
        <v>30</v>
      </c>
      <c r="AX327" s="15" t="s">
        <v>77</v>
      </c>
      <c r="AY327" s="231" t="s">
        <v>107</v>
      </c>
    </row>
    <row r="328" spans="1:65" s="12" customFormat="1" ht="22.9" customHeight="1">
      <c r="B328" s="165"/>
      <c r="C328" s="166"/>
      <c r="D328" s="167" t="s">
        <v>70</v>
      </c>
      <c r="E328" s="179" t="s">
        <v>173</v>
      </c>
      <c r="F328" s="179" t="s">
        <v>174</v>
      </c>
      <c r="G328" s="166"/>
      <c r="H328" s="166"/>
      <c r="I328" s="169"/>
      <c r="J328" s="180">
        <f>BK328</f>
        <v>0</v>
      </c>
      <c r="K328" s="166"/>
      <c r="L328" s="171"/>
      <c r="M328" s="172"/>
      <c r="N328" s="173"/>
      <c r="O328" s="173"/>
      <c r="P328" s="174">
        <f>SUM(P329:P333)</f>
        <v>0</v>
      </c>
      <c r="Q328" s="173"/>
      <c r="R328" s="174">
        <f>SUM(R329:R333)</f>
        <v>5</v>
      </c>
      <c r="S328" s="173"/>
      <c r="T328" s="175">
        <f>SUM(T329:T333)</f>
        <v>0</v>
      </c>
      <c r="AR328" s="176" t="s">
        <v>77</v>
      </c>
      <c r="AT328" s="177" t="s">
        <v>70</v>
      </c>
      <c r="AU328" s="177" t="s">
        <v>77</v>
      </c>
      <c r="AY328" s="176" t="s">
        <v>107</v>
      </c>
      <c r="BK328" s="178">
        <f>SUM(BK329:BK333)</f>
        <v>0</v>
      </c>
    </row>
    <row r="329" spans="1:65" s="2" customFormat="1" ht="24.2" customHeight="1">
      <c r="A329" s="34"/>
      <c r="B329" s="35"/>
      <c r="C329" s="181" t="s">
        <v>180</v>
      </c>
      <c r="D329" s="181" t="s">
        <v>109</v>
      </c>
      <c r="E329" s="182" t="s">
        <v>177</v>
      </c>
      <c r="F329" s="183" t="s">
        <v>334</v>
      </c>
      <c r="G329" s="184" t="s">
        <v>158</v>
      </c>
      <c r="H329" s="185">
        <v>1</v>
      </c>
      <c r="I329" s="186"/>
      <c r="J329" s="187">
        <f>ROUND(I329*H329,2)</f>
        <v>0</v>
      </c>
      <c r="K329" s="183" t="s">
        <v>1</v>
      </c>
      <c r="L329" s="39"/>
      <c r="M329" s="188" t="s">
        <v>1</v>
      </c>
      <c r="N329" s="189" t="s">
        <v>39</v>
      </c>
      <c r="O329" s="71"/>
      <c r="P329" s="190">
        <f>O329*H329</f>
        <v>0</v>
      </c>
      <c r="Q329" s="190">
        <v>5</v>
      </c>
      <c r="R329" s="190">
        <f>Q329*H329</f>
        <v>5</v>
      </c>
      <c r="S329" s="190">
        <v>0</v>
      </c>
      <c r="T329" s="191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92" t="s">
        <v>112</v>
      </c>
      <c r="AT329" s="192" t="s">
        <v>109</v>
      </c>
      <c r="AU329" s="192" t="s">
        <v>78</v>
      </c>
      <c r="AY329" s="17" t="s">
        <v>107</v>
      </c>
      <c r="BE329" s="193">
        <f>IF(N329="základní",J329,0)</f>
        <v>0</v>
      </c>
      <c r="BF329" s="193">
        <f>IF(N329="snížená",J329,0)</f>
        <v>0</v>
      </c>
      <c r="BG329" s="193">
        <f>IF(N329="zákl. přenesená",J329,0)</f>
        <v>0</v>
      </c>
      <c r="BH329" s="193">
        <f>IF(N329="sníž. přenesená",J329,0)</f>
        <v>0</v>
      </c>
      <c r="BI329" s="193">
        <f>IF(N329="nulová",J329,0)</f>
        <v>0</v>
      </c>
      <c r="BJ329" s="17" t="s">
        <v>77</v>
      </c>
      <c r="BK329" s="193">
        <f>ROUND(I329*H329,2)</f>
        <v>0</v>
      </c>
      <c r="BL329" s="17" t="s">
        <v>112</v>
      </c>
      <c r="BM329" s="192" t="s">
        <v>335</v>
      </c>
    </row>
    <row r="330" spans="1:65" s="2" customFormat="1">
      <c r="A330" s="34"/>
      <c r="B330" s="35"/>
      <c r="C330" s="36"/>
      <c r="D330" s="194" t="s">
        <v>113</v>
      </c>
      <c r="E330" s="36"/>
      <c r="F330" s="195" t="s">
        <v>334</v>
      </c>
      <c r="G330" s="36"/>
      <c r="H330" s="36"/>
      <c r="I330" s="196"/>
      <c r="J330" s="36"/>
      <c r="K330" s="36"/>
      <c r="L330" s="39"/>
      <c r="M330" s="197"/>
      <c r="N330" s="198"/>
      <c r="O330" s="71"/>
      <c r="P330" s="71"/>
      <c r="Q330" s="71"/>
      <c r="R330" s="71"/>
      <c r="S330" s="71"/>
      <c r="T330" s="72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T330" s="17" t="s">
        <v>113</v>
      </c>
      <c r="AU330" s="17" t="s">
        <v>78</v>
      </c>
    </row>
    <row r="331" spans="1:65" s="2" customFormat="1" ht="156">
      <c r="A331" s="34"/>
      <c r="B331" s="35"/>
      <c r="C331" s="36"/>
      <c r="D331" s="194" t="s">
        <v>159</v>
      </c>
      <c r="E331" s="36"/>
      <c r="F331" s="232" t="s">
        <v>370</v>
      </c>
      <c r="G331" s="36"/>
      <c r="H331" s="36"/>
      <c r="I331" s="196"/>
      <c r="J331" s="36"/>
      <c r="K331" s="36"/>
      <c r="L331" s="39"/>
      <c r="M331" s="197"/>
      <c r="N331" s="198"/>
      <c r="O331" s="71"/>
      <c r="P331" s="71"/>
      <c r="Q331" s="71"/>
      <c r="R331" s="71"/>
      <c r="S331" s="71"/>
      <c r="T331" s="72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T331" s="17" t="s">
        <v>159</v>
      </c>
      <c r="AU331" s="17" t="s">
        <v>78</v>
      </c>
    </row>
    <row r="332" spans="1:65" s="13" customFormat="1">
      <c r="B332" s="199"/>
      <c r="C332" s="200"/>
      <c r="D332" s="194" t="s">
        <v>114</v>
      </c>
      <c r="E332" s="201" t="s">
        <v>1</v>
      </c>
      <c r="F332" s="202" t="s">
        <v>77</v>
      </c>
      <c r="G332" s="200"/>
      <c r="H332" s="203">
        <v>1</v>
      </c>
      <c r="I332" s="204"/>
      <c r="J332" s="200"/>
      <c r="K332" s="200"/>
      <c r="L332" s="205"/>
      <c r="M332" s="206"/>
      <c r="N332" s="207"/>
      <c r="O332" s="207"/>
      <c r="P332" s="207"/>
      <c r="Q332" s="207"/>
      <c r="R332" s="207"/>
      <c r="S332" s="207"/>
      <c r="T332" s="208"/>
      <c r="AT332" s="209" t="s">
        <v>114</v>
      </c>
      <c r="AU332" s="209" t="s">
        <v>78</v>
      </c>
      <c r="AV332" s="13" t="s">
        <v>78</v>
      </c>
      <c r="AW332" s="13" t="s">
        <v>30</v>
      </c>
      <c r="AX332" s="13" t="s">
        <v>71</v>
      </c>
      <c r="AY332" s="209" t="s">
        <v>107</v>
      </c>
    </row>
    <row r="333" spans="1:65" s="15" customFormat="1">
      <c r="B333" s="221"/>
      <c r="C333" s="222"/>
      <c r="D333" s="194" t="s">
        <v>114</v>
      </c>
      <c r="E333" s="223" t="s">
        <v>1</v>
      </c>
      <c r="F333" s="224" t="s">
        <v>116</v>
      </c>
      <c r="G333" s="222"/>
      <c r="H333" s="225">
        <v>1</v>
      </c>
      <c r="I333" s="226"/>
      <c r="J333" s="222"/>
      <c r="K333" s="222"/>
      <c r="L333" s="227"/>
      <c r="M333" s="228"/>
      <c r="N333" s="229"/>
      <c r="O333" s="229"/>
      <c r="P333" s="229"/>
      <c r="Q333" s="229"/>
      <c r="R333" s="229"/>
      <c r="S333" s="229"/>
      <c r="T333" s="230"/>
      <c r="AT333" s="231" t="s">
        <v>114</v>
      </c>
      <c r="AU333" s="231" t="s">
        <v>78</v>
      </c>
      <c r="AV333" s="15" t="s">
        <v>112</v>
      </c>
      <c r="AW333" s="15" t="s">
        <v>30</v>
      </c>
      <c r="AX333" s="15" t="s">
        <v>77</v>
      </c>
      <c r="AY333" s="231" t="s">
        <v>107</v>
      </c>
    </row>
    <row r="334" spans="1:65" s="12" customFormat="1" ht="22.9" customHeight="1">
      <c r="B334" s="165"/>
      <c r="C334" s="166"/>
      <c r="D334" s="167" t="s">
        <v>70</v>
      </c>
      <c r="E334" s="179" t="s">
        <v>178</v>
      </c>
      <c r="F334" s="179" t="s">
        <v>179</v>
      </c>
      <c r="G334" s="166"/>
      <c r="H334" s="166"/>
      <c r="I334" s="169"/>
      <c r="J334" s="180">
        <f>BK334</f>
        <v>0</v>
      </c>
      <c r="K334" s="166"/>
      <c r="L334" s="171"/>
      <c r="M334" s="172"/>
      <c r="N334" s="173"/>
      <c r="O334" s="173"/>
      <c r="P334" s="174">
        <f>SUM(P335:P336)</f>
        <v>0</v>
      </c>
      <c r="Q334" s="173"/>
      <c r="R334" s="174">
        <f>SUM(R335:R336)</f>
        <v>0</v>
      </c>
      <c r="S334" s="173"/>
      <c r="T334" s="175">
        <f>SUM(T335:T336)</f>
        <v>0</v>
      </c>
      <c r="AR334" s="176" t="s">
        <v>77</v>
      </c>
      <c r="AT334" s="177" t="s">
        <v>70</v>
      </c>
      <c r="AU334" s="177" t="s">
        <v>77</v>
      </c>
      <c r="AY334" s="176" t="s">
        <v>107</v>
      </c>
      <c r="BK334" s="178">
        <f>SUM(BK335:BK336)</f>
        <v>0</v>
      </c>
    </row>
    <row r="335" spans="1:65" s="2" customFormat="1" ht="16.5" customHeight="1">
      <c r="A335" s="34"/>
      <c r="B335" s="35"/>
      <c r="C335" s="181" t="s">
        <v>317</v>
      </c>
      <c r="D335" s="181" t="s">
        <v>109</v>
      </c>
      <c r="E335" s="182" t="s">
        <v>181</v>
      </c>
      <c r="F335" s="183" t="s">
        <v>182</v>
      </c>
      <c r="G335" s="184" t="s">
        <v>183</v>
      </c>
      <c r="H335" s="185">
        <v>1542.4849999999999</v>
      </c>
      <c r="I335" s="186"/>
      <c r="J335" s="187">
        <f>ROUND(I335*H335,2)</f>
        <v>0</v>
      </c>
      <c r="K335" s="183" t="s">
        <v>111</v>
      </c>
      <c r="L335" s="39"/>
      <c r="M335" s="188" t="s">
        <v>1</v>
      </c>
      <c r="N335" s="189" t="s">
        <v>39</v>
      </c>
      <c r="O335" s="71"/>
      <c r="P335" s="190">
        <f>O335*H335</f>
        <v>0</v>
      </c>
      <c r="Q335" s="190">
        <v>0</v>
      </c>
      <c r="R335" s="190">
        <f>Q335*H335</f>
        <v>0</v>
      </c>
      <c r="S335" s="190">
        <v>0</v>
      </c>
      <c r="T335" s="191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92" t="s">
        <v>112</v>
      </c>
      <c r="AT335" s="192" t="s">
        <v>109</v>
      </c>
      <c r="AU335" s="192" t="s">
        <v>78</v>
      </c>
      <c r="AY335" s="17" t="s">
        <v>107</v>
      </c>
      <c r="BE335" s="193">
        <f>IF(N335="základní",J335,0)</f>
        <v>0</v>
      </c>
      <c r="BF335" s="193">
        <f>IF(N335="snížená",J335,0)</f>
        <v>0</v>
      </c>
      <c r="BG335" s="193">
        <f>IF(N335="zákl. přenesená",J335,0)</f>
        <v>0</v>
      </c>
      <c r="BH335" s="193">
        <f>IF(N335="sníž. přenesená",J335,0)</f>
        <v>0</v>
      </c>
      <c r="BI335" s="193">
        <f>IF(N335="nulová",J335,0)</f>
        <v>0</v>
      </c>
      <c r="BJ335" s="17" t="s">
        <v>77</v>
      </c>
      <c r="BK335" s="193">
        <f>ROUND(I335*H335,2)</f>
        <v>0</v>
      </c>
      <c r="BL335" s="17" t="s">
        <v>112</v>
      </c>
      <c r="BM335" s="192" t="s">
        <v>336</v>
      </c>
    </row>
    <row r="336" spans="1:65" s="2" customFormat="1" ht="19.5">
      <c r="A336" s="34"/>
      <c r="B336" s="35"/>
      <c r="C336" s="36"/>
      <c r="D336" s="194" t="s">
        <v>113</v>
      </c>
      <c r="E336" s="36"/>
      <c r="F336" s="195" t="s">
        <v>184</v>
      </c>
      <c r="G336" s="36"/>
      <c r="H336" s="36"/>
      <c r="I336" s="196"/>
      <c r="J336" s="36"/>
      <c r="K336" s="36"/>
      <c r="L336" s="39"/>
      <c r="M336" s="243"/>
      <c r="N336" s="244"/>
      <c r="O336" s="245"/>
      <c r="P336" s="245"/>
      <c r="Q336" s="245"/>
      <c r="R336" s="245"/>
      <c r="S336" s="245"/>
      <c r="T336" s="246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T336" s="17" t="s">
        <v>113</v>
      </c>
      <c r="AU336" s="17" t="s">
        <v>78</v>
      </c>
    </row>
    <row r="337" spans="1:31" s="2" customFormat="1" ht="6.95" customHeight="1">
      <c r="A337" s="34"/>
      <c r="B337" s="54"/>
      <c r="C337" s="55"/>
      <c r="D337" s="55"/>
      <c r="E337" s="55"/>
      <c r="F337" s="55"/>
      <c r="G337" s="55"/>
      <c r="H337" s="55"/>
      <c r="I337" s="55"/>
      <c r="J337" s="55"/>
      <c r="K337" s="55"/>
      <c r="L337" s="39"/>
      <c r="M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</row>
  </sheetData>
  <sheetProtection algorithmName="SHA-512" hashValue="tBOpjY56L3hEc6pfS2v9HiEyqPr7DNiMz+VG+1Ebu7cjT6ynrbdbwjhNon70jWhECkfu2iSq2tL14R1LokgiIg==" saltValue="14HqqWetQZyPvj4pwNbw+A==" spinCount="100000" sheet="1" objects="1" scenarios="1" formatColumns="0" formatRows="0" autoFilter="0"/>
  <autoFilter ref="C122:K336" xr:uid="{00000000-0009-0000-0000-000003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SO-02-AT - Rozdělovací ob...</vt:lpstr>
      <vt:lpstr>'Rekapitulace stavby'!Názvy_tisku</vt:lpstr>
      <vt:lpstr>'SO-02-AT - Rozdělovací ob...'!Názvy_tisku</vt:lpstr>
      <vt:lpstr>'Rekapitulace stavby'!Oblast_tisku</vt:lpstr>
      <vt:lpstr>'SO-02-AT - Rozdělovací ob...'!Oblast_tisku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VZDKROS\VZDKROS</dc:creator>
  <cp:lastModifiedBy>Veselý David</cp:lastModifiedBy>
  <dcterms:created xsi:type="dcterms:W3CDTF">2025-02-24T07:03:51Z</dcterms:created>
  <dcterms:modified xsi:type="dcterms:W3CDTF">2025-05-07T15:26:26Z</dcterms:modified>
</cp:coreProperties>
</file>