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"/>
    </mc:Choice>
  </mc:AlternateContent>
  <bookViews>
    <workbookView xWindow="0" yWindow="0" windowWidth="0" windowHeight="0"/>
  </bookViews>
  <sheets>
    <sheet name="Rekapitulace stavby" sheetId="1" r:id="rId1"/>
    <sheet name="SO 01 - Sanace nátrže" sheetId="2" r:id="rId2"/>
    <sheet name="SO 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Sanace nátrže'!$C$120:$K$218</definedName>
    <definedName name="_xlnm.Print_Area" localSheetId="1">'SO 01 - Sanace nátrže'!$C$82:$J$102,'SO 01 - Sanace nátrže'!$C$108:$K$218</definedName>
    <definedName name="_xlnm.Print_Titles" localSheetId="1">'SO 01 - Sanace nátrže'!$120:$120</definedName>
    <definedName name="_xlnm._FilterDatabase" localSheetId="2" hidden="1">'SO 02 - VRN'!$C$116:$K$169</definedName>
    <definedName name="_xlnm.Print_Area" localSheetId="2">'SO 02 - VRN'!$C$82:$J$98,'SO 02 - VRN'!$C$104:$K$169</definedName>
    <definedName name="_xlnm.Print_Titles" localSheetId="2">'SO 02 - VRN'!$116:$116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16"/>
  <c r="BH216"/>
  <c r="BG216"/>
  <c r="BF216"/>
  <c r="T216"/>
  <c r="T215"/>
  <c r="R216"/>
  <c r="R215"/>
  <c r="P216"/>
  <c r="P215"/>
  <c r="BI211"/>
  <c r="BH211"/>
  <c r="BG211"/>
  <c r="BF211"/>
  <c r="T211"/>
  <c r="T210"/>
  <c r="R211"/>
  <c r="R210"/>
  <c r="P211"/>
  <c r="P210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J195"/>
  <c r="BK189"/>
  <c r="BK186"/>
  <c r="J143"/>
  <c i="1" r="AS94"/>
  <c i="2" r="BK216"/>
  <c r="J216"/>
  <c r="BK211"/>
  <c r="J211"/>
  <c r="BK205"/>
  <c r="J205"/>
  <c r="BK202"/>
  <c r="BK199"/>
  <c r="BK195"/>
  <c r="BK192"/>
  <c r="J189"/>
  <c r="BK183"/>
  <c r="BK180"/>
  <c r="BK175"/>
  <c r="BK169"/>
  <c r="BK166"/>
  <c r="BK161"/>
  <c r="J161"/>
  <c r="J158"/>
  <c r="J152"/>
  <c r="J147"/>
  <c r="BK139"/>
  <c r="BK134"/>
  <c r="BK129"/>
  <c r="BK124"/>
  <c i="3" r="J167"/>
  <c r="BK164"/>
  <c r="J161"/>
  <c r="BK158"/>
  <c r="BK155"/>
  <c r="J146"/>
  <c r="BK140"/>
  <c r="J134"/>
  <c r="J128"/>
  <c r="J122"/>
  <c r="BK149"/>
  <c r="J143"/>
  <c r="BK134"/>
  <c r="BK128"/>
  <c r="BK122"/>
  <c r="J119"/>
  <c i="2" r="J202"/>
  <c r="J199"/>
  <c r="J192"/>
  <c r="J186"/>
  <c r="J183"/>
  <c r="J180"/>
  <c r="J175"/>
  <c r="J169"/>
  <c r="J166"/>
  <c r="BK158"/>
  <c r="BK152"/>
  <c r="BK147"/>
  <c r="BK143"/>
  <c r="J139"/>
  <c r="J134"/>
  <c r="J129"/>
  <c r="J124"/>
  <c i="3" r="BK167"/>
  <c r="J164"/>
  <c r="BK161"/>
  <c r="J158"/>
  <c r="BK152"/>
  <c r="J149"/>
  <c r="BK143"/>
  <c r="BK137"/>
  <c r="BK131"/>
  <c r="J125"/>
  <c r="BK119"/>
  <c r="J155"/>
  <c r="J152"/>
  <c r="BK146"/>
  <c r="J140"/>
  <c r="J137"/>
  <c r="J131"/>
  <c r="BK125"/>
  <c i="2" l="1" r="BK123"/>
  <c r="J123"/>
  <c r="J98"/>
  <c r="R123"/>
  <c r="R122"/>
  <c r="R121"/>
  <c i="3" r="P118"/>
  <c r="P117"/>
  <c i="1" r="AU96"/>
  <c i="2" r="P123"/>
  <c r="P122"/>
  <c r="P121"/>
  <c i="1" r="AU95"/>
  <c i="2" r="T123"/>
  <c r="T122"/>
  <c r="T121"/>
  <c i="3" r="BK118"/>
  <c r="J118"/>
  <c r="J97"/>
  <c r="R118"/>
  <c r="R117"/>
  <c r="T118"/>
  <c r="T117"/>
  <c i="2" r="BK204"/>
  <c r="J204"/>
  <c r="J99"/>
  <c r="BK210"/>
  <c r="J210"/>
  <c r="J100"/>
  <c r="BK215"/>
  <c r="J215"/>
  <c r="J101"/>
  <c i="3" r="E85"/>
  <c r="J89"/>
  <c r="F92"/>
  <c r="BE119"/>
  <c r="BE122"/>
  <c r="BE131"/>
  <c r="BE134"/>
  <c r="BE137"/>
  <c r="BE143"/>
  <c r="BE152"/>
  <c r="BE155"/>
  <c r="BE125"/>
  <c r="BE128"/>
  <c r="BE140"/>
  <c r="BE146"/>
  <c r="BE149"/>
  <c r="BE158"/>
  <c r="BE161"/>
  <c r="BE164"/>
  <c r="BE167"/>
  <c i="2" r="E85"/>
  <c r="J89"/>
  <c r="F92"/>
  <c r="BE124"/>
  <c r="BE129"/>
  <c r="BE134"/>
  <c r="BE139"/>
  <c r="BE147"/>
  <c r="BE152"/>
  <c r="BE158"/>
  <c r="BE161"/>
  <c r="BE166"/>
  <c r="BE169"/>
  <c r="BE175"/>
  <c r="BE180"/>
  <c r="BE183"/>
  <c r="BE189"/>
  <c r="BE195"/>
  <c r="BE199"/>
  <c r="BE202"/>
  <c r="BE205"/>
  <c r="BE211"/>
  <c r="BE216"/>
  <c r="BE143"/>
  <c r="BE186"/>
  <c r="BE192"/>
  <c r="F34"/>
  <c i="1" r="BA95"/>
  <c i="2" r="J34"/>
  <c i="1" r="AW95"/>
  <c i="2" r="F36"/>
  <c i="1" r="BC95"/>
  <c i="3" r="F35"/>
  <c i="1" r="BB96"/>
  <c i="3" r="F34"/>
  <c i="1" r="BA96"/>
  <c i="3" r="F36"/>
  <c i="1" r="BC96"/>
  <c i="2" r="F37"/>
  <c i="1" r="BD95"/>
  <c i="2" r="F35"/>
  <c i="1" r="BB95"/>
  <c i="3" r="F37"/>
  <c i="1" r="BD96"/>
  <c i="3" r="J34"/>
  <c i="1" r="AW96"/>
  <c i="2" l="1" r="BK122"/>
  <c r="J122"/>
  <c r="J97"/>
  <c i="3" r="BK117"/>
  <c r="J117"/>
  <c r="J30"/>
  <c i="1" r="AG96"/>
  <c r="AU94"/>
  <c i="2" r="J33"/>
  <c i="1" r="AV95"/>
  <c r="AT95"/>
  <c r="BC94"/>
  <c r="W32"/>
  <c r="BD94"/>
  <c r="W33"/>
  <c r="BB94"/>
  <c r="W31"/>
  <c i="3" r="F33"/>
  <c i="1" r="AZ96"/>
  <c i="2" r="F33"/>
  <c i="1" r="AZ95"/>
  <c r="BA94"/>
  <c r="W30"/>
  <c i="3" r="J33"/>
  <c i="1" r="AV96"/>
  <c r="AT96"/>
  <c r="AN96"/>
  <c i="2" l="1" r="BK121"/>
  <c r="J121"/>
  <c r="J96"/>
  <c i="3" r="J96"/>
  <c r="J39"/>
  <c i="1" r="AZ94"/>
  <c r="W29"/>
  <c r="AX94"/>
  <c r="AY94"/>
  <c r="AW94"/>
  <c r="AK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<sst xmlns="http://schemas.openxmlformats.org/spreadsheetml/2006/main">
  <si>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</si>
  <si>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</si>
  <si>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</si>
  <si>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</si>
  <si>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</si>
  <si>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{96e489bc-8160-4070-b8af-5afeb7379ae5}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</si>
  <si>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</si>
  <si>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</si>
  <si>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</si>
  <si>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</si>
  <si>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</si>
  <si>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</si>
  <si>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</si>
  <si>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</si>
  <si>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</si>
  <si>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</si>
  <si>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</si>
  <si>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Kupařovice</t>
  </si>
  <si>
    <t>KSO:</t>
  </si>
  <si>
    <t>CC-CZ:</t>
  </si>
  <si>
    <t>Místo:</t>
  </si>
  <si>
    <t>Datum:</t>
  </si>
  <si>
    <t>3. 2. 2025</t>
  </si>
  <si>
    <t>Zadavatel:</t>
  </si>
  <si>
    <t>IČ: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</si>
  <si>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</si>
  <si>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</si>
  <si>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</si>
  <si>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</si>
  <si>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</si>
  <si>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</si>
  <si>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</si>
  <si>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</si>
  <si>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70890013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</si>
  <si>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</si>
  <si>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</si>
  <si>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</si>
  <si>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</si>
  <si>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</si>
  <si>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</si>
  <si>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</si>
  <si>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</si>
  <si>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</si>
  <si>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</si>
  <si>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</si>
  <si>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</si>
  <si>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</si>
  <si>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</si>
  <si>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</si>
  <si>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</si>
  <si>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</si>
  <si>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</si>
  <si>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</si>
  <si>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</si>
  <si>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</si>
  <si>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</si>
  <si>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</si>
  <si>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</si>
  <si>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</si>
  <si>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</si>
  <si>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</si>
  <si>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</si>
  <si>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</si>
  <si>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</si>
  <si>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</si>
  <si>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</si>
  <si>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</si>
  <si>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</si>
  <si>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</si>
  <si>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</si>
  <si>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</si>
  <si>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</si>
  <si>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</si>
  <si>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</si>
  <si>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</si>
  <si>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</si>
  <si>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</si>
  <si>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</si>
  <si>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</si>
  <si>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</si>
  <si>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</si>
  <si>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Sanace nátrže</t>
  </si>
  <si>
    <t>STA</t>
  </si>
  <si>
    <t>1</t>
  </si>
  <si>
    <t>{651df520-f710-45b1-a995-8ca5a26be35f}</t>
  </si>
  <si>
    <t>2</t>
  </si>
  <si>
    <t>SO 02</t>
  </si>
  <si>
    <t>VRN</t>
  </si>
  <si>
    <t>{0ec3a649-f391-4cdb-828b-6e8b93803ae3}</t>
  </si>
  <si>
    <t>KRYCÍ LIST SOUPISU PRACÍ</t>
  </si>
  <si>
    <t>Objekt:</t>
  </si>
  <si>
    <t>SO 01 - Sanace nátrže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</si>
  <si>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</si>
  <si>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</si>
  <si>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</si>
  <si>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</si>
  <si>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</si>
  <si>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</si>
  <si>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</si>
  <si>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</si>
  <si>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</si>
  <si>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</si>
  <si>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</si>
  <si>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</si>
  <si>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</si>
  <si>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</si>
  <si>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</si>
  <si>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</si>
  <si>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</si>
  <si>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</si>
  <si>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</si>
  <si>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</si>
  <si>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</si>
  <si>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</si>
  <si>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</si>
  <si>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</si>
  <si>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</si>
  <si>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</si>
  <si>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</si>
  <si>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15</t>
  </si>
  <si>
    <t>K</t>
  </si>
  <si>
    <t>122251105</t>
  </si>
  <si>
    <t>Odkopávky a prokopávky nezapažené v hornině třídy těžitelnosti I skupiny 3 objem do 1000 m3 strojně</t>
  </si>
  <si>
    <t>m3</t>
  </si>
  <si>
    <t>CS ÚRS 2025 01</t>
  </si>
  <si>
    <t>4</t>
  </si>
  <si>
    <t>1576854733</t>
  </si>
  <si>
    <t>PP</t>
  </si>
  <si>
    <t>Odkopávky a prokopávky nezapažené strojně v hornině třídy těžitelnosti I skupiny 3 přes 500 do 1 000 m3</t>
  </si>
  <si>
    <t>Online PSC</t>
  </si>
  <si>
    <t>https://podminky.urs.cz/item/CS_URS_2025_01/122251105</t>
  </si>
  <si>
    <t>VV</t>
  </si>
  <si>
    <t>"výpočet viz kubaturové listy"</t>
  </si>
  <si>
    <t>516,44</t>
  </si>
  <si>
    <t>31</t>
  </si>
  <si>
    <t>162751117</t>
  </si>
  <si>
    <t>Vodorovné přemístění přes 9 000 do 10000 m výkopku/sypaniny z horniny třídy těžitelnosti I skupiny 1 až 3</t>
  </si>
  <si>
    <t>-1838021497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</si>
  <si>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</si>
  <si>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</si>
  <si>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P</t>
  </si>
  <si>
    <t>Poznámka k položce:_x000d_
Předpoklad uložení na skládku v Bavorech u Mikulova.</t>
  </si>
  <si>
    <t>516,44-48,24-21,793</t>
  </si>
  <si>
    <t>32</t>
  </si>
  <si>
    <t>162751119</t>
  </si>
  <si>
    <t>Příplatek k vodorovnému přemístění výkopku/sypaniny z horniny třídy těžitelnosti I skupiny 1 až 3 ZKD 1000 m přes 10000 m</t>
  </si>
  <si>
    <t>-235302299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</si>
  <si>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</si>
  <si>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</si>
  <si>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19*(516,44-48,24-21,793)</t>
  </si>
  <si>
    <t>17</t>
  </si>
  <si>
    <t>167151111</t>
  </si>
  <si>
    <t>Nakládání výkopku z hornin třídy těžitelnosti I skupiny 1 až 3 přes 100 m3</t>
  </si>
  <si>
    <t>1423120194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</si>
  <si>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</si>
  <si>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</si>
  <si>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171251101_R</t>
  </si>
  <si>
    <t>Prosypání a přesypání záhozu zeminou</t>
  </si>
  <si>
    <t>-1610007883</t>
  </si>
  <si>
    <t>"předpoklad 5% objemu záhozu"</t>
  </si>
  <si>
    <t>435,86*0,05</t>
  </si>
  <si>
    <t>174151101</t>
  </si>
  <si>
    <t>Zásyp jam, šachet rýh nebo kolem objektů sypaninou se zhutněním</t>
  </si>
  <si>
    <t>-1118359992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</si>
  <si>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</si>
  <si>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</si>
  <si>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48,24</t>
  </si>
  <si>
    <t>5</t>
  </si>
  <si>
    <t>181411121</t>
  </si>
  <si>
    <t>Založení lučního trávníku výsevem pl do 1000 m2 v rovině a ve svahu do 1:5</t>
  </si>
  <si>
    <t>m2</t>
  </si>
  <si>
    <t>1021977785</t>
  </si>
  <si>
    <t>Založení trávníku na půdě předem připravené plochy do 1000 m2 výsevem včetně utažení lučního v rovině nebo na svahu do 1:5</t>
  </si>
  <si>
    <t>https://podminky.urs.cz/item/CS_URS_2025_01/181411121</t>
  </si>
  <si>
    <t>Poznámka k položce:_x000d_
Osetí travnatých ploch v místech manipulačních ploch stavby a přístupů stavební mechanizace ke korytu toku.</t>
  </si>
  <si>
    <t>"plocha odečtena z autocadu"</t>
  </si>
  <si>
    <t>250</t>
  </si>
  <si>
    <t>6</t>
  </si>
  <si>
    <t>M</t>
  </si>
  <si>
    <t>00572100</t>
  </si>
  <si>
    <t>osivo jetelotráva intenzivní víceletá</t>
  </si>
  <si>
    <t>kg</t>
  </si>
  <si>
    <t>8</t>
  </si>
  <si>
    <t>-171655449</t>
  </si>
  <si>
    <t>217,1875*0,025 'Přepočtené koeficientem množství</t>
  </si>
  <si>
    <t>7</t>
  </si>
  <si>
    <t>181411123</t>
  </si>
  <si>
    <t>Založení lučního trávníku výsevem pl do 1000 m2 ve svahu přes 1:2 do 1:1</t>
  </si>
  <si>
    <t>-619343071</t>
  </si>
  <si>
    <t>Založení trávníku na půdě předem připravené plochy do 1000 m2 výsevem včetně utažení lučního na svahu přes 1:2 do 1:1</t>
  </si>
  <si>
    <t>https://podminky.urs.cz/item/CS_URS_2025_01/181411123</t>
  </si>
  <si>
    <t>376,61</t>
  </si>
  <si>
    <t>-1635244483</t>
  </si>
  <si>
    <t>376,61*0,025 'Přepočtené koeficientem množství</t>
  </si>
  <si>
    <t>9</t>
  </si>
  <si>
    <t>181951111</t>
  </si>
  <si>
    <t>Úprava pláně v hornině třídy těžitelnosti I skupiny 1 až 3 bez zhutnění strojně</t>
  </si>
  <si>
    <t>1379325747</t>
  </si>
  <si>
    <t>Úprava pláně vyrovnáním výškových rozdílů strojně v hornině třídy těžitelnosti I, skupiny 1 až 3 bez zhutnění</t>
  </si>
  <si>
    <t>https://podminky.urs.cz/item/CS_URS_2025_01/181951111</t>
  </si>
  <si>
    <t>Poznámka k položce:_x000d_
Úprava rovinných částí travnatých pozemků v místech přístupových manipulačních ploch stavby a přístupů stavební mechanizace ke korytu toku.</t>
  </si>
  <si>
    <t>10</t>
  </si>
  <si>
    <t>182151111</t>
  </si>
  <si>
    <t>Svahování v zářezech v hornině třídy těžitelnosti I skupiny 1 až 3 strojně</t>
  </si>
  <si>
    <t>-740695911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</si>
  <si>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</si>
  <si>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https://podminky.urs.cz/item/CS_URS_2025_01/182151111</t>
  </si>
  <si>
    <t>22</t>
  </si>
  <si>
    <t>183151111</t>
  </si>
  <si>
    <t>Hloubení jam pro výsadbu dřevin strojně v rovině nebo ve svahu do 1:5 obj jamky do 0,2 m3</t>
  </si>
  <si>
    <t>kus</t>
  </si>
  <si>
    <t>CS ÚRS 2024 02</t>
  </si>
  <si>
    <t>-1718207830</t>
  </si>
  <si>
    <t>Hloubení jam pro výsadbu dřevin strojně v rovině nebo ve svahu do 1:5, objem do 0,20 m3</t>
  </si>
  <si>
    <t>https://podminky.urs.cz/item/CS_URS_2024_02/183151111</t>
  </si>
  <si>
    <t>23</t>
  </si>
  <si>
    <t>184102113</t>
  </si>
  <si>
    <t>Výsadba dřeviny s balem D přes 0,3 do 0,4 m do jamky se zalitím v rovině a svahu do 1:5</t>
  </si>
  <si>
    <t>-1434496295</t>
  </si>
  <si>
    <t>Výsadba dřeviny s balem do předem vyhloubené jamky se zalitím v rovině nebo na svahu do 1:5, při průměru balu přes 300 do 400 mm</t>
  </si>
  <si>
    <t>https://podminky.urs.cz/item/CS_URS_2024_02/184102113</t>
  </si>
  <si>
    <t>24</t>
  </si>
  <si>
    <t>02650300R1</t>
  </si>
  <si>
    <t>javor mléč</t>
  </si>
  <si>
    <t>952290417</t>
  </si>
  <si>
    <t>Poznámka k položce:_x000d_
Sazenice o obvodu kmínku min 6-8 cm</t>
  </si>
  <si>
    <t>25</t>
  </si>
  <si>
    <t>184215132</t>
  </si>
  <si>
    <t>Ukotvení kmene dřevin v rovině nebo na svahu do 1:5 třemi kůly D do 0,1 m dl přes 1 do 2 m</t>
  </si>
  <si>
    <t>-2133739189</t>
  </si>
  <si>
    <t>Ukotvení dřeviny kůly v rovině nebo na svahu do 1:5 třemi kůly, délky přes 1 do 2 m</t>
  </si>
  <si>
    <t>https://podminky.urs.cz/item/CS_URS_2024_02/184215132</t>
  </si>
  <si>
    <t>26</t>
  </si>
  <si>
    <t>60591253</t>
  </si>
  <si>
    <t>kůl vyvazovací dřevěný impregnovaný D 8cm dl 2m</t>
  </si>
  <si>
    <t>352535488</t>
  </si>
  <si>
    <t>8*3</t>
  </si>
  <si>
    <t>27</t>
  </si>
  <si>
    <t>184215411</t>
  </si>
  <si>
    <t>Zhotovení závlahové mísy dřevin D do 0,5 m v rovině nebo na svahu do 1:5</t>
  </si>
  <si>
    <t>925907755</t>
  </si>
  <si>
    <t>Zhotovení závlahové mísy u solitérních dřevin v rovině nebo na svahu do 1:5, o průměru mísy do 0,5 m</t>
  </si>
  <si>
    <t>https://podminky.urs.cz/item/CS_URS_2024_02/184215411</t>
  </si>
  <si>
    <t>Poznámka k položce:_x000d_
Bude použita ornice získaná v rámci stavby</t>
  </si>
  <si>
    <t>28</t>
  </si>
  <si>
    <t>184501141</t>
  </si>
  <si>
    <t>Zhotovení obalu z rákosové nebo kokosové rohože v rovině a svahu do 1:5</t>
  </si>
  <si>
    <t>1282509453</t>
  </si>
  <si>
    <t>Zhotovení obalu kmene z rákosové nebo kokosové rohože v rovině nebo na svahu do 1:5</t>
  </si>
  <si>
    <t>https://podminky.urs.cz/item/CS_URS_2024_02/184501141</t>
  </si>
  <si>
    <t>29</t>
  </si>
  <si>
    <t>61894000</t>
  </si>
  <si>
    <t>rákos ohradový neloupaný 60x100cm</t>
  </si>
  <si>
    <t>-1062522469</t>
  </si>
  <si>
    <t>Vodorovné konstrukce</t>
  </si>
  <si>
    <t>18</t>
  </si>
  <si>
    <t>462514161</t>
  </si>
  <si>
    <t>Zához z lomového kamene záhozového hmotnost kamenů přes 500 kg bez výplně</t>
  </si>
  <si>
    <t>1345115098</t>
  </si>
  <si>
    <t>Zához z lomového kamene neupraveného provedený ze břehu nebo z lešení, do sucha nebo do vody záhozového, hmotnost jednotlivých kamenů přes 500 kg bez výplně mezer</t>
  </si>
  <si>
    <t>https://podminky.urs.cz/item/CS_URS_2025_01/462514161</t>
  </si>
  <si>
    <t>435,86</t>
  </si>
  <si>
    <t>997</t>
  </si>
  <si>
    <t>Přesun sutě</t>
  </si>
  <si>
    <t>30</t>
  </si>
  <si>
    <t>997013655_RC</t>
  </si>
  <si>
    <t>Poplatek za uložení na skládce (skládkovné) zeminy a kamení kód odpadu 17 05 04</t>
  </si>
  <si>
    <t>t</t>
  </si>
  <si>
    <t>-1534772808</t>
  </si>
  <si>
    <t>Poplatek za uložení stavebního odpadu na skládce (skládkovné) zeminy a kamení zatříděného do Katalogu odpadů pod kódem 17 05 04</t>
  </si>
  <si>
    <t>Poznámka k položce:_x000d_
Poplatek za uložení přebytečné výkopové zeminky. Předpoklad uložení na skládku v Bavorech u Mikulova.</t>
  </si>
  <si>
    <t>(516,44-48,24-21,793)*2,1</t>
  </si>
  <si>
    <t>998</t>
  </si>
  <si>
    <t>Přesun hmot</t>
  </si>
  <si>
    <t>14</t>
  </si>
  <si>
    <t>998332011</t>
  </si>
  <si>
    <t>Přesun hmot pro úpravy vodních toků a kanály</t>
  </si>
  <si>
    <t>-685723372</t>
  </si>
  <si>
    <t>Přesun hmot pro úpravy vodních toků a kanály, hráze rybníků apod. dopravní vzdálenost do 500 m</t>
  </si>
  <si>
    <t>https://podminky.urs.cz/item/CS_URS_2025_01/998332011</t>
  </si>
  <si>
    <t>SO 02 - VRN</t>
  </si>
  <si>
    <t>VRN - Vedlejší rozpočtové náklady</t>
  </si>
  <si>
    <t>Vedlejší rozpočtové náklady</t>
  </si>
  <si>
    <t>011303000_R</t>
  </si>
  <si>
    <t>Archeologická činnost</t>
  </si>
  <si>
    <t>kpl</t>
  </si>
  <si>
    <t>1024</t>
  </si>
  <si>
    <t>-264647918</t>
  </si>
  <si>
    <t xml:space="preserve">Archeologická činnost </t>
  </si>
  <si>
    <t xml:space="preserve">Poznámka k položce:_x000d_
- provedení archeologického výzkumu, včetně oznámení o termínu zahájení zemních prací Archeologickému ústavu. </t>
  </si>
  <si>
    <t>012103000_R</t>
  </si>
  <si>
    <t>Geodetické práce před výstavbou</t>
  </si>
  <si>
    <t>920599563</t>
  </si>
  <si>
    <t>Poznámka k položce:_x000d_
Vytyčení stavby (případně pozemků nebo provedení jiných geodetických prací) odborně způsobilou osobou v oboru zeměměřictví.</t>
  </si>
  <si>
    <t>3</t>
  </si>
  <si>
    <t>012303000_R</t>
  </si>
  <si>
    <t>Geodetické práce po výstavbě</t>
  </si>
  <si>
    <t>-1345059683</t>
  </si>
  <si>
    <t>Poznámka k položce:_x000d_
Zpracování a předání zaměření skutečného provedení stavby (2x paré + 1x v el. podobě a to i v editovatelném formátu dat, na běžném dat. nosiči) včetně ověření dle zákona č. 2001/1994 Sb., o zeměměřičství.</t>
  </si>
  <si>
    <t>013254000_R</t>
  </si>
  <si>
    <t>Dokumentace skutečného provedení stavby</t>
  </si>
  <si>
    <t>soubor</t>
  </si>
  <si>
    <t>1023511480</t>
  </si>
  <si>
    <t>Dokumentace skutečného provedení stavby, včetně fotodokumentace stavby</t>
  </si>
  <si>
    <t>Poznámka k položce:_x000d_
Zpracování a předání dokum. skutečného provedení stavby vč. fotodokumentace (2 paré + 1 v el. podobě a to i v editovatelných formátech dat, na běžném nosiči) v rozsahu odpovídajícím příslušným právním předpisům.</t>
  </si>
  <si>
    <t>013274000_R</t>
  </si>
  <si>
    <t>Kompletní pasportizace objektů a nemovitostí sousedících se stavbou</t>
  </si>
  <si>
    <t>-359864672</t>
  </si>
  <si>
    <t xml:space="preserve">Poznámka k položce:_x000d_
Fotodokumentace stavu před započetím prací. Především stav hrází, komunikací, dřevin, plotů, zařízení technické infrastruktury a dalších dotčených objektů._x000d_
Po dokončení stavby bude provedena pasportizace nová ve stejném rozsahu jako před zahájením stavby a provedeno srovnání. _x000d_
</t>
  </si>
  <si>
    <t>013294000_R</t>
  </si>
  <si>
    <t>Zpracování havarijního a povodňového plánu</t>
  </si>
  <si>
    <t>1392854456</t>
  </si>
  <si>
    <t xml:space="preserve">Poznámka k položce:_x000d_
- návrh a schválení havarijního a povodňového plánu příslušným orgánem státní správy _x000d_
- provedení opatření vyplvajících z havarijního a povodňového plánu. _x000d_
</t>
  </si>
  <si>
    <t>030001000_R</t>
  </si>
  <si>
    <t>Zařízení staveniště</t>
  </si>
  <si>
    <t>1544602976</t>
  </si>
  <si>
    <t xml:space="preserve">Poznámka k položce:_x000d_
- zřízení, provoz a likvidace zařízení staveniště, vybavení staveniště, úprava terénu po odstranění staveniště_x000d_
- zajištění umístění štítku o povolení stavby_x000d_
</t>
  </si>
  <si>
    <t>034303000_R</t>
  </si>
  <si>
    <t>Dopravní značení na staveništi</t>
  </si>
  <si>
    <t>539417482</t>
  </si>
  <si>
    <t xml:space="preserve">Poznámka k položce:_x000d_
Zajištění DIO včetně dopravního značení dle potřeby. Položka obsahuje dodávku, montáž, demontáž značení a případnou úpravu ploch pro dočasné dopravní značení. _x000d_
Položka uvažuje s dopravním značením pro celé staveniště. _x000d_
V položce je zahrnuto i případné přesouvání dopravního značení při provádění stavby po úsecích. _x000d_
Položka obsahuje kompletní zajištění dopravní bezpečnosti stavby a to včetně případného zajištění ZUK a související inženýrské činnosti a poplatků. </t>
  </si>
  <si>
    <t>062002000_R</t>
  </si>
  <si>
    <t>Příplatek za ztížený přístup ke stavbě a ztíženou manipulaci v korytě toku</t>
  </si>
  <si>
    <t>756395642</t>
  </si>
  <si>
    <t xml:space="preserve">Poznámka k položce:_x000d_
Příplatek za práce prováděné v korytě toku, bez odvodnění, pro celý úsek stavby. Použití techniky schopné pohybu v korytě toku. </t>
  </si>
  <si>
    <t>11</t>
  </si>
  <si>
    <t>094002000_R</t>
  </si>
  <si>
    <t>Protokolární předání stavbou dotčených pozemků (včetně komunikací) a poplatky za úžívání a zábor pozemků</t>
  </si>
  <si>
    <t>-1494348309</t>
  </si>
  <si>
    <t>Protokolární předání stavbou dotčených pozemků (včetně komunikací) a poplatky za užívání pozemků</t>
  </si>
  <si>
    <t>Poznámka k položce:_x000d_
Včetně případného poplatku za užívání a zábor pozemků obce a dalších vlastníků.</t>
  </si>
  <si>
    <t>094104000_R</t>
  </si>
  <si>
    <t xml:space="preserve">Zajištění plnění povinností dle zák. č. 309/2006 Sb. </t>
  </si>
  <si>
    <t>1099557469</t>
  </si>
  <si>
    <t xml:space="preserve">Poznámka k položce:_x000d_
Opatření vyplývající z plánu BOZP. </t>
  </si>
  <si>
    <t>13</t>
  </si>
  <si>
    <t>R01</t>
  </si>
  <si>
    <t>Vytyčení trasy inženýrských sítí</t>
  </si>
  <si>
    <t>64</t>
  </si>
  <si>
    <t>1681163611</t>
  </si>
  <si>
    <t>Vytyčení trasy inženýrských sítí v zastavěném prostoru</t>
  </si>
  <si>
    <t>Poznámka k položce:_x000d_
Poplatky za vytyčení trasy inženýrských a vyznačení polohy sítí v terénu.</t>
  </si>
  <si>
    <t>R02</t>
  </si>
  <si>
    <t>Zřízení a odstranění provizorního sjezdu do koryta</t>
  </si>
  <si>
    <t>746984865</t>
  </si>
  <si>
    <t>Poznámka k položce:_x000d_
Umístění sjezdu viiz situace C.3.</t>
  </si>
  <si>
    <t>R03</t>
  </si>
  <si>
    <t>Průběžné čištění a údržba dotčených komunikací</t>
  </si>
  <si>
    <t>-1718566205</t>
  </si>
  <si>
    <t>Poznámka k položce:_x000d_
Přístupové komunikace budou udržovány v čistém stavu - jakékoli zněčištění v důsledku prací bude průběžně odstraňováno.</t>
  </si>
  <si>
    <t>R04</t>
  </si>
  <si>
    <t>Příplatek za realizaci prací v omezeném prostoru - bez možnosti využití mezideponie</t>
  </si>
  <si>
    <t>-890613590</t>
  </si>
  <si>
    <t xml:space="preserve">Poznámka k položce:_x000d_
Realizace prací bez možnozsti využití deponie stavebního materiálu. Pro manipulaci s materiály stavby budou využity pouze navržené přístupové plochy v bezprostředním okolí stavby. </t>
  </si>
  <si>
    <t>16</t>
  </si>
  <si>
    <t>R05</t>
  </si>
  <si>
    <t>Uvedení zpevněných ploch a nezpevněných komunikací dotčených stavbou do původního stavu.</t>
  </si>
  <si>
    <t>304935175</t>
  </si>
  <si>
    <t xml:space="preserve">Poznámka k položce:_x000d_
Uvedení zpevněných přístupových ploch a nezpevnných stávajících komunikací do původního stavu v případě jejich poškození stavební činností. </t>
  </si>
  <si>
    <t>R06</t>
  </si>
  <si>
    <t>Zajištění slovení rybí obsádky</t>
  </si>
  <si>
    <t>-1493107493</t>
  </si>
  <si>
    <t>Poznámka k položce:_x000d_
- slovení rybí obsádky oprávněnou osobou, včetně pořízení protokolu_x000d_
- oznámení zahájení prací na vodním toku příslušnému uživateli rybářského revíru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</si>
</sst>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5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67151111" TargetMode="External" /><Relationship Id="rId5" Type="http://schemas.openxmlformats.org/officeDocument/2006/relationships/hyperlink" Target="https://podminky.urs.cz/item/CS_URS_2025_01/174151101" TargetMode="External" /><Relationship Id="rId6" Type="http://schemas.openxmlformats.org/officeDocument/2006/relationships/hyperlink" Target="https://podminky.urs.cz/item/CS_URS_2025_01/181411121" TargetMode="External" /><Relationship Id="rId7" Type="http://schemas.openxmlformats.org/officeDocument/2006/relationships/hyperlink" Target="https://podminky.urs.cz/item/CS_URS_2025_01/181411123" TargetMode="External" /><Relationship Id="rId8" Type="http://schemas.openxmlformats.org/officeDocument/2006/relationships/hyperlink" Target="https://podminky.urs.cz/item/CS_URS_2025_01/181951111" TargetMode="External" /><Relationship Id="rId9" Type="http://schemas.openxmlformats.org/officeDocument/2006/relationships/hyperlink" Target="https://podminky.urs.cz/item/CS_URS_2025_01/182151111" TargetMode="External" /><Relationship Id="rId10" Type="http://schemas.openxmlformats.org/officeDocument/2006/relationships/hyperlink" Target="https://podminky.urs.cz/item/CS_URS_2024_02/183151111" TargetMode="External" /><Relationship Id="rId11" Type="http://schemas.openxmlformats.org/officeDocument/2006/relationships/hyperlink" Target="https://podminky.urs.cz/item/CS_URS_2024_02/184102113" TargetMode="External" /><Relationship Id="rId12" Type="http://schemas.openxmlformats.org/officeDocument/2006/relationships/hyperlink" Target="https://podminky.urs.cz/item/CS_URS_2024_02/184215132" TargetMode="External" /><Relationship Id="rId13" Type="http://schemas.openxmlformats.org/officeDocument/2006/relationships/hyperlink" Target="https://podminky.urs.cz/item/CS_URS_2024_02/184215411" TargetMode="External" /><Relationship Id="rId14" Type="http://schemas.openxmlformats.org/officeDocument/2006/relationships/hyperlink" Target="https://podminky.urs.cz/item/CS_URS_2024_02/184501141" TargetMode="External" /><Relationship Id="rId15" Type="http://schemas.openxmlformats.org/officeDocument/2006/relationships/hyperlink" Target="https://podminky.urs.cz/item/CS_URS_2025_01/462514161" TargetMode="External" /><Relationship Id="rId16" Type="http://schemas.openxmlformats.org/officeDocument/2006/relationships/hyperlink" Target="https://podminky.urs.cz/item/CS_URS_2025_01/9983320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17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27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25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27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27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PS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Kupařovice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Kupařovice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21</v>
      </c>
      <c r="AJ87" s="39"/>
      <c r="AK87" s="39"/>
      <c r="AL87" s="39"/>
      <c r="AM87" s="78" t="str">
        <f>IF(AN8= "","",AN8)</f>
        <v>3. 2. 2025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23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Povodí Moravy, s.p.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Povodí Moravy, s.p.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Sanace nátrže'!J30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Sanace nátrže'!P121</f>
        <v>0</v>
      </c>
      <c r="AV95" s="127">
        <f>'SO 01 - Sanace nátrže'!J33</f>
        <v>0</v>
      </c>
      <c r="AW95" s="127">
        <f>'SO 01 - Sanace nátrže'!J34</f>
        <v>0</v>
      </c>
      <c r="AX95" s="127">
        <f>'SO 01 - Sanace nátrže'!J35</f>
        <v>0</v>
      </c>
      <c r="AY95" s="127">
        <f>'SO 01 - Sanace nátrže'!J36</f>
        <v>0</v>
      </c>
      <c r="AZ95" s="127">
        <f>'SO 01 - Sanace nátrže'!F33</f>
        <v>0</v>
      </c>
      <c r="BA95" s="127">
        <f>'SO 01 - Sanace nátrže'!F34</f>
        <v>0</v>
      </c>
      <c r="BB95" s="127">
        <f>'SO 01 - Sanace nátrže'!F35</f>
        <v>0</v>
      </c>
      <c r="BC95" s="127">
        <f>'SO 01 - Sanace nátrže'!F36</f>
        <v>0</v>
      </c>
      <c r="BD95" s="129">
        <f>'SO 01 - Sanace nátrže'!F37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VRN'!J30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02 - VRN'!P117</f>
        <v>0</v>
      </c>
      <c r="AV96" s="132">
        <f>'SO 02 - VRN'!J33</f>
        <v>0</v>
      </c>
      <c r="AW96" s="132">
        <f>'SO 02 - VRN'!J34</f>
        <v>0</v>
      </c>
      <c r="AX96" s="132">
        <f>'SO 02 - VRN'!J35</f>
        <v>0</v>
      </c>
      <c r="AY96" s="132">
        <f>'SO 02 - VRN'!J36</f>
        <v>0</v>
      </c>
      <c r="AZ96" s="132">
        <f>'SO 02 - VRN'!F33</f>
        <v>0</v>
      </c>
      <c r="BA96" s="132">
        <f>'SO 02 - VRN'!F34</f>
        <v>0</v>
      </c>
      <c r="BB96" s="132">
        <f>'SO 02 - VRN'!F35</f>
        <v>0</v>
      </c>
      <c r="BC96" s="132">
        <f>'SO 02 - VRN'!F36</f>
        <v>0</v>
      </c>
      <c r="BD96" s="134">
        <f>'SO 02 - VRN'!F37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4wdDbsyM6n0cn4LK0ev1PgQ+X1yhayg3TjLo8zqrsM1+ZBPxzdqDbqhb+KlYLzJC2GtyBeF9BYcrhrTwfJGLaQ==" hashValue="eNIqRl40wr26eFd6hhz2LD+Om/094aGHnTKPlorq1xpJ0rHbehMV+w3T1Sx/gS5WMDkTFKCmCZGrx1Ki4fSeS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Sanace nátrže'!C2" display="/"/>
    <hyperlink ref="A96" location="'SO 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Kupařovice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17</v>
      </c>
      <c r="G12" s="37"/>
      <c r="H12" s="37"/>
      <c r="I12" s="139" t="s">
        <v>21</v>
      </c>
      <c r="J12" s="143" t="str">
        <f>'Rekapitulace stavby'!AN8</f>
        <v>3. 2. 2025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23</v>
      </c>
      <c r="E14" s="37"/>
      <c r="F14" s="37"/>
      <c r="G14" s="37"/>
      <c r="H14" s="37"/>
      <c r="I14" s="139" t="s">
        <v>24</v>
      </c>
      <c r="J14" s="142" t="s">
        <v>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25</v>
      </c>
      <c r="F15" s="37"/>
      <c r="G15" s="37"/>
      <c r="H15" s="37"/>
      <c r="I15" s="139" t="s">
        <v>26</v>
      </c>
      <c r="J15" s="142" t="s">
        <v>27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24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24</v>
      </c>
      <c r="J20" s="142" t="s">
        <v>25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25</v>
      </c>
      <c r="F21" s="37"/>
      <c r="G21" s="37"/>
      <c r="H21" s="37"/>
      <c r="I21" s="139" t="s">
        <v>26</v>
      </c>
      <c r="J21" s="142" t="s">
        <v>27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24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25</v>
      </c>
      <c r="F24" s="37"/>
      <c r="G24" s="37"/>
      <c r="H24" s="37"/>
      <c r="I24" s="139" t="s">
        <v>26</v>
      </c>
      <c r="J24" s="142" t="s">
        <v>27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ROUND((SUM(BE121:BE218)),  2)</f>
        <v>0</v>
      </c>
      <c r="G33" s="37"/>
      <c r="H33" s="37"/>
      <c r="I33" s="154">
        <v>0.20999999999999999</v>
      </c>
      <c r="J33" s="153">
        <f>ROUND(((SUM(BE121:BE218))*I33),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ROUND((SUM(BF121:BF218)),  2)</f>
        <v>0</v>
      </c>
      <c r="G34" s="37"/>
      <c r="H34" s="37"/>
      <c r="I34" s="154">
        <v>0.12</v>
      </c>
      <c r="J34" s="153">
        <f>ROUND(((SUM(BF121:BF218))*I34),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ROUND((SUM(BG121:BG218)),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ROUND((SUM(BH121:BH218)),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ROUND((SUM(BI121:BI218)),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Kupařovice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Sanace nátrže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Kupařovice</v>
      </c>
      <c r="G89" s="39"/>
      <c r="H89" s="39"/>
      <c r="I89" s="31" t="s">
        <v>21</v>
      </c>
      <c r="J89" s="78" t="str">
        <f>IF(J12="","",J12)</f>
        <v>3. 2. 2025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9"/>
      <c r="E91" s="39"/>
      <c r="F91" s="26" t="str">
        <f>E15</f>
        <v>Povodí Moravy, s.p.</v>
      </c>
      <c r="G91" s="39"/>
      <c r="H91" s="39"/>
      <c r="I91" s="31" t="s">
        <v>30</v>
      </c>
      <c r="J91" s="35" t="str">
        <f>E21</f>
        <v>Povodí Moravy, s.p.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Povodí Moravy, s.p.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J204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J210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J215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Kupařovice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01 - Sanace nátrže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Kupařovice</v>
      </c>
      <c r="G115" s="39"/>
      <c r="H115" s="39"/>
      <c r="I115" s="31" t="s">
        <v>21</v>
      </c>
      <c r="J115" s="78" t="str">
        <f>IF(J12="","",J12)</f>
        <v>3. 2. 2025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23</v>
      </c>
      <c r="D117" s="39"/>
      <c r="E117" s="39"/>
      <c r="F117" s="26" t="str">
        <f>E15</f>
        <v>Povodí Moravy, s.p.</v>
      </c>
      <c r="G117" s="39"/>
      <c r="H117" s="39"/>
      <c r="I117" s="31" t="s">
        <v>30</v>
      </c>
      <c r="J117" s="35" t="str">
        <f>E21</f>
        <v>Povodí Moravy, s.p.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Povodí Moravy, s.p.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103</v>
      </c>
      <c r="D120" s="193" t="s">
        <v>60</v>
      </c>
      <c r="E120" s="193" t="s">
        <v>56</v>
      </c>
      <c r="F120" s="193" t="s">
        <v>57</v>
      </c>
      <c r="G120" s="193" t="s">
        <v>104</v>
      </c>
      <c r="H120" s="193" t="s">
        <v>105</v>
      </c>
      <c r="I120" s="193" t="s">
        <v>106</v>
      </c>
      <c r="J120" s="193" t="s">
        <v>94</v>
      </c>
      <c r="K120" s="194" t="s">
        <v>107</v>
      </c>
      <c r="L120" s="195"/>
      <c r="M120" s="99" t="s">
        <v>1</v>
      </c>
      <c r="N120" s="100" t="s">
        <v>39</v>
      </c>
      <c r="O120" s="100" t="s">
        <v>108</v>
      </c>
      <c r="P120" s="100" t="s">
        <v>109</v>
      </c>
      <c r="Q120" s="100" t="s">
        <v>110</v>
      </c>
      <c r="R120" s="100" t="s">
        <v>111</v>
      </c>
      <c r="S120" s="100" t="s">
        <v>112</v>
      </c>
      <c r="T120" s="101" t="s">
        <v>113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872.72472499999992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96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74</v>
      </c>
      <c r="E122" s="204" t="s">
        <v>115</v>
      </c>
      <c r="F122" s="204" t="s">
        <v>116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P123+P204+P210+P215</f>
        <v>0</v>
      </c>
      <c r="Q122" s="209"/>
      <c r="R122" s="210">
        <f>R123+R204+R210+R215</f>
        <v>872.72472499999992</v>
      </c>
      <c r="S122" s="209"/>
      <c r="T122" s="211">
        <f>T123+T204+T210+T215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83</v>
      </c>
      <c r="AT122" s="213" t="s">
        <v>74</v>
      </c>
      <c r="AU122" s="213" t="s">
        <v>75</v>
      </c>
      <c r="AY122" s="212" t="s">
        <v>117</v>
      </c>
      <c r="BK122" s="214">
        <f>BK123+BK204+BK210+BK215</f>
        <v>0</v>
      </c>
    </row>
    <row r="123" s="12" customFormat="1" ht="22.8" customHeight="1">
      <c r="A123" s="12"/>
      <c r="B123" s="201"/>
      <c r="C123" s="202"/>
      <c r="D123" s="203" t="s">
        <v>74</v>
      </c>
      <c r="E123" s="215" t="s">
        <v>83</v>
      </c>
      <c r="F123" s="215" t="s">
        <v>118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SUM(P124:P203)</f>
        <v>0</v>
      </c>
      <c r="Q123" s="209"/>
      <c r="R123" s="210">
        <f>SUM(R124:R203)</f>
        <v>0.13300500000000001</v>
      </c>
      <c r="S123" s="209"/>
      <c r="T123" s="211">
        <f>SUM(T124:T203)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83</v>
      </c>
      <c r="AT123" s="213" t="s">
        <v>74</v>
      </c>
      <c r="AU123" s="213" t="s">
        <v>83</v>
      </c>
      <c r="AY123" s="212" t="s">
        <v>117</v>
      </c>
      <c r="BK123" s="214">
        <f>SUM(BK124:BK203)</f>
        <v>0</v>
      </c>
    </row>
    <row r="124" s="2" customFormat="1" ht="33" customHeight="1">
      <c r="A124" s="37"/>
      <c r="B124" s="38"/>
      <c r="C124" s="217" t="s">
        <v>119</v>
      </c>
      <c r="D124" s="217" t="s">
        <v>120</v>
      </c>
      <c r="E124" s="218" t="s">
        <v>121</v>
      </c>
      <c r="F124" s="219" t="s">
        <v>122</v>
      </c>
      <c r="G124" s="220" t="s">
        <v>123</v>
      </c>
      <c r="H124" s="221">
        <v>516.44000000000005</v>
      </c>
      <c r="I124" s="222"/>
      <c r="J124" s="223">
        <f>ROUND(I124*H124,2)</f>
        <v>0</v>
      </c>
      <c r="K124" s="219" t="s">
        <v>124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125</v>
      </c>
      <c r="AT124" s="228" t="s">
        <v>120</v>
      </c>
      <c r="AU124" s="228" t="s">
        <v>85</v>
      </c>
      <c r="AY124" s="16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125</v>
      </c>
      <c r="BM124" s="228" t="s">
        <v>126</v>
      </c>
    </row>
    <row r="125" s="2" customFormat="1">
      <c r="A125" s="37"/>
      <c r="B125" s="38"/>
      <c r="C125" s="39"/>
      <c r="D125" s="230" t="s">
        <v>127</v>
      </c>
      <c r="E125" s="39"/>
      <c r="F125" s="231" t="s">
        <v>128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127</v>
      </c>
      <c r="AU125" s="16" t="s">
        <v>85</v>
      </c>
    </row>
    <row r="126" s="2" customFormat="1">
      <c r="A126" s="37"/>
      <c r="B126" s="38"/>
      <c r="C126" s="39"/>
      <c r="D126" s="235" t="s">
        <v>129</v>
      </c>
      <c r="E126" s="39"/>
      <c r="F126" s="236" t="s">
        <v>130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85</v>
      </c>
    </row>
    <row r="127" s="13" customFormat="1">
      <c r="A127" s="13"/>
      <c r="B127" s="237"/>
      <c r="C127" s="238"/>
      <c r="D127" s="230" t="s">
        <v>131</v>
      </c>
      <c r="E127" s="239" t="s">
        <v>1</v>
      </c>
      <c r="F127" s="240" t="s">
        <v>132</v>
      </c>
      <c r="G127" s="238"/>
      <c r="H127" s="239" t="s">
        <v>1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131</v>
      </c>
      <c r="AU127" s="246" t="s">
        <v>85</v>
      </c>
      <c r="AV127" s="13" t="s">
        <v>83</v>
      </c>
      <c r="AW127" s="13" t="s">
        <v>31</v>
      </c>
      <c r="AX127" s="13" t="s">
        <v>75</v>
      </c>
      <c r="AY127" s="246" t="s">
        <v>117</v>
      </c>
    </row>
    <row r="128" s="14" customFormat="1">
      <c r="A128" s="14"/>
      <c r="B128" s="247"/>
      <c r="C128" s="248"/>
      <c r="D128" s="230" t="s">
        <v>131</v>
      </c>
      <c r="E128" s="249" t="s">
        <v>1</v>
      </c>
      <c r="F128" s="250" t="s">
        <v>133</v>
      </c>
      <c r="G128" s="248"/>
      <c r="H128" s="251">
        <v>516.44000000000005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131</v>
      </c>
      <c r="AU128" s="257" t="s">
        <v>85</v>
      </c>
      <c r="AV128" s="14" t="s">
        <v>85</v>
      </c>
      <c r="AW128" s="14" t="s">
        <v>31</v>
      </c>
      <c r="AX128" s="14" t="s">
        <v>83</v>
      </c>
      <c r="AY128" s="257" t="s">
        <v>117</v>
      </c>
    </row>
    <row r="129" s="2" customFormat="1" ht="37.8" customHeight="1">
      <c r="A129" s="37"/>
      <c r="B129" s="38"/>
      <c r="C129" s="217" t="s">
        <v>134</v>
      </c>
      <c r="D129" s="217" t="s">
        <v>120</v>
      </c>
      <c r="E129" s="218" t="s">
        <v>135</v>
      </c>
      <c r="F129" s="219" t="s">
        <v>136</v>
      </c>
      <c r="G129" s="220" t="s">
        <v>123</v>
      </c>
      <c r="H129" s="221">
        <v>446.40699999999998</v>
      </c>
      <c r="I129" s="222"/>
      <c r="J129" s="223">
        <f>ROUND(I129*H129,2)</f>
        <v>0</v>
      </c>
      <c r="K129" s="219" t="s">
        <v>124</v>
      </c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125</v>
      </c>
      <c r="AT129" s="228" t="s">
        <v>120</v>
      </c>
      <c r="AU129" s="228" t="s">
        <v>85</v>
      </c>
      <c r="AY129" s="16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125</v>
      </c>
      <c r="BM129" s="228" t="s">
        <v>137</v>
      </c>
    </row>
    <row r="130" s="2" customFormat="1">
      <c r="A130" s="37"/>
      <c r="B130" s="38"/>
      <c r="C130" s="39"/>
      <c r="D130" s="230" t="s">
        <v>127</v>
      </c>
      <c r="E130" s="39"/>
      <c r="F130" s="231" t="s">
        <v>138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127</v>
      </c>
      <c r="AU130" s="16" t="s">
        <v>85</v>
      </c>
    </row>
    <row r="131" s="2" customFormat="1">
      <c r="A131" s="37"/>
      <c r="B131" s="38"/>
      <c r="C131" s="39"/>
      <c r="D131" s="235" t="s">
        <v>129</v>
      </c>
      <c r="E131" s="39"/>
      <c r="F131" s="236" t="s">
        <v>139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129</v>
      </c>
      <c r="AU131" s="16" t="s">
        <v>85</v>
      </c>
    </row>
    <row r="132" s="2" customFormat="1">
      <c r="A132" s="37"/>
      <c r="B132" s="38"/>
      <c r="C132" s="39"/>
      <c r="D132" s="230" t="s">
        <v>140</v>
      </c>
      <c r="E132" s="39"/>
      <c r="F132" s="258" t="s">
        <v>141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140</v>
      </c>
      <c r="AU132" s="16" t="s">
        <v>85</v>
      </c>
    </row>
    <row r="133" s="14" customFormat="1">
      <c r="A133" s="14"/>
      <c r="B133" s="247"/>
      <c r="C133" s="248"/>
      <c r="D133" s="230" t="s">
        <v>131</v>
      </c>
      <c r="E133" s="249" t="s">
        <v>1</v>
      </c>
      <c r="F133" s="250" t="s">
        <v>142</v>
      </c>
      <c r="G133" s="248"/>
      <c r="H133" s="251">
        <v>446.40699999999998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131</v>
      </c>
      <c r="AU133" s="257" t="s">
        <v>85</v>
      </c>
      <c r="AV133" s="14" t="s">
        <v>85</v>
      </c>
      <c r="AW133" s="14" t="s">
        <v>31</v>
      </c>
      <c r="AX133" s="14" t="s">
        <v>83</v>
      </c>
      <c r="AY133" s="257" t="s">
        <v>117</v>
      </c>
    </row>
    <row r="134" s="2" customFormat="1" ht="37.8" customHeight="1">
      <c r="A134" s="37"/>
      <c r="B134" s="38"/>
      <c r="C134" s="217" t="s">
        <v>143</v>
      </c>
      <c r="D134" s="217" t="s">
        <v>120</v>
      </c>
      <c r="E134" s="218" t="s">
        <v>144</v>
      </c>
      <c r="F134" s="219" t="s">
        <v>145</v>
      </c>
      <c r="G134" s="220" t="s">
        <v>123</v>
      </c>
      <c r="H134" s="221">
        <v>8481.7330000000002</v>
      </c>
      <c r="I134" s="222"/>
      <c r="J134" s="223">
        <f>ROUND(I134*H134,2)</f>
        <v>0</v>
      </c>
      <c r="K134" s="219" t="s">
        <v>124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125</v>
      </c>
      <c r="AT134" s="228" t="s">
        <v>120</v>
      </c>
      <c r="AU134" s="228" t="s">
        <v>85</v>
      </c>
      <c r="AY134" s="16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125</v>
      </c>
      <c r="BM134" s="228" t="s">
        <v>146</v>
      </c>
    </row>
    <row r="135" s="2" customFormat="1">
      <c r="A135" s="37"/>
      <c r="B135" s="38"/>
      <c r="C135" s="39"/>
      <c r="D135" s="230" t="s">
        <v>127</v>
      </c>
      <c r="E135" s="39"/>
      <c r="F135" s="231" t="s">
        <v>147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85</v>
      </c>
    </row>
    <row r="136" s="2" customFormat="1">
      <c r="A136" s="37"/>
      <c r="B136" s="38"/>
      <c r="C136" s="39"/>
      <c r="D136" s="235" t="s">
        <v>129</v>
      </c>
      <c r="E136" s="39"/>
      <c r="F136" s="236" t="s">
        <v>148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129</v>
      </c>
      <c r="AU136" s="16" t="s">
        <v>85</v>
      </c>
    </row>
    <row r="137" s="2" customFormat="1">
      <c r="A137" s="37"/>
      <c r="B137" s="38"/>
      <c r="C137" s="39"/>
      <c r="D137" s="230" t="s">
        <v>140</v>
      </c>
      <c r="E137" s="39"/>
      <c r="F137" s="258" t="s">
        <v>141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140</v>
      </c>
      <c r="AU137" s="16" t="s">
        <v>85</v>
      </c>
    </row>
    <row r="138" s="14" customFormat="1">
      <c r="A138" s="14"/>
      <c r="B138" s="247"/>
      <c r="C138" s="248"/>
      <c r="D138" s="230" t="s">
        <v>131</v>
      </c>
      <c r="E138" s="249" t="s">
        <v>1</v>
      </c>
      <c r="F138" s="250" t="s">
        <v>149</v>
      </c>
      <c r="G138" s="248"/>
      <c r="H138" s="251">
        <v>8481.7330000000002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131</v>
      </c>
      <c r="AU138" s="257" t="s">
        <v>85</v>
      </c>
      <c r="AV138" s="14" t="s">
        <v>85</v>
      </c>
      <c r="AW138" s="14" t="s">
        <v>31</v>
      </c>
      <c r="AX138" s="14" t="s">
        <v>83</v>
      </c>
      <c r="AY138" s="257" t="s">
        <v>117</v>
      </c>
    </row>
    <row r="139" s="2" customFormat="1" ht="24.15" customHeight="1">
      <c r="A139" s="37"/>
      <c r="B139" s="38"/>
      <c r="C139" s="217" t="s">
        <v>150</v>
      </c>
      <c r="D139" s="217" t="s">
        <v>120</v>
      </c>
      <c r="E139" s="218" t="s">
        <v>151</v>
      </c>
      <c r="F139" s="219" t="s">
        <v>152</v>
      </c>
      <c r="G139" s="220" t="s">
        <v>123</v>
      </c>
      <c r="H139" s="221">
        <v>446.40699999999998</v>
      </c>
      <c r="I139" s="222"/>
      <c r="J139" s="223">
        <f>ROUND(I139*H139,2)</f>
        <v>0</v>
      </c>
      <c r="K139" s="219" t="s">
        <v>124</v>
      </c>
      <c r="L139" s="43"/>
      <c r="M139" s="224" t="s">
        <v>1</v>
      </c>
      <c r="N139" s="225" t="s">
        <v>40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125</v>
      </c>
      <c r="AT139" s="228" t="s">
        <v>120</v>
      </c>
      <c r="AU139" s="228" t="s">
        <v>85</v>
      </c>
      <c r="AY139" s="16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83</v>
      </c>
      <c r="BK139" s="229">
        <f>ROUND(I139*H139,2)</f>
        <v>0</v>
      </c>
      <c r="BL139" s="16" t="s">
        <v>125</v>
      </c>
      <c r="BM139" s="228" t="s">
        <v>153</v>
      </c>
    </row>
    <row r="140" s="2" customFormat="1">
      <c r="A140" s="37"/>
      <c r="B140" s="38"/>
      <c r="C140" s="39"/>
      <c r="D140" s="230" t="s">
        <v>127</v>
      </c>
      <c r="E140" s="39"/>
      <c r="F140" s="231" t="s">
        <v>154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127</v>
      </c>
      <c r="AU140" s="16" t="s">
        <v>85</v>
      </c>
    </row>
    <row r="141" s="2" customFormat="1">
      <c r="A141" s="37"/>
      <c r="B141" s="38"/>
      <c r="C141" s="39"/>
      <c r="D141" s="235" t="s">
        <v>129</v>
      </c>
      <c r="E141" s="39"/>
      <c r="F141" s="236" t="s">
        <v>155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85</v>
      </c>
    </row>
    <row r="142" s="14" customFormat="1">
      <c r="A142" s="14"/>
      <c r="B142" s="247"/>
      <c r="C142" s="248"/>
      <c r="D142" s="230" t="s">
        <v>131</v>
      </c>
      <c r="E142" s="249" t="s">
        <v>1</v>
      </c>
      <c r="F142" s="250" t="s">
        <v>142</v>
      </c>
      <c r="G142" s="248"/>
      <c r="H142" s="251">
        <v>446.40699999999998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131</v>
      </c>
      <c r="AU142" s="257" t="s">
        <v>85</v>
      </c>
      <c r="AV142" s="14" t="s">
        <v>85</v>
      </c>
      <c r="AW142" s="14" t="s">
        <v>31</v>
      </c>
      <c r="AX142" s="14" t="s">
        <v>83</v>
      </c>
      <c r="AY142" s="257" t="s">
        <v>117</v>
      </c>
    </row>
    <row r="143" s="2" customFormat="1" ht="16.5" customHeight="1">
      <c r="A143" s="37"/>
      <c r="B143" s="38"/>
      <c r="C143" s="217" t="s">
        <v>7</v>
      </c>
      <c r="D143" s="217" t="s">
        <v>120</v>
      </c>
      <c r="E143" s="218" t="s">
        <v>156</v>
      </c>
      <c r="F143" s="219" t="s">
        <v>157</v>
      </c>
      <c r="G143" s="220" t="s">
        <v>123</v>
      </c>
      <c r="H143" s="221">
        <v>21.792999999999999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125</v>
      </c>
      <c r="AT143" s="228" t="s">
        <v>120</v>
      </c>
      <c r="AU143" s="228" t="s">
        <v>85</v>
      </c>
      <c r="AY143" s="16" t="s">
        <v>117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125</v>
      </c>
      <c r="BM143" s="228" t="s">
        <v>158</v>
      </c>
    </row>
    <row r="144" s="2" customFormat="1">
      <c r="A144" s="37"/>
      <c r="B144" s="38"/>
      <c r="C144" s="39"/>
      <c r="D144" s="230" t="s">
        <v>127</v>
      </c>
      <c r="E144" s="39"/>
      <c r="F144" s="231" t="s">
        <v>157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127</v>
      </c>
      <c r="AU144" s="16" t="s">
        <v>85</v>
      </c>
    </row>
    <row r="145" s="13" customFormat="1">
      <c r="A145" s="13"/>
      <c r="B145" s="237"/>
      <c r="C145" s="238"/>
      <c r="D145" s="230" t="s">
        <v>131</v>
      </c>
      <c r="E145" s="239" t="s">
        <v>1</v>
      </c>
      <c r="F145" s="240" t="s">
        <v>159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131</v>
      </c>
      <c r="AU145" s="246" t="s">
        <v>85</v>
      </c>
      <c r="AV145" s="13" t="s">
        <v>83</v>
      </c>
      <c r="AW145" s="13" t="s">
        <v>31</v>
      </c>
      <c r="AX145" s="13" t="s">
        <v>75</v>
      </c>
      <c r="AY145" s="246" t="s">
        <v>117</v>
      </c>
    </row>
    <row r="146" s="14" customFormat="1">
      <c r="A146" s="14"/>
      <c r="B146" s="247"/>
      <c r="C146" s="248"/>
      <c r="D146" s="230" t="s">
        <v>131</v>
      </c>
      <c r="E146" s="249" t="s">
        <v>1</v>
      </c>
      <c r="F146" s="250" t="s">
        <v>160</v>
      </c>
      <c r="G146" s="248"/>
      <c r="H146" s="251">
        <v>21.792999999999999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131</v>
      </c>
      <c r="AU146" s="257" t="s">
        <v>85</v>
      </c>
      <c r="AV146" s="14" t="s">
        <v>85</v>
      </c>
      <c r="AW146" s="14" t="s">
        <v>31</v>
      </c>
      <c r="AX146" s="14" t="s">
        <v>83</v>
      </c>
      <c r="AY146" s="257" t="s">
        <v>117</v>
      </c>
    </row>
    <row r="147" s="2" customFormat="1" ht="24.15" customHeight="1">
      <c r="A147" s="37"/>
      <c r="B147" s="38"/>
      <c r="C147" s="217" t="s">
        <v>125</v>
      </c>
      <c r="D147" s="217" t="s">
        <v>120</v>
      </c>
      <c r="E147" s="218" t="s">
        <v>161</v>
      </c>
      <c r="F147" s="219" t="s">
        <v>162</v>
      </c>
      <c r="G147" s="220" t="s">
        <v>123</v>
      </c>
      <c r="H147" s="221">
        <v>48.240000000000002</v>
      </c>
      <c r="I147" s="222"/>
      <c r="J147" s="223">
        <f>ROUND(I147*H147,2)</f>
        <v>0</v>
      </c>
      <c r="K147" s="219" t="s">
        <v>124</v>
      </c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125</v>
      </c>
      <c r="AT147" s="228" t="s">
        <v>120</v>
      </c>
      <c r="AU147" s="228" t="s">
        <v>85</v>
      </c>
      <c r="AY147" s="16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125</v>
      </c>
      <c r="BM147" s="228" t="s">
        <v>163</v>
      </c>
    </row>
    <row r="148" s="2" customFormat="1">
      <c r="A148" s="37"/>
      <c r="B148" s="38"/>
      <c r="C148" s="39"/>
      <c r="D148" s="230" t="s">
        <v>127</v>
      </c>
      <c r="E148" s="39"/>
      <c r="F148" s="231" t="s">
        <v>164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85</v>
      </c>
    </row>
    <row r="149" s="2" customFormat="1">
      <c r="A149" s="37"/>
      <c r="B149" s="38"/>
      <c r="C149" s="39"/>
      <c r="D149" s="235" t="s">
        <v>129</v>
      </c>
      <c r="E149" s="39"/>
      <c r="F149" s="236" t="s">
        <v>165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129</v>
      </c>
      <c r="AU149" s="16" t="s">
        <v>85</v>
      </c>
    </row>
    <row r="150" s="13" customFormat="1">
      <c r="A150" s="13"/>
      <c r="B150" s="237"/>
      <c r="C150" s="238"/>
      <c r="D150" s="230" t="s">
        <v>131</v>
      </c>
      <c r="E150" s="239" t="s">
        <v>1</v>
      </c>
      <c r="F150" s="240" t="s">
        <v>132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131</v>
      </c>
      <c r="AU150" s="246" t="s">
        <v>85</v>
      </c>
      <c r="AV150" s="13" t="s">
        <v>83</v>
      </c>
      <c r="AW150" s="13" t="s">
        <v>31</v>
      </c>
      <c r="AX150" s="13" t="s">
        <v>75</v>
      </c>
      <c r="AY150" s="246" t="s">
        <v>117</v>
      </c>
    </row>
    <row r="151" s="14" customFormat="1">
      <c r="A151" s="14"/>
      <c r="B151" s="247"/>
      <c r="C151" s="248"/>
      <c r="D151" s="230" t="s">
        <v>131</v>
      </c>
      <c r="E151" s="249" t="s">
        <v>1</v>
      </c>
      <c r="F151" s="250" t="s">
        <v>166</v>
      </c>
      <c r="G151" s="248"/>
      <c r="H151" s="251">
        <v>48.240000000000002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131</v>
      </c>
      <c r="AU151" s="257" t="s">
        <v>85</v>
      </c>
      <c r="AV151" s="14" t="s">
        <v>85</v>
      </c>
      <c r="AW151" s="14" t="s">
        <v>31</v>
      </c>
      <c r="AX151" s="14" t="s">
        <v>83</v>
      </c>
      <c r="AY151" s="257" t="s">
        <v>117</v>
      </c>
    </row>
    <row r="152" s="2" customFormat="1" ht="24.15" customHeight="1">
      <c r="A152" s="37"/>
      <c r="B152" s="38"/>
      <c r="C152" s="217" t="s">
        <v>167</v>
      </c>
      <c r="D152" s="217" t="s">
        <v>120</v>
      </c>
      <c r="E152" s="218" t="s">
        <v>168</v>
      </c>
      <c r="F152" s="219" t="s">
        <v>169</v>
      </c>
      <c r="G152" s="220" t="s">
        <v>170</v>
      </c>
      <c r="H152" s="221">
        <v>250</v>
      </c>
      <c r="I152" s="222"/>
      <c r="J152" s="223">
        <f>ROUND(I152*H152,2)</f>
        <v>0</v>
      </c>
      <c r="K152" s="219" t="s">
        <v>124</v>
      </c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125</v>
      </c>
      <c r="AT152" s="228" t="s">
        <v>120</v>
      </c>
      <c r="AU152" s="228" t="s">
        <v>85</v>
      </c>
      <c r="AY152" s="16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125</v>
      </c>
      <c r="BM152" s="228" t="s">
        <v>171</v>
      </c>
    </row>
    <row r="153" s="2" customFormat="1">
      <c r="A153" s="37"/>
      <c r="B153" s="38"/>
      <c r="C153" s="39"/>
      <c r="D153" s="230" t="s">
        <v>127</v>
      </c>
      <c r="E153" s="39"/>
      <c r="F153" s="231" t="s">
        <v>172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85</v>
      </c>
    </row>
    <row r="154" s="2" customFormat="1">
      <c r="A154" s="37"/>
      <c r="B154" s="38"/>
      <c r="C154" s="39"/>
      <c r="D154" s="235" t="s">
        <v>129</v>
      </c>
      <c r="E154" s="39"/>
      <c r="F154" s="236" t="s">
        <v>173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85</v>
      </c>
    </row>
    <row r="155" s="2" customFormat="1">
      <c r="A155" s="37"/>
      <c r="B155" s="38"/>
      <c r="C155" s="39"/>
      <c r="D155" s="230" t="s">
        <v>140</v>
      </c>
      <c r="E155" s="39"/>
      <c r="F155" s="258" t="s">
        <v>174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140</v>
      </c>
      <c r="AU155" s="16" t="s">
        <v>85</v>
      </c>
    </row>
    <row r="156" s="13" customFormat="1">
      <c r="A156" s="13"/>
      <c r="B156" s="237"/>
      <c r="C156" s="238"/>
      <c r="D156" s="230" t="s">
        <v>131</v>
      </c>
      <c r="E156" s="239" t="s">
        <v>1</v>
      </c>
      <c r="F156" s="240" t="s">
        <v>175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131</v>
      </c>
      <c r="AU156" s="246" t="s">
        <v>85</v>
      </c>
      <c r="AV156" s="13" t="s">
        <v>83</v>
      </c>
      <c r="AW156" s="13" t="s">
        <v>31</v>
      </c>
      <c r="AX156" s="13" t="s">
        <v>75</v>
      </c>
      <c r="AY156" s="246" t="s">
        <v>117</v>
      </c>
    </row>
    <row r="157" s="14" customFormat="1">
      <c r="A157" s="14"/>
      <c r="B157" s="247"/>
      <c r="C157" s="248"/>
      <c r="D157" s="230" t="s">
        <v>131</v>
      </c>
      <c r="E157" s="249" t="s">
        <v>1</v>
      </c>
      <c r="F157" s="250" t="s">
        <v>176</v>
      </c>
      <c r="G157" s="248"/>
      <c r="H157" s="251">
        <v>250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131</v>
      </c>
      <c r="AU157" s="257" t="s">
        <v>85</v>
      </c>
      <c r="AV157" s="14" t="s">
        <v>85</v>
      </c>
      <c r="AW157" s="14" t="s">
        <v>31</v>
      </c>
      <c r="AX157" s="14" t="s">
        <v>83</v>
      </c>
      <c r="AY157" s="257" t="s">
        <v>117</v>
      </c>
    </row>
    <row r="158" s="2" customFormat="1" ht="16.5" customHeight="1">
      <c r="A158" s="37"/>
      <c r="B158" s="38"/>
      <c r="C158" s="259" t="s">
        <v>177</v>
      </c>
      <c r="D158" s="259" t="s">
        <v>178</v>
      </c>
      <c r="E158" s="260" t="s">
        <v>179</v>
      </c>
      <c r="F158" s="261" t="s">
        <v>180</v>
      </c>
      <c r="G158" s="262" t="s">
        <v>181</v>
      </c>
      <c r="H158" s="263">
        <v>5.4299999999999997</v>
      </c>
      <c r="I158" s="264"/>
      <c r="J158" s="265">
        <f>ROUND(I158*H158,2)</f>
        <v>0</v>
      </c>
      <c r="K158" s="261" t="s">
        <v>124</v>
      </c>
      <c r="L158" s="266"/>
      <c r="M158" s="267" t="s">
        <v>1</v>
      </c>
      <c r="N158" s="268" t="s">
        <v>40</v>
      </c>
      <c r="O158" s="90"/>
      <c r="P158" s="226">
        <f>O158*H158</f>
        <v>0</v>
      </c>
      <c r="Q158" s="226">
        <v>0.001</v>
      </c>
      <c r="R158" s="226">
        <f>Q158*H158</f>
        <v>0.0054299999999999999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182</v>
      </c>
      <c r="AT158" s="228" t="s">
        <v>178</v>
      </c>
      <c r="AU158" s="228" t="s">
        <v>85</v>
      </c>
      <c r="AY158" s="16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125</v>
      </c>
      <c r="BM158" s="228" t="s">
        <v>183</v>
      </c>
    </row>
    <row r="159" s="2" customFormat="1">
      <c r="A159" s="37"/>
      <c r="B159" s="38"/>
      <c r="C159" s="39"/>
      <c r="D159" s="230" t="s">
        <v>127</v>
      </c>
      <c r="E159" s="39"/>
      <c r="F159" s="231" t="s">
        <v>180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85</v>
      </c>
    </row>
    <row r="160" s="14" customFormat="1">
      <c r="A160" s="14"/>
      <c r="B160" s="247"/>
      <c r="C160" s="248"/>
      <c r="D160" s="230" t="s">
        <v>131</v>
      </c>
      <c r="E160" s="248"/>
      <c r="F160" s="250" t="s">
        <v>184</v>
      </c>
      <c r="G160" s="248"/>
      <c r="H160" s="251">
        <v>5.4299999999999997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131</v>
      </c>
      <c r="AU160" s="257" t="s">
        <v>85</v>
      </c>
      <c r="AV160" s="14" t="s">
        <v>85</v>
      </c>
      <c r="AW160" s="14" t="s">
        <v>4</v>
      </c>
      <c r="AX160" s="14" t="s">
        <v>83</v>
      </c>
      <c r="AY160" s="257" t="s">
        <v>117</v>
      </c>
    </row>
    <row r="161" s="2" customFormat="1" ht="24.15" customHeight="1">
      <c r="A161" s="37"/>
      <c r="B161" s="38"/>
      <c r="C161" s="217" t="s">
        <v>185</v>
      </c>
      <c r="D161" s="217" t="s">
        <v>120</v>
      </c>
      <c r="E161" s="218" t="s">
        <v>186</v>
      </c>
      <c r="F161" s="219" t="s">
        <v>187</v>
      </c>
      <c r="G161" s="220" t="s">
        <v>170</v>
      </c>
      <c r="H161" s="221">
        <v>376.61000000000001</v>
      </c>
      <c r="I161" s="222"/>
      <c r="J161" s="223">
        <f>ROUND(I161*H161,2)</f>
        <v>0</v>
      </c>
      <c r="K161" s="219" t="s">
        <v>124</v>
      </c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125</v>
      </c>
      <c r="AT161" s="228" t="s">
        <v>120</v>
      </c>
      <c r="AU161" s="228" t="s">
        <v>85</v>
      </c>
      <c r="AY161" s="16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125</v>
      </c>
      <c r="BM161" s="228" t="s">
        <v>188</v>
      </c>
    </row>
    <row r="162" s="2" customFormat="1">
      <c r="A162" s="37"/>
      <c r="B162" s="38"/>
      <c r="C162" s="39"/>
      <c r="D162" s="230" t="s">
        <v>127</v>
      </c>
      <c r="E162" s="39"/>
      <c r="F162" s="231" t="s">
        <v>189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85</v>
      </c>
    </row>
    <row r="163" s="2" customFormat="1">
      <c r="A163" s="37"/>
      <c r="B163" s="38"/>
      <c r="C163" s="39"/>
      <c r="D163" s="235" t="s">
        <v>129</v>
      </c>
      <c r="E163" s="39"/>
      <c r="F163" s="236" t="s">
        <v>190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129</v>
      </c>
      <c r="AU163" s="16" t="s">
        <v>85</v>
      </c>
    </row>
    <row r="164" s="13" customFormat="1">
      <c r="A164" s="13"/>
      <c r="B164" s="237"/>
      <c r="C164" s="238"/>
      <c r="D164" s="230" t="s">
        <v>131</v>
      </c>
      <c r="E164" s="239" t="s">
        <v>1</v>
      </c>
      <c r="F164" s="240" t="s">
        <v>132</v>
      </c>
      <c r="G164" s="238"/>
      <c r="H164" s="239" t="s">
        <v>1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131</v>
      </c>
      <c r="AU164" s="246" t="s">
        <v>85</v>
      </c>
      <c r="AV164" s="13" t="s">
        <v>83</v>
      </c>
      <c r="AW164" s="13" t="s">
        <v>31</v>
      </c>
      <c r="AX164" s="13" t="s">
        <v>75</v>
      </c>
      <c r="AY164" s="246" t="s">
        <v>117</v>
      </c>
    </row>
    <row r="165" s="14" customFormat="1">
      <c r="A165" s="14"/>
      <c r="B165" s="247"/>
      <c r="C165" s="248"/>
      <c r="D165" s="230" t="s">
        <v>131</v>
      </c>
      <c r="E165" s="249" t="s">
        <v>1</v>
      </c>
      <c r="F165" s="250" t="s">
        <v>191</v>
      </c>
      <c r="G165" s="248"/>
      <c r="H165" s="251">
        <v>376.61000000000001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131</v>
      </c>
      <c r="AU165" s="257" t="s">
        <v>85</v>
      </c>
      <c r="AV165" s="14" t="s">
        <v>85</v>
      </c>
      <c r="AW165" s="14" t="s">
        <v>31</v>
      </c>
      <c r="AX165" s="14" t="s">
        <v>83</v>
      </c>
      <c r="AY165" s="257" t="s">
        <v>117</v>
      </c>
    </row>
    <row r="166" s="2" customFormat="1" ht="16.5" customHeight="1">
      <c r="A166" s="37"/>
      <c r="B166" s="38"/>
      <c r="C166" s="259" t="s">
        <v>182</v>
      </c>
      <c r="D166" s="259" t="s">
        <v>178</v>
      </c>
      <c r="E166" s="260" t="s">
        <v>179</v>
      </c>
      <c r="F166" s="261" t="s">
        <v>180</v>
      </c>
      <c r="G166" s="262" t="s">
        <v>181</v>
      </c>
      <c r="H166" s="263">
        <v>9.4149999999999991</v>
      </c>
      <c r="I166" s="264"/>
      <c r="J166" s="265">
        <f>ROUND(I166*H166,2)</f>
        <v>0</v>
      </c>
      <c r="K166" s="261" t="s">
        <v>124</v>
      </c>
      <c r="L166" s="266"/>
      <c r="M166" s="267" t="s">
        <v>1</v>
      </c>
      <c r="N166" s="268" t="s">
        <v>40</v>
      </c>
      <c r="O166" s="90"/>
      <c r="P166" s="226">
        <f>O166*H166</f>
        <v>0</v>
      </c>
      <c r="Q166" s="226">
        <v>0.001</v>
      </c>
      <c r="R166" s="226">
        <f>Q166*H166</f>
        <v>0.0094149999999999998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182</v>
      </c>
      <c r="AT166" s="228" t="s">
        <v>178</v>
      </c>
      <c r="AU166" s="228" t="s">
        <v>85</v>
      </c>
      <c r="AY166" s="16" t="s">
        <v>117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83</v>
      </c>
      <c r="BK166" s="229">
        <f>ROUND(I166*H166,2)</f>
        <v>0</v>
      </c>
      <c r="BL166" s="16" t="s">
        <v>125</v>
      </c>
      <c r="BM166" s="228" t="s">
        <v>192</v>
      </c>
    </row>
    <row r="167" s="2" customFormat="1">
      <c r="A167" s="37"/>
      <c r="B167" s="38"/>
      <c r="C167" s="39"/>
      <c r="D167" s="230" t="s">
        <v>127</v>
      </c>
      <c r="E167" s="39"/>
      <c r="F167" s="231" t="s">
        <v>180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127</v>
      </c>
      <c r="AU167" s="16" t="s">
        <v>85</v>
      </c>
    </row>
    <row r="168" s="14" customFormat="1">
      <c r="A168" s="14"/>
      <c r="B168" s="247"/>
      <c r="C168" s="248"/>
      <c r="D168" s="230" t="s">
        <v>131</v>
      </c>
      <c r="E168" s="248"/>
      <c r="F168" s="250" t="s">
        <v>193</v>
      </c>
      <c r="G168" s="248"/>
      <c r="H168" s="251">
        <v>9.4149999999999991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131</v>
      </c>
      <c r="AU168" s="257" t="s">
        <v>85</v>
      </c>
      <c r="AV168" s="14" t="s">
        <v>85</v>
      </c>
      <c r="AW168" s="14" t="s">
        <v>4</v>
      </c>
      <c r="AX168" s="14" t="s">
        <v>83</v>
      </c>
      <c r="AY168" s="257" t="s">
        <v>117</v>
      </c>
    </row>
    <row r="169" s="2" customFormat="1" ht="24.15" customHeight="1">
      <c r="A169" s="37"/>
      <c r="B169" s="38"/>
      <c r="C169" s="217" t="s">
        <v>194</v>
      </c>
      <c r="D169" s="217" t="s">
        <v>120</v>
      </c>
      <c r="E169" s="218" t="s">
        <v>195</v>
      </c>
      <c r="F169" s="219" t="s">
        <v>196</v>
      </c>
      <c r="G169" s="220" t="s">
        <v>170</v>
      </c>
      <c r="H169" s="221">
        <v>250</v>
      </c>
      <c r="I169" s="222"/>
      <c r="J169" s="223">
        <f>ROUND(I169*H169,2)</f>
        <v>0</v>
      </c>
      <c r="K169" s="219" t="s">
        <v>124</v>
      </c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125</v>
      </c>
      <c r="AT169" s="228" t="s">
        <v>120</v>
      </c>
      <c r="AU169" s="228" t="s">
        <v>85</v>
      </c>
      <c r="AY169" s="16" t="s">
        <v>117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125</v>
      </c>
      <c r="BM169" s="228" t="s">
        <v>197</v>
      </c>
    </row>
    <row r="170" s="2" customFormat="1">
      <c r="A170" s="37"/>
      <c r="B170" s="38"/>
      <c r="C170" s="39"/>
      <c r="D170" s="230" t="s">
        <v>127</v>
      </c>
      <c r="E170" s="39"/>
      <c r="F170" s="231" t="s">
        <v>198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127</v>
      </c>
      <c r="AU170" s="16" t="s">
        <v>85</v>
      </c>
    </row>
    <row r="171" s="2" customFormat="1">
      <c r="A171" s="37"/>
      <c r="B171" s="38"/>
      <c r="C171" s="39"/>
      <c r="D171" s="235" t="s">
        <v>129</v>
      </c>
      <c r="E171" s="39"/>
      <c r="F171" s="236" t="s">
        <v>199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129</v>
      </c>
      <c r="AU171" s="16" t="s">
        <v>85</v>
      </c>
    </row>
    <row r="172" s="2" customFormat="1">
      <c r="A172" s="37"/>
      <c r="B172" s="38"/>
      <c r="C172" s="39"/>
      <c r="D172" s="230" t="s">
        <v>140</v>
      </c>
      <c r="E172" s="39"/>
      <c r="F172" s="258" t="s">
        <v>200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140</v>
      </c>
      <c r="AU172" s="16" t="s">
        <v>85</v>
      </c>
    </row>
    <row r="173" s="13" customFormat="1">
      <c r="A173" s="13"/>
      <c r="B173" s="237"/>
      <c r="C173" s="238"/>
      <c r="D173" s="230" t="s">
        <v>131</v>
      </c>
      <c r="E173" s="239" t="s">
        <v>1</v>
      </c>
      <c r="F173" s="240" t="s">
        <v>175</v>
      </c>
      <c r="G173" s="238"/>
      <c r="H173" s="239" t="s">
        <v>1</v>
      </c>
      <c r="I173" s="241"/>
      <c r="J173" s="238"/>
      <c r="K173" s="238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131</v>
      </c>
      <c r="AU173" s="246" t="s">
        <v>85</v>
      </c>
      <c r="AV173" s="13" t="s">
        <v>83</v>
      </c>
      <c r="AW173" s="13" t="s">
        <v>31</v>
      </c>
      <c r="AX173" s="13" t="s">
        <v>75</v>
      </c>
      <c r="AY173" s="246" t="s">
        <v>117</v>
      </c>
    </row>
    <row r="174" s="14" customFormat="1">
      <c r="A174" s="14"/>
      <c r="B174" s="247"/>
      <c r="C174" s="248"/>
      <c r="D174" s="230" t="s">
        <v>131</v>
      </c>
      <c r="E174" s="249" t="s">
        <v>1</v>
      </c>
      <c r="F174" s="250" t="s">
        <v>176</v>
      </c>
      <c r="G174" s="248"/>
      <c r="H174" s="251">
        <v>250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131</v>
      </c>
      <c r="AU174" s="257" t="s">
        <v>85</v>
      </c>
      <c r="AV174" s="14" t="s">
        <v>85</v>
      </c>
      <c r="AW174" s="14" t="s">
        <v>31</v>
      </c>
      <c r="AX174" s="14" t="s">
        <v>83</v>
      </c>
      <c r="AY174" s="257" t="s">
        <v>117</v>
      </c>
    </row>
    <row r="175" s="2" customFormat="1" ht="24.15" customHeight="1">
      <c r="A175" s="37"/>
      <c r="B175" s="38"/>
      <c r="C175" s="217" t="s">
        <v>201</v>
      </c>
      <c r="D175" s="217" t="s">
        <v>120</v>
      </c>
      <c r="E175" s="218" t="s">
        <v>202</v>
      </c>
      <c r="F175" s="219" t="s">
        <v>203</v>
      </c>
      <c r="G175" s="220" t="s">
        <v>170</v>
      </c>
      <c r="H175" s="221">
        <v>376.61000000000001</v>
      </c>
      <c r="I175" s="222"/>
      <c r="J175" s="223">
        <f>ROUND(I175*H175,2)</f>
        <v>0</v>
      </c>
      <c r="K175" s="219" t="s">
        <v>124</v>
      </c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125</v>
      </c>
      <c r="AT175" s="228" t="s">
        <v>120</v>
      </c>
      <c r="AU175" s="228" t="s">
        <v>85</v>
      </c>
      <c r="AY175" s="16" t="s">
        <v>117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125</v>
      </c>
      <c r="BM175" s="228" t="s">
        <v>204</v>
      </c>
    </row>
    <row r="176" s="2" customFormat="1">
      <c r="A176" s="37"/>
      <c r="B176" s="38"/>
      <c r="C176" s="39"/>
      <c r="D176" s="230" t="s">
        <v>127</v>
      </c>
      <c r="E176" s="39"/>
      <c r="F176" s="231" t="s">
        <v>205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85</v>
      </c>
    </row>
    <row r="177" s="2" customFormat="1">
      <c r="A177" s="37"/>
      <c r="B177" s="38"/>
      <c r="C177" s="39"/>
      <c r="D177" s="235" t="s">
        <v>129</v>
      </c>
      <c r="E177" s="39"/>
      <c r="F177" s="236" t="s">
        <v>206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85</v>
      </c>
    </row>
    <row r="178" s="13" customFormat="1">
      <c r="A178" s="13"/>
      <c r="B178" s="237"/>
      <c r="C178" s="238"/>
      <c r="D178" s="230" t="s">
        <v>131</v>
      </c>
      <c r="E178" s="239" t="s">
        <v>1</v>
      </c>
      <c r="F178" s="240" t="s">
        <v>132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131</v>
      </c>
      <c r="AU178" s="246" t="s">
        <v>85</v>
      </c>
      <c r="AV178" s="13" t="s">
        <v>83</v>
      </c>
      <c r="AW178" s="13" t="s">
        <v>31</v>
      </c>
      <c r="AX178" s="13" t="s">
        <v>75</v>
      </c>
      <c r="AY178" s="246" t="s">
        <v>117</v>
      </c>
    </row>
    <row r="179" s="14" customFormat="1">
      <c r="A179" s="14"/>
      <c r="B179" s="247"/>
      <c r="C179" s="248"/>
      <c r="D179" s="230" t="s">
        <v>131</v>
      </c>
      <c r="E179" s="249" t="s">
        <v>1</v>
      </c>
      <c r="F179" s="250" t="s">
        <v>191</v>
      </c>
      <c r="G179" s="248"/>
      <c r="H179" s="251">
        <v>376.61000000000001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131</v>
      </c>
      <c r="AU179" s="257" t="s">
        <v>85</v>
      </c>
      <c r="AV179" s="14" t="s">
        <v>85</v>
      </c>
      <c r="AW179" s="14" t="s">
        <v>31</v>
      </c>
      <c r="AX179" s="14" t="s">
        <v>83</v>
      </c>
      <c r="AY179" s="257" t="s">
        <v>117</v>
      </c>
    </row>
    <row r="180" s="2" customFormat="1" ht="33" customHeight="1">
      <c r="A180" s="37"/>
      <c r="B180" s="38"/>
      <c r="C180" s="217" t="s">
        <v>207</v>
      </c>
      <c r="D180" s="217" t="s">
        <v>120</v>
      </c>
      <c r="E180" s="218" t="s">
        <v>208</v>
      </c>
      <c r="F180" s="219" t="s">
        <v>209</v>
      </c>
      <c r="G180" s="220" t="s">
        <v>210</v>
      </c>
      <c r="H180" s="221">
        <v>8</v>
      </c>
      <c r="I180" s="222"/>
      <c r="J180" s="223">
        <f>ROUND(I180*H180,2)</f>
        <v>0</v>
      </c>
      <c r="K180" s="219" t="s">
        <v>211</v>
      </c>
      <c r="L180" s="43"/>
      <c r="M180" s="224" t="s">
        <v>1</v>
      </c>
      <c r="N180" s="225" t="s">
        <v>40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125</v>
      </c>
      <c r="AT180" s="228" t="s">
        <v>120</v>
      </c>
      <c r="AU180" s="228" t="s">
        <v>85</v>
      </c>
      <c r="AY180" s="16" t="s">
        <v>117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125</v>
      </c>
      <c r="BM180" s="228" t="s">
        <v>212</v>
      </c>
    </row>
    <row r="181" s="2" customFormat="1">
      <c r="A181" s="37"/>
      <c r="B181" s="38"/>
      <c r="C181" s="39"/>
      <c r="D181" s="230" t="s">
        <v>127</v>
      </c>
      <c r="E181" s="39"/>
      <c r="F181" s="231" t="s">
        <v>213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127</v>
      </c>
      <c r="AU181" s="16" t="s">
        <v>85</v>
      </c>
    </row>
    <row r="182" s="2" customFormat="1">
      <c r="A182" s="37"/>
      <c r="B182" s="38"/>
      <c r="C182" s="39"/>
      <c r="D182" s="235" t="s">
        <v>129</v>
      </c>
      <c r="E182" s="39"/>
      <c r="F182" s="236" t="s">
        <v>214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129</v>
      </c>
      <c r="AU182" s="16" t="s">
        <v>85</v>
      </c>
    </row>
    <row r="183" s="2" customFormat="1" ht="24.15" customHeight="1">
      <c r="A183" s="37"/>
      <c r="B183" s="38"/>
      <c r="C183" s="217" t="s">
        <v>215</v>
      </c>
      <c r="D183" s="217" t="s">
        <v>120</v>
      </c>
      <c r="E183" s="218" t="s">
        <v>216</v>
      </c>
      <c r="F183" s="219" t="s">
        <v>217</v>
      </c>
      <c r="G183" s="220" t="s">
        <v>210</v>
      </c>
      <c r="H183" s="221">
        <v>8</v>
      </c>
      <c r="I183" s="222"/>
      <c r="J183" s="223">
        <f>ROUND(I183*H183,2)</f>
        <v>0</v>
      </c>
      <c r="K183" s="219" t="s">
        <v>211</v>
      </c>
      <c r="L183" s="43"/>
      <c r="M183" s="224" t="s">
        <v>1</v>
      </c>
      <c r="N183" s="225" t="s">
        <v>40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125</v>
      </c>
      <c r="AT183" s="228" t="s">
        <v>120</v>
      </c>
      <c r="AU183" s="228" t="s">
        <v>85</v>
      </c>
      <c r="AY183" s="16" t="s">
        <v>117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83</v>
      </c>
      <c r="BK183" s="229">
        <f>ROUND(I183*H183,2)</f>
        <v>0</v>
      </c>
      <c r="BL183" s="16" t="s">
        <v>125</v>
      </c>
      <c r="BM183" s="228" t="s">
        <v>218</v>
      </c>
    </row>
    <row r="184" s="2" customFormat="1">
      <c r="A184" s="37"/>
      <c r="B184" s="38"/>
      <c r="C184" s="39"/>
      <c r="D184" s="230" t="s">
        <v>127</v>
      </c>
      <c r="E184" s="39"/>
      <c r="F184" s="231" t="s">
        <v>219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127</v>
      </c>
      <c r="AU184" s="16" t="s">
        <v>85</v>
      </c>
    </row>
    <row r="185" s="2" customFormat="1">
      <c r="A185" s="37"/>
      <c r="B185" s="38"/>
      <c r="C185" s="39"/>
      <c r="D185" s="235" t="s">
        <v>129</v>
      </c>
      <c r="E185" s="39"/>
      <c r="F185" s="236" t="s">
        <v>220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129</v>
      </c>
      <c r="AU185" s="16" t="s">
        <v>85</v>
      </c>
    </row>
    <row r="186" s="2" customFormat="1" ht="16.5" customHeight="1">
      <c r="A186" s="37"/>
      <c r="B186" s="38"/>
      <c r="C186" s="259" t="s">
        <v>221</v>
      </c>
      <c r="D186" s="259" t="s">
        <v>178</v>
      </c>
      <c r="E186" s="260" t="s">
        <v>222</v>
      </c>
      <c r="F186" s="261" t="s">
        <v>223</v>
      </c>
      <c r="G186" s="262" t="s">
        <v>210</v>
      </c>
      <c r="H186" s="263">
        <v>8</v>
      </c>
      <c r="I186" s="264"/>
      <c r="J186" s="265">
        <f>ROUND(I186*H186,2)</f>
        <v>0</v>
      </c>
      <c r="K186" s="261" t="s">
        <v>1</v>
      </c>
      <c r="L186" s="266"/>
      <c r="M186" s="267" t="s">
        <v>1</v>
      </c>
      <c r="N186" s="268" t="s">
        <v>40</v>
      </c>
      <c r="O186" s="90"/>
      <c r="P186" s="226">
        <f>O186*H186</f>
        <v>0</v>
      </c>
      <c r="Q186" s="226">
        <v>3.0000000000000001E-05</v>
      </c>
      <c r="R186" s="226">
        <f>Q186*H186</f>
        <v>0.00024000000000000001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182</v>
      </c>
      <c r="AT186" s="228" t="s">
        <v>178</v>
      </c>
      <c r="AU186" s="228" t="s">
        <v>85</v>
      </c>
      <c r="AY186" s="16" t="s">
        <v>117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125</v>
      </c>
      <c r="BM186" s="228" t="s">
        <v>224</v>
      </c>
    </row>
    <row r="187" s="2" customFormat="1">
      <c r="A187" s="37"/>
      <c r="B187" s="38"/>
      <c r="C187" s="39"/>
      <c r="D187" s="230" t="s">
        <v>127</v>
      </c>
      <c r="E187" s="39"/>
      <c r="F187" s="231" t="s">
        <v>223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85</v>
      </c>
    </row>
    <row r="188" s="2" customFormat="1">
      <c r="A188" s="37"/>
      <c r="B188" s="38"/>
      <c r="C188" s="39"/>
      <c r="D188" s="230" t="s">
        <v>140</v>
      </c>
      <c r="E188" s="39"/>
      <c r="F188" s="258" t="s">
        <v>225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140</v>
      </c>
      <c r="AU188" s="16" t="s">
        <v>85</v>
      </c>
    </row>
    <row r="189" s="2" customFormat="1" ht="33" customHeight="1">
      <c r="A189" s="37"/>
      <c r="B189" s="38"/>
      <c r="C189" s="217" t="s">
        <v>226</v>
      </c>
      <c r="D189" s="217" t="s">
        <v>120</v>
      </c>
      <c r="E189" s="218" t="s">
        <v>227</v>
      </c>
      <c r="F189" s="219" t="s">
        <v>228</v>
      </c>
      <c r="G189" s="220" t="s">
        <v>210</v>
      </c>
      <c r="H189" s="221">
        <v>8</v>
      </c>
      <c r="I189" s="222"/>
      <c r="J189" s="223">
        <f>ROUND(I189*H189,2)</f>
        <v>0</v>
      </c>
      <c r="K189" s="219" t="s">
        <v>211</v>
      </c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5.0000000000000002E-05</v>
      </c>
      <c r="R189" s="226">
        <f>Q189*H189</f>
        <v>0.00040000000000000002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125</v>
      </c>
      <c r="AT189" s="228" t="s">
        <v>120</v>
      </c>
      <c r="AU189" s="228" t="s">
        <v>85</v>
      </c>
      <c r="AY189" s="16" t="s">
        <v>117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125</v>
      </c>
      <c r="BM189" s="228" t="s">
        <v>229</v>
      </c>
    </row>
    <row r="190" s="2" customFormat="1">
      <c r="A190" s="37"/>
      <c r="B190" s="38"/>
      <c r="C190" s="39"/>
      <c r="D190" s="230" t="s">
        <v>127</v>
      </c>
      <c r="E190" s="39"/>
      <c r="F190" s="231" t="s">
        <v>230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127</v>
      </c>
      <c r="AU190" s="16" t="s">
        <v>85</v>
      </c>
    </row>
    <row r="191" s="2" customFormat="1">
      <c r="A191" s="37"/>
      <c r="B191" s="38"/>
      <c r="C191" s="39"/>
      <c r="D191" s="235" t="s">
        <v>129</v>
      </c>
      <c r="E191" s="39"/>
      <c r="F191" s="236" t="s">
        <v>231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129</v>
      </c>
      <c r="AU191" s="16" t="s">
        <v>85</v>
      </c>
    </row>
    <row r="192" s="2" customFormat="1" ht="21.75" customHeight="1">
      <c r="A192" s="37"/>
      <c r="B192" s="38"/>
      <c r="C192" s="259" t="s">
        <v>232</v>
      </c>
      <c r="D192" s="259" t="s">
        <v>178</v>
      </c>
      <c r="E192" s="260" t="s">
        <v>233</v>
      </c>
      <c r="F192" s="261" t="s">
        <v>234</v>
      </c>
      <c r="G192" s="262" t="s">
        <v>210</v>
      </c>
      <c r="H192" s="263">
        <v>24</v>
      </c>
      <c r="I192" s="264"/>
      <c r="J192" s="265">
        <f>ROUND(I192*H192,2)</f>
        <v>0</v>
      </c>
      <c r="K192" s="261" t="s">
        <v>211</v>
      </c>
      <c r="L192" s="266"/>
      <c r="M192" s="267" t="s">
        <v>1</v>
      </c>
      <c r="N192" s="268" t="s">
        <v>40</v>
      </c>
      <c r="O192" s="90"/>
      <c r="P192" s="226">
        <f>O192*H192</f>
        <v>0</v>
      </c>
      <c r="Q192" s="226">
        <v>0.0047200000000000002</v>
      </c>
      <c r="R192" s="226">
        <f>Q192*H192</f>
        <v>0.11328000000000001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182</v>
      </c>
      <c r="AT192" s="228" t="s">
        <v>178</v>
      </c>
      <c r="AU192" s="228" t="s">
        <v>85</v>
      </c>
      <c r="AY192" s="16" t="s">
        <v>117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125</v>
      </c>
      <c r="BM192" s="228" t="s">
        <v>235</v>
      </c>
    </row>
    <row r="193" s="2" customFormat="1">
      <c r="A193" s="37"/>
      <c r="B193" s="38"/>
      <c r="C193" s="39"/>
      <c r="D193" s="230" t="s">
        <v>127</v>
      </c>
      <c r="E193" s="39"/>
      <c r="F193" s="231" t="s">
        <v>234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127</v>
      </c>
      <c r="AU193" s="16" t="s">
        <v>85</v>
      </c>
    </row>
    <row r="194" s="14" customFormat="1">
      <c r="A194" s="14"/>
      <c r="B194" s="247"/>
      <c r="C194" s="248"/>
      <c r="D194" s="230" t="s">
        <v>131</v>
      </c>
      <c r="E194" s="249" t="s">
        <v>1</v>
      </c>
      <c r="F194" s="250" t="s">
        <v>236</v>
      </c>
      <c r="G194" s="248"/>
      <c r="H194" s="251">
        <v>24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131</v>
      </c>
      <c r="AU194" s="257" t="s">
        <v>85</v>
      </c>
      <c r="AV194" s="14" t="s">
        <v>85</v>
      </c>
      <c r="AW194" s="14" t="s">
        <v>31</v>
      </c>
      <c r="AX194" s="14" t="s">
        <v>83</v>
      </c>
      <c r="AY194" s="257" t="s">
        <v>117</v>
      </c>
    </row>
    <row r="195" s="2" customFormat="1" ht="24.15" customHeight="1">
      <c r="A195" s="37"/>
      <c r="B195" s="38"/>
      <c r="C195" s="217" t="s">
        <v>237</v>
      </c>
      <c r="D195" s="217" t="s">
        <v>120</v>
      </c>
      <c r="E195" s="218" t="s">
        <v>238</v>
      </c>
      <c r="F195" s="219" t="s">
        <v>239</v>
      </c>
      <c r="G195" s="220" t="s">
        <v>210</v>
      </c>
      <c r="H195" s="221">
        <v>8</v>
      </c>
      <c r="I195" s="222"/>
      <c r="J195" s="223">
        <f>ROUND(I195*H195,2)</f>
        <v>0</v>
      </c>
      <c r="K195" s="219" t="s">
        <v>211</v>
      </c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125</v>
      </c>
      <c r="AT195" s="228" t="s">
        <v>120</v>
      </c>
      <c r="AU195" s="228" t="s">
        <v>85</v>
      </c>
      <c r="AY195" s="16" t="s">
        <v>117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125</v>
      </c>
      <c r="BM195" s="228" t="s">
        <v>240</v>
      </c>
    </row>
    <row r="196" s="2" customFormat="1">
      <c r="A196" s="37"/>
      <c r="B196" s="38"/>
      <c r="C196" s="39"/>
      <c r="D196" s="230" t="s">
        <v>127</v>
      </c>
      <c r="E196" s="39"/>
      <c r="F196" s="231" t="s">
        <v>241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127</v>
      </c>
      <c r="AU196" s="16" t="s">
        <v>85</v>
      </c>
    </row>
    <row r="197" s="2" customFormat="1">
      <c r="A197" s="37"/>
      <c r="B197" s="38"/>
      <c r="C197" s="39"/>
      <c r="D197" s="235" t="s">
        <v>129</v>
      </c>
      <c r="E197" s="39"/>
      <c r="F197" s="236" t="s">
        <v>242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85</v>
      </c>
    </row>
    <row r="198" s="2" customFormat="1">
      <c r="A198" s="37"/>
      <c r="B198" s="38"/>
      <c r="C198" s="39"/>
      <c r="D198" s="230" t="s">
        <v>140</v>
      </c>
      <c r="E198" s="39"/>
      <c r="F198" s="258" t="s">
        <v>243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140</v>
      </c>
      <c r="AU198" s="16" t="s">
        <v>85</v>
      </c>
    </row>
    <row r="199" s="2" customFormat="1" ht="24.15" customHeight="1">
      <c r="A199" s="37"/>
      <c r="B199" s="38"/>
      <c r="C199" s="217" t="s">
        <v>244</v>
      </c>
      <c r="D199" s="217" t="s">
        <v>120</v>
      </c>
      <c r="E199" s="218" t="s">
        <v>245</v>
      </c>
      <c r="F199" s="219" t="s">
        <v>246</v>
      </c>
      <c r="G199" s="220" t="s">
        <v>170</v>
      </c>
      <c r="H199" s="221">
        <v>8</v>
      </c>
      <c r="I199" s="222"/>
      <c r="J199" s="223">
        <f>ROUND(I199*H199,2)</f>
        <v>0</v>
      </c>
      <c r="K199" s="219" t="s">
        <v>211</v>
      </c>
      <c r="L199" s="43"/>
      <c r="M199" s="224" t="s">
        <v>1</v>
      </c>
      <c r="N199" s="225" t="s">
        <v>40</v>
      </c>
      <c r="O199" s="90"/>
      <c r="P199" s="226">
        <f>O199*H199</f>
        <v>0</v>
      </c>
      <c r="Q199" s="226">
        <v>3.0000000000000001E-05</v>
      </c>
      <c r="R199" s="226">
        <f>Q199*H199</f>
        <v>0.00024000000000000001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125</v>
      </c>
      <c r="AT199" s="228" t="s">
        <v>120</v>
      </c>
      <c r="AU199" s="228" t="s">
        <v>85</v>
      </c>
      <c r="AY199" s="16" t="s">
        <v>117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83</v>
      </c>
      <c r="BK199" s="229">
        <f>ROUND(I199*H199,2)</f>
        <v>0</v>
      </c>
      <c r="BL199" s="16" t="s">
        <v>125</v>
      </c>
      <c r="BM199" s="228" t="s">
        <v>247</v>
      </c>
    </row>
    <row r="200" s="2" customFormat="1">
      <c r="A200" s="37"/>
      <c r="B200" s="38"/>
      <c r="C200" s="39"/>
      <c r="D200" s="230" t="s">
        <v>127</v>
      </c>
      <c r="E200" s="39"/>
      <c r="F200" s="231" t="s">
        <v>248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127</v>
      </c>
      <c r="AU200" s="16" t="s">
        <v>85</v>
      </c>
    </row>
    <row r="201" s="2" customFormat="1">
      <c r="A201" s="37"/>
      <c r="B201" s="38"/>
      <c r="C201" s="39"/>
      <c r="D201" s="235" t="s">
        <v>129</v>
      </c>
      <c r="E201" s="39"/>
      <c r="F201" s="236" t="s">
        <v>249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85</v>
      </c>
    </row>
    <row r="202" s="2" customFormat="1" ht="16.5" customHeight="1">
      <c r="A202" s="37"/>
      <c r="B202" s="38"/>
      <c r="C202" s="259" t="s">
        <v>250</v>
      </c>
      <c r="D202" s="259" t="s">
        <v>178</v>
      </c>
      <c r="E202" s="260" t="s">
        <v>251</v>
      </c>
      <c r="F202" s="261" t="s">
        <v>252</v>
      </c>
      <c r="G202" s="262" t="s">
        <v>170</v>
      </c>
      <c r="H202" s="263">
        <v>8</v>
      </c>
      <c r="I202" s="264"/>
      <c r="J202" s="265">
        <f>ROUND(I202*H202,2)</f>
        <v>0</v>
      </c>
      <c r="K202" s="261" t="s">
        <v>211</v>
      </c>
      <c r="L202" s="266"/>
      <c r="M202" s="267" t="s">
        <v>1</v>
      </c>
      <c r="N202" s="268" t="s">
        <v>40</v>
      </c>
      <c r="O202" s="90"/>
      <c r="P202" s="226">
        <f>O202*H202</f>
        <v>0</v>
      </c>
      <c r="Q202" s="226">
        <v>0.00050000000000000001</v>
      </c>
      <c r="R202" s="226">
        <f>Q202*H202</f>
        <v>0.0040000000000000001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182</v>
      </c>
      <c r="AT202" s="228" t="s">
        <v>178</v>
      </c>
      <c r="AU202" s="228" t="s">
        <v>85</v>
      </c>
      <c r="AY202" s="16" t="s">
        <v>117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125</v>
      </c>
      <c r="BM202" s="228" t="s">
        <v>253</v>
      </c>
    </row>
    <row r="203" s="2" customFormat="1">
      <c r="A203" s="37"/>
      <c r="B203" s="38"/>
      <c r="C203" s="39"/>
      <c r="D203" s="230" t="s">
        <v>127</v>
      </c>
      <c r="E203" s="39"/>
      <c r="F203" s="231" t="s">
        <v>252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127</v>
      </c>
      <c r="AU203" s="16" t="s">
        <v>85</v>
      </c>
    </row>
    <row r="204" s="12" customFormat="1" ht="22.8" customHeight="1">
      <c r="A204" s="12"/>
      <c r="B204" s="201"/>
      <c r="C204" s="202"/>
      <c r="D204" s="203" t="s">
        <v>74</v>
      </c>
      <c r="E204" s="215" t="s">
        <v>125</v>
      </c>
      <c r="F204" s="215" t="s">
        <v>254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SUM(P205:P209)</f>
        <v>0</v>
      </c>
      <c r="Q204" s="209"/>
      <c r="R204" s="210">
        <f>SUM(R205:R209)</f>
        <v>872.5917199999999</v>
      </c>
      <c r="S204" s="209"/>
      <c r="T204" s="211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83</v>
      </c>
      <c r="AT204" s="213" t="s">
        <v>74</v>
      </c>
      <c r="AU204" s="213" t="s">
        <v>83</v>
      </c>
      <c r="AY204" s="212" t="s">
        <v>117</v>
      </c>
      <c r="BK204" s="214">
        <f>SUM(BK205:BK209)</f>
        <v>0</v>
      </c>
    </row>
    <row r="205" s="2" customFormat="1" ht="24.15" customHeight="1">
      <c r="A205" s="37"/>
      <c r="B205" s="38"/>
      <c r="C205" s="217" t="s">
        <v>255</v>
      </c>
      <c r="D205" s="217" t="s">
        <v>120</v>
      </c>
      <c r="E205" s="218" t="s">
        <v>256</v>
      </c>
      <c r="F205" s="219" t="s">
        <v>257</v>
      </c>
      <c r="G205" s="220" t="s">
        <v>123</v>
      </c>
      <c r="H205" s="221">
        <v>435.86000000000001</v>
      </c>
      <c r="I205" s="222"/>
      <c r="J205" s="223">
        <f>ROUND(I205*H205,2)</f>
        <v>0</v>
      </c>
      <c r="K205" s="219" t="s">
        <v>124</v>
      </c>
      <c r="L205" s="43"/>
      <c r="M205" s="224" t="s">
        <v>1</v>
      </c>
      <c r="N205" s="225" t="s">
        <v>40</v>
      </c>
      <c r="O205" s="90"/>
      <c r="P205" s="226">
        <f>O205*H205</f>
        <v>0</v>
      </c>
      <c r="Q205" s="226">
        <v>2.0019999999999998</v>
      </c>
      <c r="R205" s="226">
        <f>Q205*H205</f>
        <v>872.5917199999999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125</v>
      </c>
      <c r="AT205" s="228" t="s">
        <v>120</v>
      </c>
      <c r="AU205" s="228" t="s">
        <v>85</v>
      </c>
      <c r="AY205" s="16" t="s">
        <v>117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83</v>
      </c>
      <c r="BK205" s="229">
        <f>ROUND(I205*H205,2)</f>
        <v>0</v>
      </c>
      <c r="BL205" s="16" t="s">
        <v>125</v>
      </c>
      <c r="BM205" s="228" t="s">
        <v>258</v>
      </c>
    </row>
    <row r="206" s="2" customFormat="1">
      <c r="A206" s="37"/>
      <c r="B206" s="38"/>
      <c r="C206" s="39"/>
      <c r="D206" s="230" t="s">
        <v>127</v>
      </c>
      <c r="E206" s="39"/>
      <c r="F206" s="231" t="s">
        <v>259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127</v>
      </c>
      <c r="AU206" s="16" t="s">
        <v>85</v>
      </c>
    </row>
    <row r="207" s="2" customFormat="1">
      <c r="A207" s="37"/>
      <c r="B207" s="38"/>
      <c r="C207" s="39"/>
      <c r="D207" s="235" t="s">
        <v>129</v>
      </c>
      <c r="E207" s="39"/>
      <c r="F207" s="236" t="s">
        <v>260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129</v>
      </c>
      <c r="AU207" s="16" t="s">
        <v>85</v>
      </c>
    </row>
    <row r="208" s="13" customFormat="1">
      <c r="A208" s="13"/>
      <c r="B208" s="237"/>
      <c r="C208" s="238"/>
      <c r="D208" s="230" t="s">
        <v>131</v>
      </c>
      <c r="E208" s="239" t="s">
        <v>1</v>
      </c>
      <c r="F208" s="240" t="s">
        <v>132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131</v>
      </c>
      <c r="AU208" s="246" t="s">
        <v>85</v>
      </c>
      <c r="AV208" s="13" t="s">
        <v>83</v>
      </c>
      <c r="AW208" s="13" t="s">
        <v>31</v>
      </c>
      <c r="AX208" s="13" t="s">
        <v>75</v>
      </c>
      <c r="AY208" s="246" t="s">
        <v>117</v>
      </c>
    </row>
    <row r="209" s="14" customFormat="1">
      <c r="A209" s="14"/>
      <c r="B209" s="247"/>
      <c r="C209" s="248"/>
      <c r="D209" s="230" t="s">
        <v>131</v>
      </c>
      <c r="E209" s="249" t="s">
        <v>1</v>
      </c>
      <c r="F209" s="250" t="s">
        <v>261</v>
      </c>
      <c r="G209" s="248"/>
      <c r="H209" s="251">
        <v>435.86000000000001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131</v>
      </c>
      <c r="AU209" s="257" t="s">
        <v>85</v>
      </c>
      <c r="AV209" s="14" t="s">
        <v>85</v>
      </c>
      <c r="AW209" s="14" t="s">
        <v>31</v>
      </c>
      <c r="AX209" s="14" t="s">
        <v>83</v>
      </c>
      <c r="AY209" s="257" t="s">
        <v>117</v>
      </c>
    </row>
    <row r="210" s="12" customFormat="1" ht="22.8" customHeight="1">
      <c r="A210" s="12"/>
      <c r="B210" s="201"/>
      <c r="C210" s="202"/>
      <c r="D210" s="203" t="s">
        <v>74</v>
      </c>
      <c r="E210" s="215" t="s">
        <v>262</v>
      </c>
      <c r="F210" s="215" t="s">
        <v>263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SUM(P211:P214)</f>
        <v>0</v>
      </c>
      <c r="Q210" s="209"/>
      <c r="R210" s="210">
        <f>SUM(R211:R214)</f>
        <v>0</v>
      </c>
      <c r="S210" s="209"/>
      <c r="T210" s="211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83</v>
      </c>
      <c r="AT210" s="213" t="s">
        <v>74</v>
      </c>
      <c r="AU210" s="213" t="s">
        <v>83</v>
      </c>
      <c r="AY210" s="212" t="s">
        <v>117</v>
      </c>
      <c r="BK210" s="214">
        <f>SUM(BK211:BK214)</f>
        <v>0</v>
      </c>
    </row>
    <row r="211" s="2" customFormat="1" ht="24.15" customHeight="1">
      <c r="A211" s="37"/>
      <c r="B211" s="38"/>
      <c r="C211" s="217" t="s">
        <v>264</v>
      </c>
      <c r="D211" s="217" t="s">
        <v>120</v>
      </c>
      <c r="E211" s="218" t="s">
        <v>265</v>
      </c>
      <c r="F211" s="219" t="s">
        <v>266</v>
      </c>
      <c r="G211" s="220" t="s">
        <v>267</v>
      </c>
      <c r="H211" s="221">
        <v>937.45500000000004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40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125</v>
      </c>
      <c r="AT211" s="228" t="s">
        <v>120</v>
      </c>
      <c r="AU211" s="228" t="s">
        <v>85</v>
      </c>
      <c r="AY211" s="16" t="s">
        <v>117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125</v>
      </c>
      <c r="BM211" s="228" t="s">
        <v>268</v>
      </c>
    </row>
    <row r="212" s="2" customFormat="1">
      <c r="A212" s="37"/>
      <c r="B212" s="38"/>
      <c r="C212" s="39"/>
      <c r="D212" s="230" t="s">
        <v>127</v>
      </c>
      <c r="E212" s="39"/>
      <c r="F212" s="231" t="s">
        <v>269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127</v>
      </c>
      <c r="AU212" s="16" t="s">
        <v>85</v>
      </c>
    </row>
    <row r="213" s="2" customFormat="1">
      <c r="A213" s="37"/>
      <c r="B213" s="38"/>
      <c r="C213" s="39"/>
      <c r="D213" s="230" t="s">
        <v>140</v>
      </c>
      <c r="E213" s="39"/>
      <c r="F213" s="258" t="s">
        <v>270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140</v>
      </c>
      <c r="AU213" s="16" t="s">
        <v>85</v>
      </c>
    </row>
    <row r="214" s="14" customFormat="1">
      <c r="A214" s="14"/>
      <c r="B214" s="247"/>
      <c r="C214" s="248"/>
      <c r="D214" s="230" t="s">
        <v>131</v>
      </c>
      <c r="E214" s="249" t="s">
        <v>1</v>
      </c>
      <c r="F214" s="250" t="s">
        <v>271</v>
      </c>
      <c r="G214" s="248"/>
      <c r="H214" s="251">
        <v>937.45500000000004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131</v>
      </c>
      <c r="AU214" s="257" t="s">
        <v>85</v>
      </c>
      <c r="AV214" s="14" t="s">
        <v>85</v>
      </c>
      <c r="AW214" s="14" t="s">
        <v>31</v>
      </c>
      <c r="AX214" s="14" t="s">
        <v>83</v>
      </c>
      <c r="AY214" s="257" t="s">
        <v>117</v>
      </c>
    </row>
    <row r="215" s="12" customFormat="1" ht="22.8" customHeight="1">
      <c r="A215" s="12"/>
      <c r="B215" s="201"/>
      <c r="C215" s="202"/>
      <c r="D215" s="203" t="s">
        <v>74</v>
      </c>
      <c r="E215" s="215" t="s">
        <v>272</v>
      </c>
      <c r="F215" s="215" t="s">
        <v>273</v>
      </c>
      <c r="G215" s="202"/>
      <c r="H215" s="202"/>
      <c r="I215" s="205"/>
      <c r="J215" s="216">
        <f>BK215</f>
        <v>0</v>
      </c>
      <c r="K215" s="202"/>
      <c r="L215" s="207"/>
      <c r="M215" s="208"/>
      <c r="N215" s="209"/>
      <c r="O215" s="209"/>
      <c r="P215" s="210">
        <f>SUM(P216:P218)</f>
        <v>0</v>
      </c>
      <c r="Q215" s="209"/>
      <c r="R215" s="210">
        <f>SUM(R216:R218)</f>
        <v>0</v>
      </c>
      <c r="S215" s="209"/>
      <c r="T215" s="211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2" t="s">
        <v>83</v>
      </c>
      <c r="AT215" s="213" t="s">
        <v>74</v>
      </c>
      <c r="AU215" s="213" t="s">
        <v>83</v>
      </c>
      <c r="AY215" s="212" t="s">
        <v>117</v>
      </c>
      <c r="BK215" s="214">
        <f>SUM(BK216:BK218)</f>
        <v>0</v>
      </c>
    </row>
    <row r="216" s="2" customFormat="1" ht="16.5" customHeight="1">
      <c r="A216" s="37"/>
      <c r="B216" s="38"/>
      <c r="C216" s="217" t="s">
        <v>274</v>
      </c>
      <c r="D216" s="217" t="s">
        <v>120</v>
      </c>
      <c r="E216" s="218" t="s">
        <v>275</v>
      </c>
      <c r="F216" s="219" t="s">
        <v>276</v>
      </c>
      <c r="G216" s="220" t="s">
        <v>267</v>
      </c>
      <c r="H216" s="221">
        <v>872.72500000000002</v>
      </c>
      <c r="I216" s="222"/>
      <c r="J216" s="223">
        <f>ROUND(I216*H216,2)</f>
        <v>0</v>
      </c>
      <c r="K216" s="219" t="s">
        <v>124</v>
      </c>
      <c r="L216" s="43"/>
      <c r="M216" s="224" t="s">
        <v>1</v>
      </c>
      <c r="N216" s="225" t="s">
        <v>40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125</v>
      </c>
      <c r="AT216" s="228" t="s">
        <v>120</v>
      </c>
      <c r="AU216" s="228" t="s">
        <v>85</v>
      </c>
      <c r="AY216" s="16" t="s">
        <v>117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83</v>
      </c>
      <c r="BK216" s="229">
        <f>ROUND(I216*H216,2)</f>
        <v>0</v>
      </c>
      <c r="BL216" s="16" t="s">
        <v>125</v>
      </c>
      <c r="BM216" s="228" t="s">
        <v>277</v>
      </c>
    </row>
    <row r="217" s="2" customFormat="1">
      <c r="A217" s="37"/>
      <c r="B217" s="38"/>
      <c r="C217" s="39"/>
      <c r="D217" s="230" t="s">
        <v>127</v>
      </c>
      <c r="E217" s="39"/>
      <c r="F217" s="231" t="s">
        <v>278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127</v>
      </c>
      <c r="AU217" s="16" t="s">
        <v>85</v>
      </c>
    </row>
    <row r="218" s="2" customFormat="1">
      <c r="A218" s="37"/>
      <c r="B218" s="38"/>
      <c r="C218" s="39"/>
      <c r="D218" s="235" t="s">
        <v>129</v>
      </c>
      <c r="E218" s="39"/>
      <c r="F218" s="236" t="s">
        <v>279</v>
      </c>
      <c r="G218" s="39"/>
      <c r="H218" s="39"/>
      <c r="I218" s="232"/>
      <c r="J218" s="39"/>
      <c r="K218" s="39"/>
      <c r="L218" s="43"/>
      <c r="M218" s="269"/>
      <c r="N218" s="270"/>
      <c r="O218" s="271"/>
      <c r="P218" s="271"/>
      <c r="Q218" s="271"/>
      <c r="R218" s="271"/>
      <c r="S218" s="271"/>
      <c r="T218" s="27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129</v>
      </c>
      <c r="AU218" s="16" t="s">
        <v>85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HXcqFAJkzhi5zNXwhgroxtzO9OPPBpRT5XNJ1IXrixumjaW/SPbxExIbrkCohgYGsFtB3hYJ3mf8HAttU+Vgfg==" hashValue="qppmKcSFABltTuRV+hXMlXxzX3lKddjJFadkcslpOAiaW4w176efLKh7MGFE8lijxovFgo/T8Cf8cWKMiYuAjw==" algorithmName="SHA-512" password="CC35"/>
  <autoFilter ref="C120:K21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5_01/122251105"/>
    <hyperlink ref="F131" r:id="rId2" display="https://podminky.urs.cz/item/CS_URS_2025_01/162751117"/>
    <hyperlink ref="F136" r:id="rId3" display="https://podminky.urs.cz/item/CS_URS_2025_01/162751119"/>
    <hyperlink ref="F141" r:id="rId4" display="https://podminky.urs.cz/item/CS_URS_2025_01/167151111"/>
    <hyperlink ref="F149" r:id="rId5" display="https://podminky.urs.cz/item/CS_URS_2025_01/174151101"/>
    <hyperlink ref="F154" r:id="rId6" display="https://podminky.urs.cz/item/CS_URS_2025_01/181411121"/>
    <hyperlink ref="F163" r:id="rId7" display="https://podminky.urs.cz/item/CS_URS_2025_01/181411123"/>
    <hyperlink ref="F171" r:id="rId8" display="https://podminky.urs.cz/item/CS_URS_2025_01/181951111"/>
    <hyperlink ref="F177" r:id="rId9" display="https://podminky.urs.cz/item/CS_URS_2025_01/182151111"/>
    <hyperlink ref="F182" r:id="rId10" display="https://podminky.urs.cz/item/CS_URS_2024_02/183151111"/>
    <hyperlink ref="F185" r:id="rId11" display="https://podminky.urs.cz/item/CS_URS_2024_02/184102113"/>
    <hyperlink ref="F191" r:id="rId12" display="https://podminky.urs.cz/item/CS_URS_2024_02/184215132"/>
    <hyperlink ref="F197" r:id="rId13" display="https://podminky.urs.cz/item/CS_URS_2024_02/184215411"/>
    <hyperlink ref="F201" r:id="rId14" display="https://podminky.urs.cz/item/CS_URS_2024_02/184501141"/>
    <hyperlink ref="F207" r:id="rId15" display="https://podminky.urs.cz/item/CS_URS_2025_01/462514161"/>
    <hyperlink ref="F218" r:id="rId16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Kupařovice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17</v>
      </c>
      <c r="G12" s="37"/>
      <c r="H12" s="37"/>
      <c r="I12" s="139" t="s">
        <v>21</v>
      </c>
      <c r="J12" s="143" t="str">
        <f>'Rekapitulace stavby'!AN8</f>
        <v>3. 2. 2025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23</v>
      </c>
      <c r="E14" s="37"/>
      <c r="F14" s="37"/>
      <c r="G14" s="37"/>
      <c r="H14" s="37"/>
      <c r="I14" s="139" t="s">
        <v>24</v>
      </c>
      <c r="J14" s="142" t="s">
        <v>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25</v>
      </c>
      <c r="F15" s="37"/>
      <c r="G15" s="37"/>
      <c r="H15" s="37"/>
      <c r="I15" s="139" t="s">
        <v>26</v>
      </c>
      <c r="J15" s="142" t="s">
        <v>27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24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24</v>
      </c>
      <c r="J20" s="142" t="s">
        <v>25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25</v>
      </c>
      <c r="F21" s="37"/>
      <c r="G21" s="37"/>
      <c r="H21" s="37"/>
      <c r="I21" s="139" t="s">
        <v>26</v>
      </c>
      <c r="J21" s="142" t="s">
        <v>27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24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25</v>
      </c>
      <c r="F24" s="37"/>
      <c r="G24" s="37"/>
      <c r="H24" s="37"/>
      <c r="I24" s="139" t="s">
        <v>26</v>
      </c>
      <c r="J24" s="142" t="s">
        <v>27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ROUND((SUM(BE117:BE169)),  2)</f>
        <v>0</v>
      </c>
      <c r="G33" s="37"/>
      <c r="H33" s="37"/>
      <c r="I33" s="154">
        <v>0.20999999999999999</v>
      </c>
      <c r="J33" s="153">
        <f>ROUND(((SUM(BE117:BE169))*I33),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ROUND((SUM(BF117:BF169)),  2)</f>
        <v>0</v>
      </c>
      <c r="G34" s="37"/>
      <c r="H34" s="37"/>
      <c r="I34" s="154">
        <v>0.12</v>
      </c>
      <c r="J34" s="153">
        <f>ROUND(((SUM(BF117:BF169))*I34),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ROUND((SUM(BG117:BG169)),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ROUND((SUM(BH117:BH169)),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ROUND((SUM(BI117:BI169)),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Kupařovice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Kupařovice</v>
      </c>
      <c r="G89" s="39"/>
      <c r="H89" s="39"/>
      <c r="I89" s="31" t="s">
        <v>21</v>
      </c>
      <c r="J89" s="78" t="str">
        <f>IF(J12="","",J12)</f>
        <v>3. 2. 2025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9"/>
      <c r="E91" s="39"/>
      <c r="F91" s="26" t="str">
        <f>E15</f>
        <v>Povodí Moravy, s.p.</v>
      </c>
      <c r="G91" s="39"/>
      <c r="H91" s="39"/>
      <c r="I91" s="31" t="s">
        <v>30</v>
      </c>
      <c r="J91" s="35" t="str">
        <f>E21</f>
        <v>Povodí Moravy, s.p.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Povodí Moravy, s.p.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281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102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Kupařovice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 02 - VRN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Kupařovice</v>
      </c>
      <c r="G111" s="39"/>
      <c r="H111" s="39"/>
      <c r="I111" s="31" t="s">
        <v>21</v>
      </c>
      <c r="J111" s="78" t="str">
        <f>IF(J12="","",J12)</f>
        <v>3. 2. 2025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23</v>
      </c>
      <c r="D113" s="39"/>
      <c r="E113" s="39"/>
      <c r="F113" s="26" t="str">
        <f>E15</f>
        <v>Povodí Moravy, s.p.</v>
      </c>
      <c r="G113" s="39"/>
      <c r="H113" s="39"/>
      <c r="I113" s="31" t="s">
        <v>30</v>
      </c>
      <c r="J113" s="35" t="str">
        <f>E21</f>
        <v>Povodí Moravy, s.p.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Povodí Moravy, s.p.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103</v>
      </c>
      <c r="D116" s="193" t="s">
        <v>60</v>
      </c>
      <c r="E116" s="193" t="s">
        <v>56</v>
      </c>
      <c r="F116" s="193" t="s">
        <v>57</v>
      </c>
      <c r="G116" s="193" t="s">
        <v>104</v>
      </c>
      <c r="H116" s="193" t="s">
        <v>105</v>
      </c>
      <c r="I116" s="193" t="s">
        <v>106</v>
      </c>
      <c r="J116" s="193" t="s">
        <v>94</v>
      </c>
      <c r="K116" s="194" t="s">
        <v>107</v>
      </c>
      <c r="L116" s="195"/>
      <c r="M116" s="99" t="s">
        <v>1</v>
      </c>
      <c r="N116" s="100" t="s">
        <v>39</v>
      </c>
      <c r="O116" s="100" t="s">
        <v>108</v>
      </c>
      <c r="P116" s="100" t="s">
        <v>109</v>
      </c>
      <c r="Q116" s="100" t="s">
        <v>110</v>
      </c>
      <c r="R116" s="100" t="s">
        <v>111</v>
      </c>
      <c r="S116" s="100" t="s">
        <v>112</v>
      </c>
      <c r="T116" s="101" t="s">
        <v>113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114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0.0099000000000000008</v>
      </c>
      <c r="S117" s="103"/>
      <c r="T117" s="199">
        <f>T118</f>
        <v>0.02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96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87</v>
      </c>
      <c r="F118" s="204" t="s">
        <v>282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SUM(P119:P169)</f>
        <v>0</v>
      </c>
      <c r="Q118" s="209"/>
      <c r="R118" s="210">
        <f>SUM(R119:R169)</f>
        <v>0.0099000000000000008</v>
      </c>
      <c r="S118" s="209"/>
      <c r="T118" s="211">
        <f>SUM(T119:T169)</f>
        <v>0.02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167</v>
      </c>
      <c r="AT118" s="213" t="s">
        <v>74</v>
      </c>
      <c r="AU118" s="213" t="s">
        <v>75</v>
      </c>
      <c r="AY118" s="212" t="s">
        <v>117</v>
      </c>
      <c r="BK118" s="214">
        <f>SUM(BK119:BK169)</f>
        <v>0</v>
      </c>
    </row>
    <row r="119" s="2" customFormat="1" ht="16.5" customHeight="1">
      <c r="A119" s="37"/>
      <c r="B119" s="38"/>
      <c r="C119" s="217" t="s">
        <v>83</v>
      </c>
      <c r="D119" s="217" t="s">
        <v>120</v>
      </c>
      <c r="E119" s="218" t="s">
        <v>283</v>
      </c>
      <c r="F119" s="219" t="s">
        <v>284</v>
      </c>
      <c r="G119" s="220" t="s">
        <v>285</v>
      </c>
      <c r="H119" s="221">
        <v>1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286</v>
      </c>
      <c r="AT119" s="228" t="s">
        <v>120</v>
      </c>
      <c r="AU119" s="228" t="s">
        <v>83</v>
      </c>
      <c r="AY119" s="16" t="s">
        <v>117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286</v>
      </c>
      <c r="BM119" s="228" t="s">
        <v>287</v>
      </c>
    </row>
    <row r="120" s="2" customFormat="1">
      <c r="A120" s="37"/>
      <c r="B120" s="38"/>
      <c r="C120" s="39"/>
      <c r="D120" s="230" t="s">
        <v>127</v>
      </c>
      <c r="E120" s="39"/>
      <c r="F120" s="231" t="s">
        <v>288</v>
      </c>
      <c r="G120" s="39"/>
      <c r="H120" s="39"/>
      <c r="I120" s="232"/>
      <c r="J120" s="39"/>
      <c r="K120" s="39"/>
      <c r="L120" s="43"/>
      <c r="M120" s="233"/>
      <c r="N120" s="234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127</v>
      </c>
      <c r="AU120" s="16" t="s">
        <v>83</v>
      </c>
    </row>
    <row r="121" s="2" customFormat="1">
      <c r="A121" s="37"/>
      <c r="B121" s="38"/>
      <c r="C121" s="39"/>
      <c r="D121" s="230" t="s">
        <v>140</v>
      </c>
      <c r="E121" s="39"/>
      <c r="F121" s="258" t="s">
        <v>289</v>
      </c>
      <c r="G121" s="39"/>
      <c r="H121" s="39"/>
      <c r="I121" s="232"/>
      <c r="J121" s="39"/>
      <c r="K121" s="39"/>
      <c r="L121" s="43"/>
      <c r="M121" s="233"/>
      <c r="N121" s="234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140</v>
      </c>
      <c r="AU121" s="16" t="s">
        <v>83</v>
      </c>
    </row>
    <row r="122" s="2" customFormat="1" ht="16.5" customHeight="1">
      <c r="A122" s="37"/>
      <c r="B122" s="38"/>
      <c r="C122" s="217" t="s">
        <v>85</v>
      </c>
      <c r="D122" s="217" t="s">
        <v>120</v>
      </c>
      <c r="E122" s="218" t="s">
        <v>290</v>
      </c>
      <c r="F122" s="219" t="s">
        <v>291</v>
      </c>
      <c r="G122" s="220" t="s">
        <v>285</v>
      </c>
      <c r="H122" s="221">
        <v>1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40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286</v>
      </c>
      <c r="AT122" s="228" t="s">
        <v>120</v>
      </c>
      <c r="AU122" s="228" t="s">
        <v>83</v>
      </c>
      <c r="AY122" s="16" t="s">
        <v>117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83</v>
      </c>
      <c r="BK122" s="229">
        <f>ROUND(I122*H122,2)</f>
        <v>0</v>
      </c>
      <c r="BL122" s="16" t="s">
        <v>286</v>
      </c>
      <c r="BM122" s="228" t="s">
        <v>292</v>
      </c>
    </row>
    <row r="123" s="2" customFormat="1">
      <c r="A123" s="37"/>
      <c r="B123" s="38"/>
      <c r="C123" s="39"/>
      <c r="D123" s="230" t="s">
        <v>127</v>
      </c>
      <c r="E123" s="39"/>
      <c r="F123" s="231" t="s">
        <v>291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127</v>
      </c>
      <c r="AU123" s="16" t="s">
        <v>83</v>
      </c>
    </row>
    <row r="124" s="2" customFormat="1">
      <c r="A124" s="37"/>
      <c r="B124" s="38"/>
      <c r="C124" s="39"/>
      <c r="D124" s="230" t="s">
        <v>140</v>
      </c>
      <c r="E124" s="39"/>
      <c r="F124" s="258" t="s">
        <v>293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140</v>
      </c>
      <c r="AU124" s="16" t="s">
        <v>83</v>
      </c>
    </row>
    <row r="125" s="2" customFormat="1" ht="16.5" customHeight="1">
      <c r="A125" s="37"/>
      <c r="B125" s="38"/>
      <c r="C125" s="217" t="s">
        <v>294</v>
      </c>
      <c r="D125" s="217" t="s">
        <v>120</v>
      </c>
      <c r="E125" s="218" t="s">
        <v>295</v>
      </c>
      <c r="F125" s="219" t="s">
        <v>296</v>
      </c>
      <c r="G125" s="220" t="s">
        <v>285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286</v>
      </c>
      <c r="AT125" s="228" t="s">
        <v>120</v>
      </c>
      <c r="AU125" s="228" t="s">
        <v>83</v>
      </c>
      <c r="AY125" s="16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286</v>
      </c>
      <c r="BM125" s="228" t="s">
        <v>297</v>
      </c>
    </row>
    <row r="126" s="2" customFormat="1">
      <c r="A126" s="37"/>
      <c r="B126" s="38"/>
      <c r="C126" s="39"/>
      <c r="D126" s="230" t="s">
        <v>127</v>
      </c>
      <c r="E126" s="39"/>
      <c r="F126" s="231" t="s">
        <v>296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83</v>
      </c>
    </row>
    <row r="127" s="2" customFormat="1">
      <c r="A127" s="37"/>
      <c r="B127" s="38"/>
      <c r="C127" s="39"/>
      <c r="D127" s="230" t="s">
        <v>140</v>
      </c>
      <c r="E127" s="39"/>
      <c r="F127" s="258" t="s">
        <v>298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140</v>
      </c>
      <c r="AU127" s="16" t="s">
        <v>83</v>
      </c>
    </row>
    <row r="128" s="2" customFormat="1" ht="16.5" customHeight="1">
      <c r="A128" s="37"/>
      <c r="B128" s="38"/>
      <c r="C128" s="217" t="s">
        <v>125</v>
      </c>
      <c r="D128" s="217" t="s">
        <v>120</v>
      </c>
      <c r="E128" s="218" t="s">
        <v>299</v>
      </c>
      <c r="F128" s="219" t="s">
        <v>300</v>
      </c>
      <c r="G128" s="220" t="s">
        <v>301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286</v>
      </c>
      <c r="AT128" s="228" t="s">
        <v>120</v>
      </c>
      <c r="AU128" s="228" t="s">
        <v>83</v>
      </c>
      <c r="AY128" s="16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286</v>
      </c>
      <c r="BM128" s="228" t="s">
        <v>302</v>
      </c>
    </row>
    <row r="129" s="2" customFormat="1">
      <c r="A129" s="37"/>
      <c r="B129" s="38"/>
      <c r="C129" s="39"/>
      <c r="D129" s="230" t="s">
        <v>127</v>
      </c>
      <c r="E129" s="39"/>
      <c r="F129" s="231" t="s">
        <v>303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83</v>
      </c>
    </row>
    <row r="130" s="2" customFormat="1">
      <c r="A130" s="37"/>
      <c r="B130" s="38"/>
      <c r="C130" s="39"/>
      <c r="D130" s="230" t="s">
        <v>140</v>
      </c>
      <c r="E130" s="39"/>
      <c r="F130" s="258" t="s">
        <v>304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140</v>
      </c>
      <c r="AU130" s="16" t="s">
        <v>83</v>
      </c>
    </row>
    <row r="131" s="2" customFormat="1" ht="24.15" customHeight="1">
      <c r="A131" s="37"/>
      <c r="B131" s="38"/>
      <c r="C131" s="217" t="s">
        <v>167</v>
      </c>
      <c r="D131" s="217" t="s">
        <v>120</v>
      </c>
      <c r="E131" s="218" t="s">
        <v>305</v>
      </c>
      <c r="F131" s="219" t="s">
        <v>306</v>
      </c>
      <c r="G131" s="220" t="s">
        <v>285</v>
      </c>
      <c r="H131" s="221">
        <v>1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286</v>
      </c>
      <c r="AT131" s="228" t="s">
        <v>120</v>
      </c>
      <c r="AU131" s="228" t="s">
        <v>83</v>
      </c>
      <c r="AY131" s="16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286</v>
      </c>
      <c r="BM131" s="228" t="s">
        <v>307</v>
      </c>
    </row>
    <row r="132" s="2" customFormat="1">
      <c r="A132" s="37"/>
      <c r="B132" s="38"/>
      <c r="C132" s="39"/>
      <c r="D132" s="230" t="s">
        <v>127</v>
      </c>
      <c r="E132" s="39"/>
      <c r="F132" s="231" t="s">
        <v>306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127</v>
      </c>
      <c r="AU132" s="16" t="s">
        <v>83</v>
      </c>
    </row>
    <row r="133" s="2" customFormat="1">
      <c r="A133" s="37"/>
      <c r="B133" s="38"/>
      <c r="C133" s="39"/>
      <c r="D133" s="230" t="s">
        <v>140</v>
      </c>
      <c r="E133" s="39"/>
      <c r="F133" s="258" t="s">
        <v>308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140</v>
      </c>
      <c r="AU133" s="16" t="s">
        <v>83</v>
      </c>
    </row>
    <row r="134" s="2" customFormat="1" ht="16.5" customHeight="1">
      <c r="A134" s="37"/>
      <c r="B134" s="38"/>
      <c r="C134" s="217" t="s">
        <v>177</v>
      </c>
      <c r="D134" s="217" t="s">
        <v>120</v>
      </c>
      <c r="E134" s="218" t="s">
        <v>309</v>
      </c>
      <c r="F134" s="219" t="s">
        <v>310</v>
      </c>
      <c r="G134" s="220" t="s">
        <v>285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286</v>
      </c>
      <c r="AT134" s="228" t="s">
        <v>120</v>
      </c>
      <c r="AU134" s="228" t="s">
        <v>83</v>
      </c>
      <c r="AY134" s="16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286</v>
      </c>
      <c r="BM134" s="228" t="s">
        <v>311</v>
      </c>
    </row>
    <row r="135" s="2" customFormat="1">
      <c r="A135" s="37"/>
      <c r="B135" s="38"/>
      <c r="C135" s="39"/>
      <c r="D135" s="230" t="s">
        <v>127</v>
      </c>
      <c r="E135" s="39"/>
      <c r="F135" s="231" t="s">
        <v>310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83</v>
      </c>
    </row>
    <row r="136" s="2" customFormat="1">
      <c r="A136" s="37"/>
      <c r="B136" s="38"/>
      <c r="C136" s="39"/>
      <c r="D136" s="230" t="s">
        <v>140</v>
      </c>
      <c r="E136" s="39"/>
      <c r="F136" s="258" t="s">
        <v>312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140</v>
      </c>
      <c r="AU136" s="16" t="s">
        <v>83</v>
      </c>
    </row>
    <row r="137" s="2" customFormat="1" ht="16.5" customHeight="1">
      <c r="A137" s="37"/>
      <c r="B137" s="38"/>
      <c r="C137" s="217" t="s">
        <v>185</v>
      </c>
      <c r="D137" s="217" t="s">
        <v>120</v>
      </c>
      <c r="E137" s="218" t="s">
        <v>313</v>
      </c>
      <c r="F137" s="219" t="s">
        <v>314</v>
      </c>
      <c r="G137" s="220" t="s">
        <v>285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286</v>
      </c>
      <c r="AT137" s="228" t="s">
        <v>120</v>
      </c>
      <c r="AU137" s="228" t="s">
        <v>83</v>
      </c>
      <c r="AY137" s="16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286</v>
      </c>
      <c r="BM137" s="228" t="s">
        <v>315</v>
      </c>
    </row>
    <row r="138" s="2" customFormat="1">
      <c r="A138" s="37"/>
      <c r="B138" s="38"/>
      <c r="C138" s="39"/>
      <c r="D138" s="230" t="s">
        <v>127</v>
      </c>
      <c r="E138" s="39"/>
      <c r="F138" s="231" t="s">
        <v>314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127</v>
      </c>
      <c r="AU138" s="16" t="s">
        <v>83</v>
      </c>
    </row>
    <row r="139" s="2" customFormat="1">
      <c r="A139" s="37"/>
      <c r="B139" s="38"/>
      <c r="C139" s="39"/>
      <c r="D139" s="230" t="s">
        <v>140</v>
      </c>
      <c r="E139" s="39"/>
      <c r="F139" s="258" t="s">
        <v>316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140</v>
      </c>
      <c r="AU139" s="16" t="s">
        <v>83</v>
      </c>
    </row>
    <row r="140" s="2" customFormat="1" ht="16.5" customHeight="1">
      <c r="A140" s="37"/>
      <c r="B140" s="38"/>
      <c r="C140" s="217" t="s">
        <v>182</v>
      </c>
      <c r="D140" s="217" t="s">
        <v>120</v>
      </c>
      <c r="E140" s="218" t="s">
        <v>317</v>
      </c>
      <c r="F140" s="219" t="s">
        <v>318</v>
      </c>
      <c r="G140" s="220" t="s">
        <v>285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286</v>
      </c>
      <c r="AT140" s="228" t="s">
        <v>120</v>
      </c>
      <c r="AU140" s="228" t="s">
        <v>83</v>
      </c>
      <c r="AY140" s="16" t="s">
        <v>117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286</v>
      </c>
      <c r="BM140" s="228" t="s">
        <v>319</v>
      </c>
    </row>
    <row r="141" s="2" customFormat="1">
      <c r="A141" s="37"/>
      <c r="B141" s="38"/>
      <c r="C141" s="39"/>
      <c r="D141" s="230" t="s">
        <v>127</v>
      </c>
      <c r="E141" s="39"/>
      <c r="F141" s="231" t="s">
        <v>318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83</v>
      </c>
    </row>
    <row r="142" s="2" customFormat="1">
      <c r="A142" s="37"/>
      <c r="B142" s="38"/>
      <c r="C142" s="39"/>
      <c r="D142" s="230" t="s">
        <v>140</v>
      </c>
      <c r="E142" s="39"/>
      <c r="F142" s="258" t="s">
        <v>320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140</v>
      </c>
      <c r="AU142" s="16" t="s">
        <v>83</v>
      </c>
    </row>
    <row r="143" s="2" customFormat="1" ht="24.15" customHeight="1">
      <c r="A143" s="37"/>
      <c r="B143" s="38"/>
      <c r="C143" s="217" t="s">
        <v>201</v>
      </c>
      <c r="D143" s="217" t="s">
        <v>120</v>
      </c>
      <c r="E143" s="218" t="s">
        <v>321</v>
      </c>
      <c r="F143" s="219" t="s">
        <v>322</v>
      </c>
      <c r="G143" s="220" t="s">
        <v>285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286</v>
      </c>
      <c r="AT143" s="228" t="s">
        <v>120</v>
      </c>
      <c r="AU143" s="228" t="s">
        <v>83</v>
      </c>
      <c r="AY143" s="16" t="s">
        <v>117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286</v>
      </c>
      <c r="BM143" s="228" t="s">
        <v>323</v>
      </c>
    </row>
    <row r="144" s="2" customFormat="1">
      <c r="A144" s="37"/>
      <c r="B144" s="38"/>
      <c r="C144" s="39"/>
      <c r="D144" s="230" t="s">
        <v>127</v>
      </c>
      <c r="E144" s="39"/>
      <c r="F144" s="231" t="s">
        <v>322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127</v>
      </c>
      <c r="AU144" s="16" t="s">
        <v>83</v>
      </c>
    </row>
    <row r="145" s="2" customFormat="1">
      <c r="A145" s="37"/>
      <c r="B145" s="38"/>
      <c r="C145" s="39"/>
      <c r="D145" s="230" t="s">
        <v>140</v>
      </c>
      <c r="E145" s="39"/>
      <c r="F145" s="258" t="s">
        <v>324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140</v>
      </c>
      <c r="AU145" s="16" t="s">
        <v>83</v>
      </c>
    </row>
    <row r="146" s="2" customFormat="1" ht="37.8" customHeight="1">
      <c r="A146" s="37"/>
      <c r="B146" s="38"/>
      <c r="C146" s="217" t="s">
        <v>325</v>
      </c>
      <c r="D146" s="217" t="s">
        <v>120</v>
      </c>
      <c r="E146" s="218" t="s">
        <v>326</v>
      </c>
      <c r="F146" s="219" t="s">
        <v>327</v>
      </c>
      <c r="G146" s="220" t="s">
        <v>285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286</v>
      </c>
      <c r="AT146" s="228" t="s">
        <v>120</v>
      </c>
      <c r="AU146" s="228" t="s">
        <v>83</v>
      </c>
      <c r="AY146" s="16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286</v>
      </c>
      <c r="BM146" s="228" t="s">
        <v>328</v>
      </c>
    </row>
    <row r="147" s="2" customFormat="1">
      <c r="A147" s="37"/>
      <c r="B147" s="38"/>
      <c r="C147" s="39"/>
      <c r="D147" s="230" t="s">
        <v>127</v>
      </c>
      <c r="E147" s="39"/>
      <c r="F147" s="231" t="s">
        <v>329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127</v>
      </c>
      <c r="AU147" s="16" t="s">
        <v>83</v>
      </c>
    </row>
    <row r="148" s="2" customFormat="1">
      <c r="A148" s="37"/>
      <c r="B148" s="38"/>
      <c r="C148" s="39"/>
      <c r="D148" s="230" t="s">
        <v>140</v>
      </c>
      <c r="E148" s="39"/>
      <c r="F148" s="258" t="s">
        <v>330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140</v>
      </c>
      <c r="AU148" s="16" t="s">
        <v>83</v>
      </c>
    </row>
    <row r="149" s="2" customFormat="1" ht="21.75" customHeight="1">
      <c r="A149" s="37"/>
      <c r="B149" s="38"/>
      <c r="C149" s="217" t="s">
        <v>8</v>
      </c>
      <c r="D149" s="217" t="s">
        <v>120</v>
      </c>
      <c r="E149" s="218" t="s">
        <v>331</v>
      </c>
      <c r="F149" s="219" t="s">
        <v>332</v>
      </c>
      <c r="G149" s="220" t="s">
        <v>285</v>
      </c>
      <c r="H149" s="221">
        <v>1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286</v>
      </c>
      <c r="AT149" s="228" t="s">
        <v>120</v>
      </c>
      <c r="AU149" s="228" t="s">
        <v>83</v>
      </c>
      <c r="AY149" s="16" t="s">
        <v>117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286</v>
      </c>
      <c r="BM149" s="228" t="s">
        <v>333</v>
      </c>
    </row>
    <row r="150" s="2" customFormat="1">
      <c r="A150" s="37"/>
      <c r="B150" s="38"/>
      <c r="C150" s="39"/>
      <c r="D150" s="230" t="s">
        <v>127</v>
      </c>
      <c r="E150" s="39"/>
      <c r="F150" s="231" t="s">
        <v>332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127</v>
      </c>
      <c r="AU150" s="16" t="s">
        <v>83</v>
      </c>
    </row>
    <row r="151" s="2" customFormat="1">
      <c r="A151" s="37"/>
      <c r="B151" s="38"/>
      <c r="C151" s="39"/>
      <c r="D151" s="230" t="s">
        <v>140</v>
      </c>
      <c r="E151" s="39"/>
      <c r="F151" s="258" t="s">
        <v>334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140</v>
      </c>
      <c r="AU151" s="16" t="s">
        <v>83</v>
      </c>
    </row>
    <row r="152" s="2" customFormat="1" ht="16.5" customHeight="1">
      <c r="A152" s="37"/>
      <c r="B152" s="38"/>
      <c r="C152" s="217" t="s">
        <v>335</v>
      </c>
      <c r="D152" s="217" t="s">
        <v>120</v>
      </c>
      <c r="E152" s="218" t="s">
        <v>336</v>
      </c>
      <c r="F152" s="219" t="s">
        <v>337</v>
      </c>
      <c r="G152" s="220" t="s">
        <v>285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0.0099000000000000008</v>
      </c>
      <c r="R152" s="226">
        <f>Q152*H152</f>
        <v>0.0099000000000000008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338</v>
      </c>
      <c r="AT152" s="228" t="s">
        <v>120</v>
      </c>
      <c r="AU152" s="228" t="s">
        <v>83</v>
      </c>
      <c r="AY152" s="16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338</v>
      </c>
      <c r="BM152" s="228" t="s">
        <v>339</v>
      </c>
    </row>
    <row r="153" s="2" customFormat="1">
      <c r="A153" s="37"/>
      <c r="B153" s="38"/>
      <c r="C153" s="39"/>
      <c r="D153" s="230" t="s">
        <v>127</v>
      </c>
      <c r="E153" s="39"/>
      <c r="F153" s="231" t="s">
        <v>340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83</v>
      </c>
    </row>
    <row r="154" s="2" customFormat="1">
      <c r="A154" s="37"/>
      <c r="B154" s="38"/>
      <c r="C154" s="39"/>
      <c r="D154" s="230" t="s">
        <v>140</v>
      </c>
      <c r="E154" s="39"/>
      <c r="F154" s="258" t="s">
        <v>341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140</v>
      </c>
      <c r="AU154" s="16" t="s">
        <v>83</v>
      </c>
    </row>
    <row r="155" s="2" customFormat="1" ht="21.75" customHeight="1">
      <c r="A155" s="37"/>
      <c r="B155" s="38"/>
      <c r="C155" s="217" t="s">
        <v>274</v>
      </c>
      <c r="D155" s="217" t="s">
        <v>120</v>
      </c>
      <c r="E155" s="218" t="s">
        <v>342</v>
      </c>
      <c r="F155" s="219" t="s">
        <v>343</v>
      </c>
      <c r="G155" s="220" t="s">
        <v>285</v>
      </c>
      <c r="H155" s="221">
        <v>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40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286</v>
      </c>
      <c r="AT155" s="228" t="s">
        <v>120</v>
      </c>
      <c r="AU155" s="228" t="s">
        <v>83</v>
      </c>
      <c r="AY155" s="16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286</v>
      </c>
      <c r="BM155" s="228" t="s">
        <v>344</v>
      </c>
    </row>
    <row r="156" s="2" customFormat="1">
      <c r="A156" s="37"/>
      <c r="B156" s="38"/>
      <c r="C156" s="39"/>
      <c r="D156" s="230" t="s">
        <v>127</v>
      </c>
      <c r="E156" s="39"/>
      <c r="F156" s="231" t="s">
        <v>343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127</v>
      </c>
      <c r="AU156" s="16" t="s">
        <v>83</v>
      </c>
    </row>
    <row r="157" s="2" customFormat="1">
      <c r="A157" s="37"/>
      <c r="B157" s="38"/>
      <c r="C157" s="39"/>
      <c r="D157" s="230" t="s">
        <v>140</v>
      </c>
      <c r="E157" s="39"/>
      <c r="F157" s="258" t="s">
        <v>345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140</v>
      </c>
      <c r="AU157" s="16" t="s">
        <v>83</v>
      </c>
    </row>
    <row r="158" s="2" customFormat="1" ht="16.5" customHeight="1">
      <c r="A158" s="37"/>
      <c r="B158" s="38"/>
      <c r="C158" s="217" t="s">
        <v>119</v>
      </c>
      <c r="D158" s="217" t="s">
        <v>120</v>
      </c>
      <c r="E158" s="218" t="s">
        <v>346</v>
      </c>
      <c r="F158" s="219" t="s">
        <v>347</v>
      </c>
      <c r="G158" s="220" t="s">
        <v>285</v>
      </c>
      <c r="H158" s="221">
        <v>1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0.02</v>
      </c>
      <c r="T158" s="227">
        <f>S158*H158</f>
        <v>0.02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125</v>
      </c>
      <c r="AT158" s="228" t="s">
        <v>120</v>
      </c>
      <c r="AU158" s="228" t="s">
        <v>83</v>
      </c>
      <c r="AY158" s="16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125</v>
      </c>
      <c r="BM158" s="228" t="s">
        <v>348</v>
      </c>
    </row>
    <row r="159" s="2" customFormat="1">
      <c r="A159" s="37"/>
      <c r="B159" s="38"/>
      <c r="C159" s="39"/>
      <c r="D159" s="230" t="s">
        <v>127</v>
      </c>
      <c r="E159" s="39"/>
      <c r="F159" s="231" t="s">
        <v>347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83</v>
      </c>
    </row>
    <row r="160" s="2" customFormat="1">
      <c r="A160" s="37"/>
      <c r="B160" s="38"/>
      <c r="C160" s="39"/>
      <c r="D160" s="230" t="s">
        <v>140</v>
      </c>
      <c r="E160" s="39"/>
      <c r="F160" s="258" t="s">
        <v>349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140</v>
      </c>
      <c r="AU160" s="16" t="s">
        <v>83</v>
      </c>
    </row>
    <row r="161" s="2" customFormat="1" ht="24.15" customHeight="1">
      <c r="A161" s="37"/>
      <c r="B161" s="38"/>
      <c r="C161" s="217" t="s">
        <v>255</v>
      </c>
      <c r="D161" s="217" t="s">
        <v>120</v>
      </c>
      <c r="E161" s="218" t="s">
        <v>350</v>
      </c>
      <c r="F161" s="219" t="s">
        <v>351</v>
      </c>
      <c r="G161" s="220" t="s">
        <v>285</v>
      </c>
      <c r="H161" s="221">
        <v>1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125</v>
      </c>
      <c r="AT161" s="228" t="s">
        <v>120</v>
      </c>
      <c r="AU161" s="228" t="s">
        <v>83</v>
      </c>
      <c r="AY161" s="16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125</v>
      </c>
      <c r="BM161" s="228" t="s">
        <v>352</v>
      </c>
    </row>
    <row r="162" s="2" customFormat="1">
      <c r="A162" s="37"/>
      <c r="B162" s="38"/>
      <c r="C162" s="39"/>
      <c r="D162" s="230" t="s">
        <v>127</v>
      </c>
      <c r="E162" s="39"/>
      <c r="F162" s="231" t="s">
        <v>351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83</v>
      </c>
    </row>
    <row r="163" s="2" customFormat="1">
      <c r="A163" s="37"/>
      <c r="B163" s="38"/>
      <c r="C163" s="39"/>
      <c r="D163" s="230" t="s">
        <v>140</v>
      </c>
      <c r="E163" s="39"/>
      <c r="F163" s="258" t="s">
        <v>353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140</v>
      </c>
      <c r="AU163" s="16" t="s">
        <v>83</v>
      </c>
    </row>
    <row r="164" s="2" customFormat="1" ht="33" customHeight="1">
      <c r="A164" s="37"/>
      <c r="B164" s="38"/>
      <c r="C164" s="217" t="s">
        <v>354</v>
      </c>
      <c r="D164" s="217" t="s">
        <v>120</v>
      </c>
      <c r="E164" s="218" t="s">
        <v>355</v>
      </c>
      <c r="F164" s="219" t="s">
        <v>356</v>
      </c>
      <c r="G164" s="220" t="s">
        <v>285</v>
      </c>
      <c r="H164" s="221">
        <v>1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40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125</v>
      </c>
      <c r="AT164" s="228" t="s">
        <v>120</v>
      </c>
      <c r="AU164" s="228" t="s">
        <v>83</v>
      </c>
      <c r="AY164" s="16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83</v>
      </c>
      <c r="BK164" s="229">
        <f>ROUND(I164*H164,2)</f>
        <v>0</v>
      </c>
      <c r="BL164" s="16" t="s">
        <v>125</v>
      </c>
      <c r="BM164" s="228" t="s">
        <v>357</v>
      </c>
    </row>
    <row r="165" s="2" customFormat="1">
      <c r="A165" s="37"/>
      <c r="B165" s="38"/>
      <c r="C165" s="39"/>
      <c r="D165" s="230" t="s">
        <v>127</v>
      </c>
      <c r="E165" s="39"/>
      <c r="F165" s="231" t="s">
        <v>356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127</v>
      </c>
      <c r="AU165" s="16" t="s">
        <v>83</v>
      </c>
    </row>
    <row r="166" s="2" customFormat="1">
      <c r="A166" s="37"/>
      <c r="B166" s="38"/>
      <c r="C166" s="39"/>
      <c r="D166" s="230" t="s">
        <v>140</v>
      </c>
      <c r="E166" s="39"/>
      <c r="F166" s="258" t="s">
        <v>358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140</v>
      </c>
      <c r="AU166" s="16" t="s">
        <v>83</v>
      </c>
    </row>
    <row r="167" s="2" customFormat="1" ht="16.5" customHeight="1">
      <c r="A167" s="37"/>
      <c r="B167" s="38"/>
      <c r="C167" s="217" t="s">
        <v>150</v>
      </c>
      <c r="D167" s="217" t="s">
        <v>120</v>
      </c>
      <c r="E167" s="218" t="s">
        <v>359</v>
      </c>
      <c r="F167" s="219" t="s">
        <v>360</v>
      </c>
      <c r="G167" s="220" t="s">
        <v>285</v>
      </c>
      <c r="H167" s="221">
        <v>1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286</v>
      </c>
      <c r="AT167" s="228" t="s">
        <v>120</v>
      </c>
      <c r="AU167" s="228" t="s">
        <v>83</v>
      </c>
      <c r="AY167" s="16" t="s">
        <v>117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286</v>
      </c>
      <c r="BM167" s="228" t="s">
        <v>361</v>
      </c>
    </row>
    <row r="168" s="2" customFormat="1">
      <c r="A168" s="37"/>
      <c r="B168" s="38"/>
      <c r="C168" s="39"/>
      <c r="D168" s="230" t="s">
        <v>127</v>
      </c>
      <c r="E168" s="39"/>
      <c r="F168" s="231" t="s">
        <v>360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83</v>
      </c>
    </row>
    <row r="169" s="2" customFormat="1">
      <c r="A169" s="37"/>
      <c r="B169" s="38"/>
      <c r="C169" s="39"/>
      <c r="D169" s="230" t="s">
        <v>140</v>
      </c>
      <c r="E169" s="39"/>
      <c r="F169" s="258" t="s">
        <v>362</v>
      </c>
      <c r="G169" s="39"/>
      <c r="H169" s="39"/>
      <c r="I169" s="232"/>
      <c r="J169" s="39"/>
      <c r="K169" s="39"/>
      <c r="L169" s="43"/>
      <c r="M169" s="269"/>
      <c r="N169" s="270"/>
      <c r="O169" s="271"/>
      <c r="P169" s="271"/>
      <c r="Q169" s="271"/>
      <c r="R169" s="271"/>
      <c r="S169" s="271"/>
      <c r="T169" s="27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140</v>
      </c>
      <c r="AU169" s="16" t="s">
        <v>83</v>
      </c>
    </row>
    <row r="170" s="2" customFormat="1" ht="6.96" customHeight="1">
      <c r="A170" s="37"/>
      <c r="B170" s="65"/>
      <c r="C170" s="66"/>
      <c r="D170" s="66"/>
      <c r="E170" s="66"/>
      <c r="F170" s="66"/>
      <c r="G170" s="66"/>
      <c r="H170" s="66"/>
      <c r="I170" s="66"/>
      <c r="J170" s="66"/>
      <c r="K170" s="66"/>
      <c r="L170" s="43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sheetProtection sheet="1" autoFilter="0" formatColumns="0" formatRows="0" objects="1" scenarios="1" spinCount="100000" saltValue="vUp9K+QunEiLI1cb6OQqphv8z4PwURoLoFp+JwLMo75R4UmiWco8qV0sJFYrLqUNLGiCsq4iFOhp6ik27WpW/Q==" hashValue="0x8jgs0cnfdOjD6ZTNQxOQ0SbBiVPDa/YMwFTuLVhUsQXM3r9XgORTHjalgchj8lp2wi0o9JQoj7mYFVv+e2lw==" algorithmName="SHA-512" password="CC35"/>
  <autoFilter ref="C116:K16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Šrámková Veronika</dc:creator>
  <cp:lastModifiedBy>Šrámková Veronika</cp:lastModifiedBy>
  <dcterms:created xsi:type="dcterms:W3CDTF">2025-04-28T11:03:50Z</dcterms:created>
  <dcterms:modified xsi:type="dcterms:W3CDTF">2025-04-28T11:03:53Z</dcterms:modified>
</cp:coreProperties>
</file>