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1. - Obnova nouzového pře..." sheetId="2" r:id="rId2"/>
    <sheet name="VON - Vedlejší a ostatní 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'1. - Obnova nouzového pře...'!$C$88:$K$324</definedName>
    <definedName name="_xlnm.Print_Area" localSheetId="1">'1. - Obnova nouzového pře...'!$C$76:$K$324</definedName>
    <definedName name="_xlnm.Print_Titles" localSheetId="1">'1. - Obnova nouzového pře...'!$88:$88</definedName>
    <definedName name="_xlnm._FilterDatabase" localSheetId="2" hidden="1">'VON - Vedlejší a ostatní ...'!$C$83:$K$141</definedName>
    <definedName name="_xlnm.Print_Area" localSheetId="2">'VON - Vedlejší a ostatní ...'!$C$71:$K$141</definedName>
    <definedName name="_xlnm.Print_Titles" localSheetId="2">'VON - Vedlejší a ostatní ...'!$83:$83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40"/>
  <c r="BH140"/>
  <c r="BF140"/>
  <c r="BE140"/>
  <c r="T140"/>
  <c r="R140"/>
  <c r="P140"/>
  <c r="BI138"/>
  <c r="BH138"/>
  <c r="BF138"/>
  <c r="BE138"/>
  <c r="T138"/>
  <c r="R138"/>
  <c r="P138"/>
  <c r="BI137"/>
  <c r="BH137"/>
  <c r="BF137"/>
  <c r="BE137"/>
  <c r="T137"/>
  <c r="R137"/>
  <c r="P137"/>
  <c r="BI134"/>
  <c r="BH134"/>
  <c r="BF134"/>
  <c r="BE134"/>
  <c r="T134"/>
  <c r="R134"/>
  <c r="P134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4"/>
  <c r="BH124"/>
  <c r="BF124"/>
  <c r="BE124"/>
  <c r="T124"/>
  <c r="R124"/>
  <c r="P124"/>
  <c r="BI121"/>
  <c r="BH121"/>
  <c r="BF121"/>
  <c r="BE121"/>
  <c r="T121"/>
  <c r="R121"/>
  <c r="P121"/>
  <c r="BI118"/>
  <c r="BH118"/>
  <c r="BF118"/>
  <c r="BE118"/>
  <c r="T118"/>
  <c r="R118"/>
  <c r="P118"/>
  <c r="BI108"/>
  <c r="BH108"/>
  <c r="BF108"/>
  <c r="BE108"/>
  <c r="T108"/>
  <c r="T107"/>
  <c r="R108"/>
  <c r="R107"/>
  <c r="P108"/>
  <c r="P107"/>
  <c r="BI104"/>
  <c r="BH104"/>
  <c r="BF104"/>
  <c r="BE104"/>
  <c r="T104"/>
  <c r="R104"/>
  <c r="P104"/>
  <c r="BI103"/>
  <c r="BH103"/>
  <c r="BF103"/>
  <c r="BE103"/>
  <c r="T103"/>
  <c r="R103"/>
  <c r="P103"/>
  <c r="BI102"/>
  <c r="BH102"/>
  <c r="BF102"/>
  <c r="BE102"/>
  <c r="T102"/>
  <c r="R102"/>
  <c r="P102"/>
  <c r="BI97"/>
  <c r="BH97"/>
  <c r="BF97"/>
  <c r="BE97"/>
  <c r="T97"/>
  <c r="R97"/>
  <c r="P97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323"/>
  <c r="BH323"/>
  <c r="BF323"/>
  <c r="BE323"/>
  <c r="T323"/>
  <c r="R323"/>
  <c r="P323"/>
  <c r="BI322"/>
  <c r="BH322"/>
  <c r="BF322"/>
  <c r="BE322"/>
  <c r="T322"/>
  <c r="R322"/>
  <c r="P322"/>
  <c r="BI318"/>
  <c r="BH318"/>
  <c r="BF318"/>
  <c r="BE318"/>
  <c r="T318"/>
  <c r="R318"/>
  <c r="P318"/>
  <c r="BI314"/>
  <c r="BH314"/>
  <c r="BF314"/>
  <c r="BE314"/>
  <c r="T314"/>
  <c r="T313"/>
  <c r="R314"/>
  <c r="R313"/>
  <c r="P314"/>
  <c r="P313"/>
  <c r="BI310"/>
  <c r="BH310"/>
  <c r="BF310"/>
  <c r="BE310"/>
  <c r="T310"/>
  <c r="T309"/>
  <c r="R310"/>
  <c r="R309"/>
  <c r="P310"/>
  <c r="P309"/>
  <c r="BI300"/>
  <c r="BH300"/>
  <c r="BF300"/>
  <c r="BE300"/>
  <c r="T300"/>
  <c r="R300"/>
  <c r="P300"/>
  <c r="BI292"/>
  <c r="BH292"/>
  <c r="BF292"/>
  <c r="BE292"/>
  <c r="T292"/>
  <c r="R292"/>
  <c r="P292"/>
  <c r="BI288"/>
  <c r="BH288"/>
  <c r="BF288"/>
  <c r="BE288"/>
  <c r="T288"/>
  <c r="R288"/>
  <c r="P288"/>
  <c r="BI284"/>
  <c r="BH284"/>
  <c r="BF284"/>
  <c r="BE284"/>
  <c r="T284"/>
  <c r="R284"/>
  <c r="P284"/>
  <c r="BI280"/>
  <c r="BH280"/>
  <c r="BF280"/>
  <c r="BE280"/>
  <c r="T280"/>
  <c r="T279"/>
  <c r="R280"/>
  <c r="R279"/>
  <c r="P280"/>
  <c r="P279"/>
  <c r="BI276"/>
  <c r="BH276"/>
  <c r="BF276"/>
  <c r="BE276"/>
  <c r="T276"/>
  <c r="R276"/>
  <c r="P276"/>
  <c r="BI272"/>
  <c r="BH272"/>
  <c r="BF272"/>
  <c r="BE272"/>
  <c r="T272"/>
  <c r="R272"/>
  <c r="P272"/>
  <c r="BI263"/>
  <c r="BH263"/>
  <c r="BF263"/>
  <c r="BE263"/>
  <c r="T263"/>
  <c r="R263"/>
  <c r="P263"/>
  <c r="BI258"/>
  <c r="BH258"/>
  <c r="BF258"/>
  <c r="BE258"/>
  <c r="T258"/>
  <c r="R258"/>
  <c r="P258"/>
  <c r="BI250"/>
  <c r="BH250"/>
  <c r="BF250"/>
  <c r="BE250"/>
  <c r="T250"/>
  <c r="R250"/>
  <c r="P250"/>
  <c r="BI246"/>
  <c r="BH246"/>
  <c r="BF246"/>
  <c r="BE246"/>
  <c r="T246"/>
  <c r="R246"/>
  <c r="P246"/>
  <c r="BI244"/>
  <c r="BH244"/>
  <c r="BF244"/>
  <c r="BE244"/>
  <c r="T244"/>
  <c r="R244"/>
  <c r="P244"/>
  <c r="BI233"/>
  <c r="BH233"/>
  <c r="BF233"/>
  <c r="BE233"/>
  <c r="T233"/>
  <c r="R233"/>
  <c r="P233"/>
  <c r="BI229"/>
  <c r="BH229"/>
  <c r="BF229"/>
  <c r="BE229"/>
  <c r="T229"/>
  <c r="R229"/>
  <c r="P229"/>
  <c r="BI225"/>
  <c r="BH225"/>
  <c r="BF225"/>
  <c r="BE225"/>
  <c r="T225"/>
  <c r="R225"/>
  <c r="P225"/>
  <c r="BI220"/>
  <c r="BH220"/>
  <c r="BF220"/>
  <c r="BE220"/>
  <c r="T220"/>
  <c r="R220"/>
  <c r="P220"/>
  <c r="BI216"/>
  <c r="BH216"/>
  <c r="BF216"/>
  <c r="BE216"/>
  <c r="T216"/>
  <c r="R216"/>
  <c r="P216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3"/>
  <c r="BH203"/>
  <c r="BF203"/>
  <c r="BE203"/>
  <c r="T203"/>
  <c r="R203"/>
  <c r="P203"/>
  <c r="BI199"/>
  <c r="BH199"/>
  <c r="BF199"/>
  <c r="BE199"/>
  <c r="T199"/>
  <c r="R199"/>
  <c r="P199"/>
  <c r="BI195"/>
  <c r="BH195"/>
  <c r="BF195"/>
  <c r="BE195"/>
  <c r="T195"/>
  <c r="R195"/>
  <c r="P195"/>
  <c r="BI191"/>
  <c r="BH191"/>
  <c r="BF191"/>
  <c r="BE191"/>
  <c r="T191"/>
  <c r="R191"/>
  <c r="P191"/>
  <c r="BI188"/>
  <c r="BH188"/>
  <c r="BF188"/>
  <c r="BE188"/>
  <c r="T188"/>
  <c r="R188"/>
  <c r="P188"/>
  <c r="BI184"/>
  <c r="BH184"/>
  <c r="BF184"/>
  <c r="BE184"/>
  <c r="T184"/>
  <c r="R184"/>
  <c r="P184"/>
  <c r="BI180"/>
  <c r="BH180"/>
  <c r="BF180"/>
  <c r="BE180"/>
  <c r="T180"/>
  <c r="R180"/>
  <c r="P180"/>
  <c r="BI176"/>
  <c r="BH176"/>
  <c r="BF176"/>
  <c r="BE176"/>
  <c r="T176"/>
  <c r="R176"/>
  <c r="P176"/>
  <c r="BI169"/>
  <c r="BH169"/>
  <c r="BF169"/>
  <c r="BE169"/>
  <c r="T169"/>
  <c r="R169"/>
  <c r="P169"/>
  <c r="BI162"/>
  <c r="BH162"/>
  <c r="BF162"/>
  <c r="BE162"/>
  <c r="T162"/>
  <c r="R162"/>
  <c r="P162"/>
  <c r="BI158"/>
  <c r="BH158"/>
  <c r="BF158"/>
  <c r="BE158"/>
  <c r="T158"/>
  <c r="R158"/>
  <c r="P158"/>
  <c r="BI153"/>
  <c r="BH153"/>
  <c r="BF153"/>
  <c r="BE153"/>
  <c r="T153"/>
  <c r="R153"/>
  <c r="P153"/>
  <c r="BI146"/>
  <c r="BH146"/>
  <c r="BF146"/>
  <c r="BE146"/>
  <c r="T146"/>
  <c r="R146"/>
  <c r="P146"/>
  <c r="BI125"/>
  <c r="BH125"/>
  <c r="BF125"/>
  <c r="BE125"/>
  <c r="T125"/>
  <c r="R125"/>
  <c r="P125"/>
  <c r="BI118"/>
  <c r="BH118"/>
  <c r="BF118"/>
  <c r="BE118"/>
  <c r="T118"/>
  <c r="R118"/>
  <c r="P118"/>
  <c r="BI114"/>
  <c r="BH114"/>
  <c r="BF114"/>
  <c r="BE114"/>
  <c r="T114"/>
  <c r="R114"/>
  <c r="P114"/>
  <c r="BI110"/>
  <c r="BH110"/>
  <c r="BF110"/>
  <c r="BE110"/>
  <c r="T110"/>
  <c r="R110"/>
  <c r="P110"/>
  <c r="BI106"/>
  <c r="BH106"/>
  <c r="BF106"/>
  <c r="BE106"/>
  <c r="T106"/>
  <c r="R106"/>
  <c r="P106"/>
  <c r="BI102"/>
  <c r="BH102"/>
  <c r="BF102"/>
  <c r="BE102"/>
  <c r="T102"/>
  <c r="R102"/>
  <c r="P102"/>
  <c r="BI92"/>
  <c r="BH92"/>
  <c r="BF92"/>
  <c r="BE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323"/>
  <c r="J323"/>
  <c r="BK322"/>
  <c r="J322"/>
  <c r="BK318"/>
  <c r="J318"/>
  <c r="BK314"/>
  <c r="J314"/>
  <c r="BK310"/>
  <c r="J310"/>
  <c r="BK300"/>
  <c r="J300"/>
  <c r="BK292"/>
  <c r="J292"/>
  <c r="BK288"/>
  <c r="J288"/>
  <c r="BK284"/>
  <c r="J284"/>
  <c r="BK280"/>
  <c r="J280"/>
  <c r="BK276"/>
  <c r="J276"/>
  <c r="BK272"/>
  <c r="J272"/>
  <c r="BK263"/>
  <c r="J263"/>
  <c r="BK258"/>
  <c r="J258"/>
  <c r="BK250"/>
  <c r="J250"/>
  <c r="BK246"/>
  <c r="J246"/>
  <c r="BK244"/>
  <c r="J244"/>
  <c r="BK233"/>
  <c r="J233"/>
  <c r="BK229"/>
  <c r="J229"/>
  <c r="BK225"/>
  <c r="J225"/>
  <c r="BK220"/>
  <c r="J220"/>
  <c r="BK216"/>
  <c r="J216"/>
  <c r="BK211"/>
  <c r="J211"/>
  <c r="BK208"/>
  <c r="J208"/>
  <c r="BK205"/>
  <c r="J205"/>
  <c r="BK203"/>
  <c r="J203"/>
  <c r="BK199"/>
  <c r="J199"/>
  <c r="BK195"/>
  <c r="J195"/>
  <c r="BK191"/>
  <c r="J191"/>
  <c r="BK188"/>
  <c r="J188"/>
  <c r="BK184"/>
  <c r="J184"/>
  <c r="BK180"/>
  <c r="J180"/>
  <c r="BK176"/>
  <c r="J176"/>
  <c r="BK169"/>
  <c r="J169"/>
  <c r="BK162"/>
  <c r="J162"/>
  <c r="BK158"/>
  <c r="J158"/>
  <c r="BK153"/>
  <c r="J153"/>
  <c r="BK146"/>
  <c r="J146"/>
  <c r="BK125"/>
  <c r="J125"/>
  <c r="BK118"/>
  <c r="J118"/>
  <c r="BK114"/>
  <c r="J114"/>
  <c r="BK110"/>
  <c r="J110"/>
  <c r="BK106"/>
  <c r="J106"/>
  <c r="BK102"/>
  <c r="J102"/>
  <c r="BK92"/>
  <c r="J92"/>
  <c i="1" r="AS54"/>
  <c i="3" r="BK140"/>
  <c r="J140"/>
  <c r="BK138"/>
  <c r="J138"/>
  <c r="BK137"/>
  <c r="J137"/>
  <c r="BK134"/>
  <c r="J134"/>
  <c r="BK129"/>
  <c r="J129"/>
  <c r="BK128"/>
  <c r="J128"/>
  <c r="BK127"/>
  <c r="J127"/>
  <c r="BK124"/>
  <c r="J124"/>
  <c r="BK121"/>
  <c r="J121"/>
  <c r="BK118"/>
  <c r="J118"/>
  <c r="BK108"/>
  <c r="J108"/>
  <c r="BK104"/>
  <c r="J104"/>
  <c r="BK103"/>
  <c r="J103"/>
  <c r="BK102"/>
  <c r="J102"/>
  <c r="BK97"/>
  <c r="J97"/>
  <c r="BK87"/>
  <c r="J87"/>
  <c i="2" l="1" r="BK91"/>
  <c r="J91"/>
  <c r="J61"/>
  <c r="P91"/>
  <c r="R91"/>
  <c r="T91"/>
  <c r="BK194"/>
  <c r="J194"/>
  <c r="J62"/>
  <c r="P194"/>
  <c r="R194"/>
  <c r="T194"/>
  <c r="BK224"/>
  <c r="J224"/>
  <c r="J63"/>
  <c r="P224"/>
  <c r="R224"/>
  <c r="T224"/>
  <c r="BK262"/>
  <c r="J262"/>
  <c r="J64"/>
  <c r="P262"/>
  <c r="R262"/>
  <c r="T262"/>
  <c r="BK317"/>
  <c r="J317"/>
  <c r="J69"/>
  <c r="P317"/>
  <c r="P316"/>
  <c r="R317"/>
  <c r="R316"/>
  <c r="T317"/>
  <c r="T316"/>
  <c i="3" r="BK86"/>
  <c r="J86"/>
  <c r="J61"/>
  <c r="P86"/>
  <c r="R86"/>
  <c r="T86"/>
  <c r="BK101"/>
  <c r="J101"/>
  <c r="J62"/>
  <c r="P101"/>
  <c r="R101"/>
  <c r="T101"/>
  <c r="BK117"/>
  <c r="J117"/>
  <c r="J64"/>
  <c r="P117"/>
  <c r="R117"/>
  <c r="T117"/>
  <c i="2" r="BK309"/>
  <c r="J309"/>
  <c r="J66"/>
  <c r="BK313"/>
  <c r="J313"/>
  <c r="J67"/>
  <c i="3" r="BK107"/>
  <c r="J107"/>
  <c r="J63"/>
  <c r="E48"/>
  <c r="J52"/>
  <c r="F55"/>
  <c r="BG87"/>
  <c r="BG97"/>
  <c r="BG102"/>
  <c r="BG103"/>
  <c r="BG104"/>
  <c r="BG108"/>
  <c r="BG118"/>
  <c r="BG121"/>
  <c r="BG124"/>
  <c r="BG127"/>
  <c r="BG128"/>
  <c r="BG129"/>
  <c r="BG134"/>
  <c r="BG137"/>
  <c r="BG138"/>
  <c r="BG140"/>
  <c i="2" r="E48"/>
  <c r="J52"/>
  <c r="F55"/>
  <c r="BG92"/>
  <c r="BG102"/>
  <c r="BG106"/>
  <c r="BG110"/>
  <c r="BG114"/>
  <c r="BG118"/>
  <c r="BG125"/>
  <c r="BG146"/>
  <c r="BG153"/>
  <c r="BG158"/>
  <c r="BG162"/>
  <c r="BG169"/>
  <c r="BG176"/>
  <c r="BG180"/>
  <c r="BG184"/>
  <c r="BG188"/>
  <c r="BG191"/>
  <c r="BG195"/>
  <c r="BG199"/>
  <c r="BG203"/>
  <c r="BG205"/>
  <c r="BG208"/>
  <c r="BG211"/>
  <c r="BG216"/>
  <c r="BG220"/>
  <c r="BG225"/>
  <c r="BG229"/>
  <c r="BG233"/>
  <c r="BG244"/>
  <c r="BG246"/>
  <c r="BG250"/>
  <c r="BG258"/>
  <c r="BG263"/>
  <c r="BG272"/>
  <c r="BG276"/>
  <c r="BG280"/>
  <c r="BG284"/>
  <c r="BG288"/>
  <c r="BG292"/>
  <c r="BG300"/>
  <c r="BG310"/>
  <c r="BG314"/>
  <c r="BG318"/>
  <c r="BG322"/>
  <c r="BG323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3" l="1" r="T85"/>
  <c r="T84"/>
  <c r="R85"/>
  <c r="R84"/>
  <c r="P85"/>
  <c r="P84"/>
  <c i="1" r="AU56"/>
  <c i="2" r="T90"/>
  <c r="T89"/>
  <c r="R90"/>
  <c r="R89"/>
  <c r="P90"/>
  <c r="P89"/>
  <c i="1" r="AU55"/>
  <c i="2" r="BK279"/>
  <c r="J279"/>
  <c r="J65"/>
  <c r="BK90"/>
  <c r="J90"/>
  <c r="J60"/>
  <c r="BK316"/>
  <c r="J316"/>
  <c r="J68"/>
  <c i="3" r="BK85"/>
  <c r="J85"/>
  <c r="J60"/>
  <c i="1" r="AT55"/>
  <c i="2" r="F35"/>
  <c i="1" r="BB55"/>
  <c r="BD54"/>
  <c r="W33"/>
  <c r="BC54"/>
  <c r="W32"/>
  <c r="BA54"/>
  <c r="W30"/>
  <c r="AZ54"/>
  <c r="W29"/>
  <c r="AT56"/>
  <c i="3" r="F35"/>
  <c i="1" r="BB56"/>
  <c i="2" l="1" r="BK89"/>
  <c r="J89"/>
  <c r="J59"/>
  <c i="3" r="BK84"/>
  <c r="J84"/>
  <c r="J59"/>
  <c i="1" r="AU54"/>
  <c r="BB54"/>
  <c r="W31"/>
  <c r="AV54"/>
  <c r="AK29"/>
  <c r="AY54"/>
  <c r="AW54"/>
  <c r="AK30"/>
  <c i="3" l="1" r="J30"/>
  <c i="1" r="AG56"/>
  <c i="2" r="J30"/>
  <c i="1" r="AG55"/>
  <c r="AN55"/>
  <c r="AT54"/>
  <c r="AX54"/>
  <c i="2" l="1" r="J39"/>
  <c i="3" r="J39"/>
  <c i="1"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<sst xmlns="http://schemas.openxmlformats.org/spreadsheetml/2006/main">
  <si>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</si>
  <si>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</si>
  <si>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</si>
  <si>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</si>
  <si>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</si>
  <si>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{6dd9d0bc-efb4-43cf-b7f0-363c679a4d0d}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</si>
  <si>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</si>
  <si>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</si>
  <si>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</si>
  <si>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</si>
  <si>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</si>
  <si>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</si>
  <si>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</si>
  <si>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</si>
  <si>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129251002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</si>
  <si>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</si>
  <si>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</si>
  <si>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 Dolní Lipka, obnova nouzového přelivu, ř. km 0,440 - 0,500</t>
  </si>
  <si>
    <t>KSO:</t>
  </si>
  <si>
    <t>833</t>
  </si>
  <si>
    <t>CC-CZ:</t>
  </si>
  <si>
    <t>215</t>
  </si>
  <si>
    <t>Místo:</t>
  </si>
  <si>
    <t>Králíky</t>
  </si>
  <si>
    <t>Datum:</t>
  </si>
  <si>
    <t>4.4.2025</t>
  </si>
  <si>
    <t>Zadavatel:</t>
  </si>
  <si>
    <t>IČ:</t>
  </si>
  <si>
    <t/>
  </si>
  <si>
    <t>Povodí Labe, státní podnik</t>
  </si>
  <si>
    <t>DIČ:</t>
  </si>
  <si>
    <t>Účastník:</t>
  </si>
  <si>
    <t>Vyplň údaj</t>
  </si>
  <si>
    <t>Projektant:</t>
  </si>
  <si>
    <t>70890005</t>
  </si>
  <si>
    <t xml:space="preserve">Povodí Labe, státní podnik, OIČ </t>
  </si>
  <si>
    <t>CZ70890005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</si>
  <si>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</si>
  <si>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</si>
  <si>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</si>
  <si>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</si>
  <si>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</si>
  <si>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</si>
  <si>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</si>
  <si>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</si>
  <si>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</si>
  <si>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</si>
  <si>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</si>
  <si>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</si>
  <si>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</si>
  <si>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</si>
  <si>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</si>
  <si>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</si>
  <si>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</si>
  <si>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</si>
  <si>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</si>
  <si>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</si>
  <si>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</si>
  <si>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</si>
  <si>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</si>
  <si>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</si>
  <si>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</si>
  <si>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</si>
  <si>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</si>
  <si>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</si>
  <si>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</si>
  <si>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</si>
  <si>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</si>
  <si>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</si>
  <si>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</si>
  <si>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</si>
  <si>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</si>
  <si>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</si>
  <si>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</si>
  <si>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</si>
  <si>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</si>
  <si>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</si>
  <si>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</si>
  <si>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</si>
  <si>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</si>
  <si>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</si>
  <si>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</si>
  <si>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Obnova nouzového přelivu</t>
  </si>
  <si>
    <t>VON</t>
  </si>
  <si>
    <t>1</t>
  </si>
  <si>
    <t>{65b44bce-f02c-47a9-996a-3a12eb9b9cae}</t>
  </si>
  <si>
    <t>2</t>
  </si>
  <si>
    <t>Vedlejší a ostatní náklady</t>
  </si>
  <si>
    <t>{af0c1ee0-acc7-4b49-81a9-9bc3e6e2c4a8}</t>
  </si>
  <si>
    <t>KRYCÍ LIST SOUPISU PRACÍ</t>
  </si>
  <si>
    <t>Objekt:</t>
  </si>
  <si>
    <t>1. - Obnova nouzového přelivu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</si>
  <si>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</si>
  <si>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</si>
  <si>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</si>
  <si>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</si>
  <si>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</si>
  <si>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</si>
  <si>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</si>
  <si>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</si>
  <si>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</si>
  <si>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</si>
  <si>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</si>
  <si>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</si>
  <si>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</si>
  <si>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</si>
  <si>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</si>
  <si>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</si>
  <si>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</si>
  <si>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</si>
  <si>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</si>
  <si>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</si>
  <si>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</si>
  <si>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</si>
  <si>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</si>
  <si>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</si>
  <si>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</si>
  <si>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</si>
  <si>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</si>
  <si>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</si>
  <si>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</si>
  <si>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</si>
  <si>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</si>
  <si>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</si>
  <si>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</si>
  <si>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</si>
  <si>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</si>
  <si>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2025 01</t>
  </si>
  <si>
    <t>4</t>
  </si>
  <si>
    <t>1003267620</t>
  </si>
  <si>
    <t>Online PSC</t>
  </si>
  <si>
    <t>https://podminky.urs.cz/item/CS_URS_2025_01/114203104</t>
  </si>
  <si>
    <t>VV</t>
  </si>
  <si>
    <t>viz výkaz výměr, viz příloha A., C.1, C.2</t>
  </si>
  <si>
    <t>odstranění původního opevnění (rovnanina)</t>
  </si>
  <si>
    <t>1,69</t>
  </si>
  <si>
    <t>odstranění provizorního opevnění (zához)</t>
  </si>
  <si>
    <t>18,94</t>
  </si>
  <si>
    <t>odstranění naplaveného kamene ve skluzu</t>
  </si>
  <si>
    <t>8,32</t>
  </si>
  <si>
    <t>Součet</t>
  </si>
  <si>
    <t>114253301</t>
  </si>
  <si>
    <t>Třídění lomového kamene nebo betonových tvárnic strojně získaných při rozebrání dlažeb, záhozů, rovnanin a soustřeďovacích staveb podle druhu, velikosti nebo tvaru</t>
  </si>
  <si>
    <t>-814076731</t>
  </si>
  <si>
    <t>https://podminky.urs.cz/item/CS_URS_2025_01/114253301</t>
  </si>
  <si>
    <t>rozebraný kámen pro další použití, viz výkaz výměr, viz příloha A., C.1, C.2</t>
  </si>
  <si>
    <t>28,95</t>
  </si>
  <si>
    <t>3</t>
  </si>
  <si>
    <t>62864211R</t>
  </si>
  <si>
    <t>Opracování kamene</t>
  </si>
  <si>
    <t>-611700225</t>
  </si>
  <si>
    <t>kámen z provizorního opevnění (předpoklad cca 50 %), včetně dělení nadměrných kamenů</t>
  </si>
  <si>
    <t>18,94*0,5</t>
  </si>
  <si>
    <t>124153100</t>
  </si>
  <si>
    <t>Vykopávky pro koryta vodotečí strojně v hornině třídy těžitelnosti I skupiny 1 a 2 do 100 m3</t>
  </si>
  <si>
    <t>1533457671</t>
  </si>
  <si>
    <t>https://podminky.urs.cz/item/CS_URS_2025_01/124153100</t>
  </si>
  <si>
    <t>zemina za zdí, viz výkaz výměr, viz příloha A., C.1, C.2</t>
  </si>
  <si>
    <t>5,24</t>
  </si>
  <si>
    <t>5</t>
  </si>
  <si>
    <t>132212132</t>
  </si>
  <si>
    <t>Hloubení nezapažených rýh šířky do 800 mm ručně s urovnáním dna do předepsaného profilu a spádu v hornině třídy těžitelnosti I skupiny 3 nesoudržných</t>
  </si>
  <si>
    <t>-961998795</t>
  </si>
  <si>
    <t>https://podminky.urs.cz/item/CS_URS_2025_01/132212132</t>
  </si>
  <si>
    <t>rýha za zdí pro obrácený filtr (drenáž) - po zřízení částečného zásypu za zdí, viz výkaz výměr, viz příloha A., C.1, C.2</t>
  </si>
  <si>
    <t>14,2*0,105</t>
  </si>
  <si>
    <t>6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</si>
  <si>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</si>
  <si>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</si>
  <si>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-1910300188</t>
  </si>
  <si>
    <t>https://podminky.urs.cz/item/CS_URS_2025_01/162251102</t>
  </si>
  <si>
    <t>zemina z výkopu na meziskládku, viz výkaz výměr</t>
  </si>
  <si>
    <t>zemina z meziskládky zpět do zásypu - pouze vhodná část zeminy (cca 50 %)</t>
  </si>
  <si>
    <t>5,24*0,5</t>
  </si>
  <si>
    <t>7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</si>
  <si>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</si>
  <si>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</si>
  <si>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-1341196790</t>
  </si>
  <si>
    <t>https://podminky.urs.cz/item/CS_URS_2025_01/162251122</t>
  </si>
  <si>
    <t>kámen na meziskládku, viz výkaz výměr, viz příloha A., C.1, C.2</t>
  </si>
  <si>
    <t>kámen z rozebrané rovnaniny</t>
  </si>
  <si>
    <t>odstraněný provizorní zához</t>
  </si>
  <si>
    <t>odstraněný naplavený kámen ve skluzu</t>
  </si>
  <si>
    <t>Mezisoučet</t>
  </si>
  <si>
    <t>kámen z meziskládky pro opětovné použití</t>
  </si>
  <si>
    <t>do rovnaniny</t>
  </si>
  <si>
    <t>5,85</t>
  </si>
  <si>
    <t>kámen pro rozprostření (doplnění kamene ve skluzu) v místě</t>
  </si>
  <si>
    <t>18,0</t>
  </si>
  <si>
    <t xml:space="preserve">kámen pro opevnění líce klínu rovnaninou </t>
  </si>
  <si>
    <t>0,275</t>
  </si>
  <si>
    <t>kámen pro úpravu gabionů</t>
  </si>
  <si>
    <t>1,0</t>
  </si>
  <si>
    <t>8</t>
  </si>
  <si>
    <t>171153101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</si>
  <si>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</si>
  <si>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671859193</t>
  </si>
  <si>
    <t>https://podminky.urs.cz/item/CS_URS_2025_01/171153101</t>
  </si>
  <si>
    <t>zhutňování po vrstvách max 0,2 m - z dovezeného zemního materiálu (odpočet zásypu z místního materiálu), viz výkaz výměr, viz příloha A., C.1, C.2</t>
  </si>
  <si>
    <t>11,91-2,62</t>
  </si>
  <si>
    <t>zásyp z vhodného místního materiálu</t>
  </si>
  <si>
    <t>9</t>
  </si>
  <si>
    <t>M</t>
  </si>
  <si>
    <t>10364100</t>
  </si>
  <si>
    <t>zemina pro terénní úpravy - tříděná</t>
  </si>
  <si>
    <t>t</t>
  </si>
  <si>
    <t>-70683455</t>
  </si>
  <si>
    <t>chybějící zemina vhodná pro zásyp, viz výkaz výměr, viz příloha A., C.1, C.2</t>
  </si>
  <si>
    <t>odpočet materiálu z výkopu a odpočet rýhy pro drén</t>
  </si>
  <si>
    <t>11,91-2,62-1,491</t>
  </si>
  <si>
    <t>7,799 * 1,7 " Přepočtené koeficientem množství</t>
  </si>
  <si>
    <t>10</t>
  </si>
  <si>
    <t>174251109</t>
  </si>
  <si>
    <t>Zásyp sypaninou z jakékoliv horniny strojně Příplatek k ceně za prohození sypaniny</t>
  </si>
  <si>
    <t>1871893693</t>
  </si>
  <si>
    <t>https://podminky.urs.cz/item/CS_URS_2025_01/174251109</t>
  </si>
  <si>
    <t>prohození zeminy z výkopu - pro zásyp z místního materiálu, viz výkaz výměr, viz příloha A., C.1, C.2</t>
  </si>
  <si>
    <t>11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</si>
  <si>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</si>
  <si>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</si>
  <si>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m2</t>
  </si>
  <si>
    <t>448993676</t>
  </si>
  <si>
    <t>https://podminky.urs.cz/item/CS_URS_2025_01/181111111</t>
  </si>
  <si>
    <t>urovnání koruny hráze (manipulační plocha), viz výkaz výměr, viz příloha A., C.1, C.2</t>
  </si>
  <si>
    <t>30,0*8,0</t>
  </si>
  <si>
    <t>zařízení staveniště</t>
  </si>
  <si>
    <t>100,0</t>
  </si>
  <si>
    <t>181411121</t>
  </si>
  <si>
    <t>Založení trávníku na půdě předem připravené plochy do 1000 m2 výsevem včetně utažení lučního v rovině nebo na svahu do 1:5</t>
  </si>
  <si>
    <t>1962846407</t>
  </si>
  <si>
    <t>https://podminky.urs.cz/item/CS_URS_2025_01/181411121</t>
  </si>
  <si>
    <t>koruna hráze (manipulační plocha), viz výkaz výměr, viz příloha A., C.1, C.2</t>
  </si>
  <si>
    <t>13</t>
  </si>
  <si>
    <t>00572472</t>
  </si>
  <si>
    <t>osivo směs travní krajinná-rovinná</t>
  </si>
  <si>
    <t>kg</t>
  </si>
  <si>
    <t>1568760292</t>
  </si>
  <si>
    <t>viz pol. založení trávníku</t>
  </si>
  <si>
    <t>340,0</t>
  </si>
  <si>
    <t>340 * 0,03 " Přepočtené koeficientem množství</t>
  </si>
  <si>
    <t>14</t>
  </si>
  <si>
    <t>181951112</t>
  </si>
  <si>
    <t>Úprava pláně vyrovnáním výškových rozdílů strojně v hornině třídy těžitelnosti I, skupiny 1 až 3 se zhutněním</t>
  </si>
  <si>
    <t>1359051648</t>
  </si>
  <si>
    <t>https://podminky.urs.cz/item/CS_URS_2025_01/181951112</t>
  </si>
  <si>
    <t>urovnání terénu v základové spáře, viz výkaz výměr, viz příloha A., C.1, C.2</t>
  </si>
  <si>
    <t>14,14</t>
  </si>
  <si>
    <t>15</t>
  </si>
  <si>
    <t>182251101</t>
  </si>
  <si>
    <t>Svahování trvalých svahů do projektovaných profilů strojně s potřebným přemístěním výkopku při svahování násypů v jakékoliv hornině</t>
  </si>
  <si>
    <t>481913599</t>
  </si>
  <si>
    <t>https://podminky.urs.cz/item/CS_URS_2025_01/182251101</t>
  </si>
  <si>
    <t>urovnání násypu ve svahu pod rovnaninou, viz výkaz výměr, viz příloha A., C.1, C.2</t>
  </si>
  <si>
    <t>14,74</t>
  </si>
  <si>
    <t>16</t>
  </si>
  <si>
    <t>99701387R0</t>
  </si>
  <si>
    <t>Likvidace stavebního odpadu zeminy a kamení včetně naložení, dopravy, uložení a případného poplatku za uložení</t>
  </si>
  <si>
    <t>809325257</t>
  </si>
  <si>
    <t>přebytečný zemní materiál, viz výkaz výměr, viz příloha A., C.1, C.2</t>
  </si>
  <si>
    <t>5,24*0,5*1,8</t>
  </si>
  <si>
    <t>17</t>
  </si>
  <si>
    <t>99701387R1</t>
  </si>
  <si>
    <t>Likvidace stavebního odpadu (kamene) včetně naložení, dopravy, uložení a případného poplatku za uložení</t>
  </si>
  <si>
    <t>-1879195961</t>
  </si>
  <si>
    <t>přebytečný kámen (odpočet kamene pro opětovné použití), viz výkaz výměr, viz příloha A., C.1, C.2</t>
  </si>
  <si>
    <t>((1,69+18,94+8,32)-(5,85+18,0+0,275+1,0))*2,5</t>
  </si>
  <si>
    <t>Zakládání</t>
  </si>
  <si>
    <t>18</t>
  </si>
  <si>
    <t>211531111</t>
  </si>
  <si>
    <t>Výplň kamenivem do rýh odvodňovacích žeber nebo trativodů bez zhutnění, s úpravou povrchu výplně kamenivem hrubým drceným frakce 16 až 63 mm</t>
  </si>
  <si>
    <t>-1113735450</t>
  </si>
  <si>
    <t>https://podminky.urs.cz/item/CS_URS_2025_01/211531111</t>
  </si>
  <si>
    <t>obrácený filtr pro drenáž</t>
  </si>
  <si>
    <t>19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</si>
  <si>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</si>
  <si>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</si>
  <si>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-255503790</t>
  </si>
  <si>
    <t>https://podminky.urs.cz/item/CS_URS_2025_01/211971121</t>
  </si>
  <si>
    <t>geotextilie pro drenáž</t>
  </si>
  <si>
    <t>14,2*1,85</t>
  </si>
  <si>
    <t>20</t>
  </si>
  <si>
    <t>69311081</t>
  </si>
  <si>
    <t>geotextilie netkaná separační, ochranná, filtrační, drenážní PES 300g/m2</t>
  </si>
  <si>
    <t>873055678</t>
  </si>
  <si>
    <t>26,27 * 1,1845 " Přepočtené koeficientem množství</t>
  </si>
  <si>
    <t>21275013R</t>
  </si>
  <si>
    <t>Osazení a dodávka plastových trubek DN 80</t>
  </si>
  <si>
    <t>m</t>
  </si>
  <si>
    <t>-606984645</t>
  </si>
  <si>
    <t>drenážní trubky do líce zdi, včetně spojek (T kus)</t>
  </si>
  <si>
    <t>3*0,65</t>
  </si>
  <si>
    <t>22</t>
  </si>
  <si>
    <t>2127501R1</t>
  </si>
  <si>
    <t>Osazení a dodávka spojky plastových trubek DN 80</t>
  </si>
  <si>
    <t>257563251</t>
  </si>
  <si>
    <t>pro propojení stávající a nové drenážní trubky (přímá spojka)</t>
  </si>
  <si>
    <t>1*0,65</t>
  </si>
  <si>
    <t>23</t>
  </si>
  <si>
    <t>212755213</t>
  </si>
  <si>
    <t>Trativody bez lože a obsypu z drenážních trubek plastových flexibilních DN 80 mm</t>
  </si>
  <si>
    <t>-276039061</t>
  </si>
  <si>
    <t>https://podminky.urs.cz/item/CS_URS_2025_01/212755213</t>
  </si>
  <si>
    <t>viz. příloha C.1, C.2</t>
  </si>
  <si>
    <t>drenážní potrubí</t>
  </si>
  <si>
    <t>14,2</t>
  </si>
  <si>
    <t>24</t>
  </si>
  <si>
    <t>213141121</t>
  </si>
  <si>
    <t>Zřízení vrstvy z geotextilie filtrační, separační, odvodňovací, ochranné, výztužné nebo protierozní ve sklonu přes 1:5 do 1:2, šířky do 3 m</t>
  </si>
  <si>
    <t>-1487506495</t>
  </si>
  <si>
    <t>https://podminky.urs.cz/item/CS_URS_2025_01/213141121</t>
  </si>
  <si>
    <t>geotextilie pod rovnaninu</t>
  </si>
  <si>
    <t>10,17</t>
  </si>
  <si>
    <t>25</t>
  </si>
  <si>
    <t>2103577035</t>
  </si>
  <si>
    <t>10,17 * 1,1845 " Přepočtené koeficientem množství</t>
  </si>
  <si>
    <t>Svislé a kompletní konstrukce</t>
  </si>
  <si>
    <t>26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</si>
  <si>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</si>
  <si>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</si>
  <si>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-1927259876</t>
  </si>
  <si>
    <t>https://podminky.urs.cz/item/CS_URS_2025_01/321311115</t>
  </si>
  <si>
    <t>betonový klín v dl. 4,4 m (u PF 1, v místě, kde nelze provést hutnění zásypu), viz výkaz výměr, viz příloha A., C.1, C.2</t>
  </si>
  <si>
    <t>0,58</t>
  </si>
  <si>
    <t>27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</si>
  <si>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</si>
  <si>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</si>
  <si>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-2033214244</t>
  </si>
  <si>
    <t>https://podminky.urs.cz/item/CS_URS_2025_01/321321115</t>
  </si>
  <si>
    <t>betonová zeď z bet. C 25/30 XF3, viz výkaz výměr, viz výkaz výměr, viz příloha A., C.1, C.2</t>
  </si>
  <si>
    <t>8,13</t>
  </si>
  <si>
    <t>28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</si>
  <si>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</si>
  <si>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</si>
  <si>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-2145021924</t>
  </si>
  <si>
    <t>https://podminky.urs.cz/item/CS_URS_2025_01/321351010</t>
  </si>
  <si>
    <t>rub zdi</t>
  </si>
  <si>
    <t>17,76</t>
  </si>
  <si>
    <t>líc zdi</t>
  </si>
  <si>
    <t>18,07</t>
  </si>
  <si>
    <t>bednění klínu (bok)</t>
  </si>
  <si>
    <t>0,3</t>
  </si>
  <si>
    <t>29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</si>
  <si>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</si>
  <si>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</si>
  <si>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2118595077</t>
  </si>
  <si>
    <t>https://podminky.urs.cz/item/CS_URS_2025_01/321352010</t>
  </si>
  <si>
    <t>30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</si>
  <si>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</si>
  <si>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</si>
  <si>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1970126157</t>
  </si>
  <si>
    <t>https://podminky.urs.cz/item/CS_URS_2025_01/321366111</t>
  </si>
  <si>
    <t>třmínky pro propojení kari sítě v dříku zdi dl. 400 mm prům. 6 mm po 300 mm (prům. 6 ks/bm, tj. 109 ks), viz výkaz výměr, viz příloha A., C.1, C.2</t>
  </si>
  <si>
    <t>109*0,4*0,000222</t>
  </si>
  <si>
    <t>31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</si>
  <si>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</si>
  <si>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</si>
  <si>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1378011167</t>
  </si>
  <si>
    <t>https://podminky.urs.cz/item/CS_URS_2025_01/321368211</t>
  </si>
  <si>
    <t>betonová zeď - Kari 8/100/100, ztratné 5 %, viz výkaz výměr, viz příloha A., C.1, C.2</t>
  </si>
  <si>
    <t>v rubu zdi</t>
  </si>
  <si>
    <t>15,60*0,007992*1,05</t>
  </si>
  <si>
    <t>v líci zdi</t>
  </si>
  <si>
    <t>15,24*0,007992*1,05</t>
  </si>
  <si>
    <t>32</t>
  </si>
  <si>
    <t>326214521R</t>
  </si>
  <si>
    <t>Montáž zdiva z lomového kamene na sucho do drátěných košů (gabionů) s vyplněním lomovým neupraveným kamenem (materiál z místa) ze svařované ocelové sítě pozinkované</t>
  </si>
  <si>
    <t>-155065168</t>
  </si>
  <si>
    <t>doplnění drátokamenných matrací kamenivem z místa (včetně dodání a montáže 2 ks spirál dl. 1,3 m + 2 ks spirál dl. 1,0 m do matrací)</t>
  </si>
  <si>
    <t>Vodorovné konstrukce</t>
  </si>
  <si>
    <t>33</t>
  </si>
  <si>
    <t>46321211R</t>
  </si>
  <si>
    <t>Rovnanina z původního lomového kamene upraveného, tříděného jakékoliv tloušťky rovnaniny s vyklínováním spár a dutin úlomky kamene</t>
  </si>
  <si>
    <t>-55772970</t>
  </si>
  <si>
    <t>z původního přetříděného kamene, cena snížena o cenu kamene, viz výkaz výměr, viz příloha A., C.1, C.2</t>
  </si>
  <si>
    <t>rovnanina opevnění svahu přelivu</t>
  </si>
  <si>
    <t>rovnanina ve skluzu (kámen jednotlivé hmotnosti min. 120 kg)</t>
  </si>
  <si>
    <t xml:space="preserve">opevnění líce klínu rovnaninou v tl. 0,25 m </t>
  </si>
  <si>
    <t>1,1*0,25</t>
  </si>
  <si>
    <t>34</t>
  </si>
  <si>
    <t>463212191</t>
  </si>
  <si>
    <t>Rovnanina z lomového kamene upraveného, tříděného Příplatek k cenám za vypracování líce</t>
  </si>
  <si>
    <t>964960264</t>
  </si>
  <si>
    <t>https://podminky.urs.cz/item/CS_URS_2025_01/463212191</t>
  </si>
  <si>
    <t>úprava líce ve svahu - rovnanina opevnění svahu přelivu, viz výkaz výměr, viz příloha A., C.1, C.2</t>
  </si>
  <si>
    <t>13,82</t>
  </si>
  <si>
    <t>35</t>
  </si>
  <si>
    <t>46321219R</t>
  </si>
  <si>
    <t>Vyklínování rovnaniny a urovnání v ploše</t>
  </si>
  <si>
    <t>1425121530</t>
  </si>
  <si>
    <t>úprava líce rovnaniny ve skluzu včetně vyklínování (cca 30 % z celé plochy), viz výkaz výměr a příloha A., C.1, C.2</t>
  </si>
  <si>
    <t>(100,0*9,0)*0,3</t>
  </si>
  <si>
    <t>Ostatní konstrukce a práce-bourání</t>
  </si>
  <si>
    <t>36</t>
  </si>
  <si>
    <t>931976112</t>
  </si>
  <si>
    <t>Úprava dilatační spáry konstrukcí z prostého nebo železového betonu s použitím asfaltové lepenky dvojité s oboustrannými asfaltovými nátěry</t>
  </si>
  <si>
    <t>-621070394</t>
  </si>
  <si>
    <t>https://podminky.urs.cz/item/CS_URS_2025_01/931976112</t>
  </si>
  <si>
    <t>dilatace zdi dvojitou lepenkou, 2 ks, viz výkaz výměr, viz příloha A., C.1, C.2</t>
  </si>
  <si>
    <t>2*0,47</t>
  </si>
  <si>
    <t>37</t>
  </si>
  <si>
    <t>962041211</t>
  </si>
  <si>
    <t>Bourání mostních konstrukcí zdiva a pilířů z prostého betonu</t>
  </si>
  <si>
    <t>2070602962</t>
  </si>
  <si>
    <t>https://podminky.urs.cz/item/CS_URS_2025_01/962041211</t>
  </si>
  <si>
    <t>původní zeď, viz výkaz výměr a příloha A., C.1, C.2</t>
  </si>
  <si>
    <t>38</t>
  </si>
  <si>
    <t>985131111</t>
  </si>
  <si>
    <t>Očištění ploch stěn, rubu kleneb a podlah tlakovou vodou</t>
  </si>
  <si>
    <t>-1237323087</t>
  </si>
  <si>
    <t>https://podminky.urs.cz/item/CS_URS_2025_01/985131111</t>
  </si>
  <si>
    <t>očištění základu před betonáží, viz výkaz výměr a příloha A., C.1, C.2</t>
  </si>
  <si>
    <t>(10,2+7,9)*0,55</t>
  </si>
  <si>
    <t>39</t>
  </si>
  <si>
    <t>985331114</t>
  </si>
  <si>
    <t>Dodatečné vlepování betonářské výztuže včetně vyvrtání a vyčištění otvoru cementovou aktivovanou maltou průměr výztuže 14 mm</t>
  </si>
  <si>
    <t>1307323084</t>
  </si>
  <si>
    <t>https://podminky.urs.cz/item/CS_URS_2025_01/985331114</t>
  </si>
  <si>
    <t>kotvy pro propojení stávajícího základu a obnovené zdi, viz výkaz výměr a příloha A., C.1, C.2</t>
  </si>
  <si>
    <t>kotvy při rubu zdi, 69 ks, vrty dl. 0,6 m</t>
  </si>
  <si>
    <t>69*0,6</t>
  </si>
  <si>
    <t>kotvy při líci zdi, 23 ks, vrty dl. 0,3 m</t>
  </si>
  <si>
    <t>23*0,3</t>
  </si>
  <si>
    <t>40</t>
  </si>
  <si>
    <t>13021014</t>
  </si>
  <si>
    <t>tyč ocelová kruhová žebírková DIN 488 jakost B500B (10 505) výztuž do betonu D 14mm</t>
  </si>
  <si>
    <t>433155348</t>
  </si>
  <si>
    <t>pro kotvy z žebírkové oceli R14 pro propojení stávajícího základu a obnovené zdi (m=0,00121 t/m), viz výkaz výměr a příloha A., C.1, C.2</t>
  </si>
  <si>
    <t>kotvy při rubu zdi, 69 ks</t>
  </si>
  <si>
    <t>19*1,1*0,00121</t>
  </si>
  <si>
    <t>34*1,2*0,00121</t>
  </si>
  <si>
    <t>16*1,3*0,00121</t>
  </si>
  <si>
    <t>kotvy při líci zdi, 23 ks</t>
  </si>
  <si>
    <t>23*0,6*0,00121</t>
  </si>
  <si>
    <t>997</t>
  </si>
  <si>
    <t>Přesun sutě</t>
  </si>
  <si>
    <t>41</t>
  </si>
  <si>
    <t>99701386R0</t>
  </si>
  <si>
    <t>Likvidace stavebního odpadu z prostého betonu včetně naložení, dopravy, uložení a případného poplatku za uložení</t>
  </si>
  <si>
    <t>1523430952</t>
  </si>
  <si>
    <t xml:space="preserve">vybouraný beton na skládku, viz výkaz výměr a příloha A., C.1, C.2 </t>
  </si>
  <si>
    <t>8,13*2,2</t>
  </si>
  <si>
    <t>998</t>
  </si>
  <si>
    <t>Přesun hmot</t>
  </si>
  <si>
    <t>42</t>
  </si>
  <si>
    <t>998322011</t>
  </si>
  <si>
    <t>Přesun hmot pro objekty hráze přehradní zděné, betonové, železobetonové dopravní vzdálenost do 500 m</t>
  </si>
  <si>
    <t>-2102273240</t>
  </si>
  <si>
    <t>https://podminky.urs.cz/item/CS_URS_2025_01/998322011</t>
  </si>
  <si>
    <t>PSV</t>
  </si>
  <si>
    <t>Práce a dodávky PSV</t>
  </si>
  <si>
    <t>711</t>
  </si>
  <si>
    <t>Izolace proti vodě, vlhkosti a plynům</t>
  </si>
  <si>
    <t>43</t>
  </si>
  <si>
    <t>711112052</t>
  </si>
  <si>
    <t>Provedení izolace proti zemní vlhkosti natěradly a tmely za studena na ploše svislé S dvojnásobným nátěrem tekutou lepenkou</t>
  </si>
  <si>
    <t>-1685850485</t>
  </si>
  <si>
    <t>https://podminky.urs.cz/item/CS_URS_2025_01/711112052</t>
  </si>
  <si>
    <t>rub zdi - dvojitý nátěr proti zemní vlhkosti, viz výkaz výměr a příloha A., C.1, C.2</t>
  </si>
  <si>
    <t>44</t>
  </si>
  <si>
    <t>24617150</t>
  </si>
  <si>
    <t>nátěr hydroizolační na bázi asfaltu a plastu do spodní stavby</t>
  </si>
  <si>
    <t>289187059</t>
  </si>
  <si>
    <t>45</t>
  </si>
  <si>
    <t>998711101</t>
  </si>
  <si>
    <t>Přesun hmot pro izolace proti vodě, vlhkosti a plynům stanovený z hmotnosti přesunovaného materiálu vodorovná dopravní vzdálenost do 50 m základní v objektech výšky do 6 m</t>
  </si>
  <si>
    <t>-325198391</t>
  </si>
  <si>
    <t>https://podminky.urs.cz/item/CS_URS_2025_01/998711101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</si>
  <si>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</si>
  <si>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</si>
  <si>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</si>
  <si>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</si>
  <si>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</si>
  <si>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</si>
  <si>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</si>
  <si>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</si>
  <si>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</si>
  <si>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</si>
  <si>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</si>
  <si>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</si>
  <si>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</si>
  <si>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</si>
  <si>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912197086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</si>
  <si>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</si>
  <si>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</si>
  <si>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zohlednění ztížených podmínek přístupu na stavbu</t>
  </si>
  <si>
    <t>- zohlednění ztížené manipulace se stavebním materiálem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</si>
  <si>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</si>
  <si>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</si>
  <si>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</si>
  <si>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</si>
  <si>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0112</t>
  </si>
  <si>
    <t>Zajištění obnovy stávající příjezdové asfaltové komunikace</t>
  </si>
  <si>
    <t>1391127216</t>
  </si>
  <si>
    <t>obnova stávající příjezdové komunikace při jejím případném porušení</t>
  </si>
  <si>
    <t>předpokládaná plocha využívané zpevněné asfaltové komunikace (500,0 x 3,5) m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</si>
  <si>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</si>
  <si>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</si>
  <si>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</si>
  <si>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</si>
  <si>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</si>
  <si>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262144</t>
  </si>
  <si>
    <t>488298116</t>
  </si>
  <si>
    <t>0221</t>
  </si>
  <si>
    <t>Zpracování povodňového plánu stavby dle §71 zákona č. 254/2001 Sb. včetně zajištění schválení příslušnými orgány správy a Povodím Labe, státní podnik</t>
  </si>
  <si>
    <t>-1777805312</t>
  </si>
  <si>
    <t>023</t>
  </si>
  <si>
    <t>Vypracování projektu skutečného provedení díla</t>
  </si>
  <si>
    <t>1314016827</t>
  </si>
  <si>
    <t>3 paré + 1 x CD</t>
  </si>
  <si>
    <t>03</t>
  </si>
  <si>
    <t>Geodetické práce a vytýčení - ostatní náklady</t>
  </si>
  <si>
    <t>0123R</t>
  </si>
  <si>
    <t>Zajištění veškerých geodetických prací souvisejících s realizací díla</t>
  </si>
  <si>
    <t>soub</t>
  </si>
  <si>
    <t>-1159834189</t>
  </si>
  <si>
    <t xml:space="preserve">- vytyčení stavby, </t>
  </si>
  <si>
    <t>- průběžná měření,</t>
  </si>
  <si>
    <t>- zaměření skutečného stavu po dokončení stavby,</t>
  </si>
  <si>
    <t>- ověření polohy hranic pozemků,</t>
  </si>
  <si>
    <t>- v případě těžení sedimentů, potvrzení splnění parametrů akce</t>
  </si>
  <si>
    <t>- v případě těžení sedimentů, průběžné měření pro potřeby fakturace</t>
  </si>
  <si>
    <t>- v případě těžení sedimentů, zaměření před realizací (ověření množství z PD)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</si>
  <si>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</si>
  <si>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</si>
  <si>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</si>
  <si>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</si>
  <si>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-17728023</t>
  </si>
  <si>
    <t>viz příloha A.</t>
  </si>
  <si>
    <t>0931</t>
  </si>
  <si>
    <t>Provedení pasportizace stávajících nemovitostí (vč. pozemků) a jejich příslušenství, zajištění fotodokumentace stávajícího stavu přístupových komunikací</t>
  </si>
  <si>
    <t>-1116486747</t>
  </si>
  <si>
    <t>094</t>
  </si>
  <si>
    <t>Zajištění vytýčení veškerých podzemních zařízení vedení IS</t>
  </si>
  <si>
    <t>-1528908143</t>
  </si>
  <si>
    <t>095</t>
  </si>
  <si>
    <t>Zajištění šetření o podzemních sítích vč. zajištění nových vyjádření v případě, že před realizací pozbyly platnosti</t>
  </si>
  <si>
    <t>321568460</t>
  </si>
  <si>
    <t>0992</t>
  </si>
  <si>
    <t>Zajištění průzkumu staveniště zaměřeného na výskyt zvláště chráněných živočichů a rostlin a jejich odborného transferu</t>
  </si>
  <si>
    <t>1979212728</t>
  </si>
  <si>
    <t>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</si>
  <si>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</si>
  <si>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-1182572968</t>
  </si>
  <si>
    <t>zajištění zkoušky vhodnosti zeminy</t>
  </si>
  <si>
    <t>zajištění odběru a zkoušek vzorku betonu na odvrtaném jádru, 2 ks, (zkouška na dodržení parametrů)</t>
  </si>
  <si>
    <t>zajištění zkoušky na vytržení kotev</t>
  </si>
  <si>
    <t>09968</t>
  </si>
  <si>
    <t>Čištění vozovek splachováním vodou povrchu podkladu nebo krytu živičného, betonového nebo dlážděného</t>
  </si>
  <si>
    <t>1068082654</t>
  </si>
  <si>
    <t>čištění během stavby vodou z mobilních zdrojů (dle potřeby), viz příloha A.</t>
  </si>
  <si>
    <t>09991</t>
  </si>
  <si>
    <t>Zajištění fotodokumentace veškerých konstrukcí, které budou v průběhu výstavby skryty nebo zakryty</t>
  </si>
  <si>
    <t>-854106191</t>
  </si>
  <si>
    <t>099911</t>
  </si>
  <si>
    <t>Zajištění vedení průběžné evidence odpadů</t>
  </si>
  <si>
    <t>401195947</t>
  </si>
  <si>
    <t>R_1000</t>
  </si>
  <si>
    <t xml:space="preserve">Vypracování Plánu BOZP </t>
  </si>
  <si>
    <t>-1009812597</t>
  </si>
  <si>
    <t>P</t>
  </si>
  <si>
    <t>Poznámka k položce:_x000d_
Zpracování plánu BOZP nezávislým koordinátorem_x000d_
- Koordinátor BOZP musí jednat nestranně a nezávisle na zhotoviteli, i když je jím finančně hrazen._x000d_
- Musí mít zajištěné podmínky pro výkon své funkce bez vnějšího ovlivňování, aby nedocházelo ke střetu zájmů._x000d_
Plán BOZP a jeho koordinace musí být v souladu se zákonem č. 309/2006 Sb. a souvisejícími právními předpisy._x000d_
Koordinátor BOZP musí splňovat odbornou způsobilost dle platné legislativy, včetně příslušné kvalifikace,_x000d_
Musí být zajištěna transparentnost vztahů mezi koordinátorem, zhotovitelem a investorem.
Koordinátor BOZP nesmí být smluvně vázán způsobem, který by mohl ovlivnit jeho nestrannost a rozhodovací pravomoci.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</si>
</sst>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4" TargetMode="External" /><Relationship Id="rId2" Type="http://schemas.openxmlformats.org/officeDocument/2006/relationships/hyperlink" Target="https://podminky.urs.cz/item/CS_URS_2025_01/114253301" TargetMode="External" /><Relationship Id="rId3" Type="http://schemas.openxmlformats.org/officeDocument/2006/relationships/hyperlink" Target="https://podminky.urs.cz/item/CS_URS_2025_01/124153100" TargetMode="External" /><Relationship Id="rId4" Type="http://schemas.openxmlformats.org/officeDocument/2006/relationships/hyperlink" Target="https://podminky.urs.cz/item/CS_URS_2025_01/132212132" TargetMode="External" /><Relationship Id="rId5" Type="http://schemas.openxmlformats.org/officeDocument/2006/relationships/hyperlink" Target="https://podminky.urs.cz/item/CS_URS_2025_01/162251102" TargetMode="External" /><Relationship Id="rId6" Type="http://schemas.openxmlformats.org/officeDocument/2006/relationships/hyperlink" Target="https://podminky.urs.cz/item/CS_URS_2025_01/162251122" TargetMode="External" /><Relationship Id="rId7" Type="http://schemas.openxmlformats.org/officeDocument/2006/relationships/hyperlink" Target="https://podminky.urs.cz/item/CS_URS_2025_01/171153101" TargetMode="External" /><Relationship Id="rId8" Type="http://schemas.openxmlformats.org/officeDocument/2006/relationships/hyperlink" Target="https://podminky.urs.cz/item/CS_URS_2025_01/174251109" TargetMode="External" /><Relationship Id="rId9" Type="http://schemas.openxmlformats.org/officeDocument/2006/relationships/hyperlink" Target="https://podminky.urs.cz/item/CS_URS_2025_01/181111111" TargetMode="External" /><Relationship Id="rId10" Type="http://schemas.openxmlformats.org/officeDocument/2006/relationships/hyperlink" Target="https://podminky.urs.cz/item/CS_URS_2025_01/181411121" TargetMode="External" /><Relationship Id="rId11" Type="http://schemas.openxmlformats.org/officeDocument/2006/relationships/hyperlink" Target="https://podminky.urs.cz/item/CS_URS_2025_01/181951112" TargetMode="External" /><Relationship Id="rId12" Type="http://schemas.openxmlformats.org/officeDocument/2006/relationships/hyperlink" Target="https://podminky.urs.cz/item/CS_URS_2025_01/182251101" TargetMode="External" /><Relationship Id="rId13" Type="http://schemas.openxmlformats.org/officeDocument/2006/relationships/hyperlink" Target="https://podminky.urs.cz/item/CS_URS_2025_01/211531111" TargetMode="External" /><Relationship Id="rId14" Type="http://schemas.openxmlformats.org/officeDocument/2006/relationships/hyperlink" Target="https://podminky.urs.cz/item/CS_URS_2025_01/211971121" TargetMode="External" /><Relationship Id="rId15" Type="http://schemas.openxmlformats.org/officeDocument/2006/relationships/hyperlink" Target="https://podminky.urs.cz/item/CS_URS_2025_01/212755213" TargetMode="External" /><Relationship Id="rId16" Type="http://schemas.openxmlformats.org/officeDocument/2006/relationships/hyperlink" Target="https://podminky.urs.cz/item/CS_URS_2025_01/213141121" TargetMode="External" /><Relationship Id="rId17" Type="http://schemas.openxmlformats.org/officeDocument/2006/relationships/hyperlink" Target="https://podminky.urs.cz/item/CS_URS_2025_01/321311115" TargetMode="External" /><Relationship Id="rId18" Type="http://schemas.openxmlformats.org/officeDocument/2006/relationships/hyperlink" Target="https://podminky.urs.cz/item/CS_URS_2025_01/321321115" TargetMode="External" /><Relationship Id="rId19" Type="http://schemas.openxmlformats.org/officeDocument/2006/relationships/hyperlink" Target="https://podminky.urs.cz/item/CS_URS_2025_01/321351010" TargetMode="External" /><Relationship Id="rId20" Type="http://schemas.openxmlformats.org/officeDocument/2006/relationships/hyperlink" Target="https://podminky.urs.cz/item/CS_URS_2025_01/321352010" TargetMode="External" /><Relationship Id="rId21" Type="http://schemas.openxmlformats.org/officeDocument/2006/relationships/hyperlink" Target="https://podminky.urs.cz/item/CS_URS_2025_01/321366111" TargetMode="External" /><Relationship Id="rId22" Type="http://schemas.openxmlformats.org/officeDocument/2006/relationships/hyperlink" Target="https://podminky.urs.cz/item/CS_URS_2025_01/321368211" TargetMode="External" /><Relationship Id="rId23" Type="http://schemas.openxmlformats.org/officeDocument/2006/relationships/hyperlink" Target="https://podminky.urs.cz/item/CS_URS_2025_01/463212191" TargetMode="External" /><Relationship Id="rId24" Type="http://schemas.openxmlformats.org/officeDocument/2006/relationships/hyperlink" Target="https://podminky.urs.cz/item/CS_URS_2025_01/931976112" TargetMode="External" /><Relationship Id="rId25" Type="http://schemas.openxmlformats.org/officeDocument/2006/relationships/hyperlink" Target="https://podminky.urs.cz/item/CS_URS_2025_01/962041211" TargetMode="External" /><Relationship Id="rId26" Type="http://schemas.openxmlformats.org/officeDocument/2006/relationships/hyperlink" Target="https://podminky.urs.cz/item/CS_URS_2025_01/985131111" TargetMode="External" /><Relationship Id="rId27" Type="http://schemas.openxmlformats.org/officeDocument/2006/relationships/hyperlink" Target="https://podminky.urs.cz/item/CS_URS_2025_01/985331114" TargetMode="External" /><Relationship Id="rId28" Type="http://schemas.openxmlformats.org/officeDocument/2006/relationships/hyperlink" Target="https://podminky.urs.cz/item/CS_URS_2025_01/998322011" TargetMode="External" /><Relationship Id="rId29" Type="http://schemas.openxmlformats.org/officeDocument/2006/relationships/hyperlink" Target="https://podminky.urs.cz/item/CS_URS_2025_01/711112052" TargetMode="External" /><Relationship Id="rId30" Type="http://schemas.openxmlformats.org/officeDocument/2006/relationships/hyperlink" Target="https://podminky.urs.cz/item/CS_URS_2025_01/99871110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46</v>
      </c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129251002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SN Dolní Lipka, obnova nouzového přelivu, ř. km 0,440 - 0,500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Králíky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4" t="str">
        <f>IF(AN8= "","",AN8)</f>
        <v>4.4.2025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 xml:space="preserve">Povodí Labe, státní podnik, OIČ </v>
      </c>
      <c r="AN49" s="66"/>
      <c r="AO49" s="66"/>
      <c r="AP49" s="66"/>
      <c r="AQ49" s="41"/>
      <c r="AR49" s="45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5" t="str">
        <f>IF(E20="","",E20)</f>
        <v>Ing. Eva Morkesová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5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'1. - Obnova nouzového pře...'!J30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'1. - Obnova nouzového pře...'!P89</f>
        <v>0</v>
      </c>
      <c r="AV55" s="122">
        <f>'1. - Obnova nouzového pře...'!J33</f>
        <v>0</v>
      </c>
      <c r="AW55" s="122">
        <f>'1. - Obnova nouzového pře...'!J34</f>
        <v>0</v>
      </c>
      <c r="AX55" s="122">
        <f>'1. - Obnova nouzového pře...'!J35</f>
        <v>0</v>
      </c>
      <c r="AY55" s="122">
        <f>'1. - Obnova nouzového pře...'!J36</f>
        <v>0</v>
      </c>
      <c r="AZ55" s="122">
        <f>'1. - Obnova nouzového pře...'!F33</f>
        <v>0</v>
      </c>
      <c r="BA55" s="122">
        <f>'1. - Obnova nouzového pře...'!F34</f>
        <v>0</v>
      </c>
      <c r="BB55" s="122">
        <f>'1. - Obnova nouzového pře...'!F35</f>
        <v>0</v>
      </c>
      <c r="BC55" s="122">
        <f>'1. - Obnova nouzového pře...'!F36</f>
        <v>0</v>
      </c>
      <c r="BD55" s="124">
        <f>'1. - Obnova nouzového pře...'!F37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'VON - Vedlejší a ostatní ...'!P84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84</v>
      </c>
      <c r="BV56" s="125" t="s">
        <v>78</v>
      </c>
      <c r="BW56" s="125" t="s">
        <v>88</v>
      </c>
      <c r="BX56" s="125" t="s">
        <v>5</v>
      </c>
      <c r="CL56" s="125" t="s">
        <v>28</v>
      </c>
      <c r="CM56" s="125" t="s">
        <v>86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C42XJqtDeSx58sDVuCr94XLi0fsebW8ecYBOL5XZx4HfxRhLYN51VUs3gMzk9LLa7tRW9VrRe435uKfnq0WTCg==" hashValue="HUbypTKjm0TSHfjyUwdYS/4KLQzSYY36LA9BBEkgGL6k3OZVmGavlCRq+8ZtsLRpRdje8uQLnRS6uuN6kxpMi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. - Obnova nouzového pře...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86</v>
      </c>
    </row>
    <row r="4" hidden="1" s="1" customFormat="1" ht="24.96" customHeight="1">
      <c r="B4" s="21"/>
      <c r="D4" s="132" t="s">
        <v>89</v>
      </c>
      <c r="L4" s="21"/>
      <c r="M4" s="13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SN Dolní Lipka, obnova nouzového přelivu, ř. km 0,440 - 0,500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90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91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19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4.4.2025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28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38</v>
      </c>
      <c r="E23" s="39"/>
      <c r="F23" s="39"/>
      <c r="G23" s="39"/>
      <c r="H23" s="39"/>
      <c r="I23" s="134" t="s">
        <v>27</v>
      </c>
      <c r="J23" s="138" t="s">
        <v>28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39</v>
      </c>
      <c r="F24" s="39"/>
      <c r="G24" s="39"/>
      <c r="H24" s="39"/>
      <c r="I24" s="134" t="s">
        <v>30</v>
      </c>
      <c r="J24" s="138" t="s">
        <v>28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40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42</v>
      </c>
      <c r="E30" s="39"/>
      <c r="F30" s="39"/>
      <c r="G30" s="39"/>
      <c r="H30" s="39"/>
      <c r="I30" s="39"/>
      <c r="J30" s="146">
        <f>ROUND(J89,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44</v>
      </c>
      <c r="G32" s="39"/>
      <c r="H32" s="39"/>
      <c r="I32" s="147" t="s">
        <v>43</v>
      </c>
      <c r="J32" s="147" t="s">
        <v>45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46</v>
      </c>
      <c r="E33" s="134" t="s">
        <v>47</v>
      </c>
      <c r="F33" s="149">
        <f>ROUND((SUM(BE89:BE324)),  2)</f>
        <v>0</v>
      </c>
      <c r="G33" s="39"/>
      <c r="H33" s="39"/>
      <c r="I33" s="150">
        <v>0.20999999999999999</v>
      </c>
      <c r="J33" s="149">
        <f>ROUND(((SUM(BE89:BE324))*I33),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48</v>
      </c>
      <c r="F34" s="149">
        <f>ROUND((SUM(BF89:BF324)),  2)</f>
        <v>0</v>
      </c>
      <c r="G34" s="39"/>
      <c r="H34" s="39"/>
      <c r="I34" s="150">
        <v>0.12</v>
      </c>
      <c r="J34" s="149">
        <f>ROUND(((SUM(BF89:BF324))*I34),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34" t="s">
        <v>46</v>
      </c>
      <c r="E35" s="134" t="s">
        <v>49</v>
      </c>
      <c r="F35" s="149">
        <f>ROUND((SUM(BG89:BG324)),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50</v>
      </c>
      <c r="F36" s="149">
        <f>ROUND((SUM(BH89:BH324)),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51</v>
      </c>
      <c r="F37" s="149">
        <f>ROUND((SUM(BI89:BI324)),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SN Dolní Lipka, obnova nouzového přelivu, ř. km 0,440 - 0,500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1" t="str">
        <f>E9</f>
        <v>1. - Obnova nouzového přelivu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22</v>
      </c>
      <c r="D52" s="41"/>
      <c r="E52" s="41"/>
      <c r="F52" s="28" t="str">
        <f>F12</f>
        <v>Králíky</v>
      </c>
      <c r="G52" s="41"/>
      <c r="H52" s="41"/>
      <c r="I52" s="33" t="s">
        <v>24</v>
      </c>
      <c r="J52" s="74" t="str">
        <f>IF(J12="","",J12)</f>
        <v>4.4.2025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Povodí Labe, státní podnik</v>
      </c>
      <c r="G54" s="41"/>
      <c r="H54" s="41"/>
      <c r="I54" s="33" t="s">
        <v>33</v>
      </c>
      <c r="J54" s="37" t="str">
        <f>E21</f>
        <v xml:space="preserve">Povodí Labe, státní podnik, OIČ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Eva Morkesová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74</v>
      </c>
      <c r="D59" s="41"/>
      <c r="E59" s="41"/>
      <c r="F59" s="41"/>
      <c r="G59" s="41"/>
      <c r="H59" s="41"/>
      <c r="I59" s="41"/>
      <c r="J59" s="104">
        <f>J89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hidden="1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J224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J262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J279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J309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J313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7"/>
      <c r="C68" s="168"/>
      <c r="D68" s="169" t="s">
        <v>104</v>
      </c>
      <c r="E68" s="170"/>
      <c r="F68" s="170"/>
      <c r="G68" s="170"/>
      <c r="H68" s="170"/>
      <c r="I68" s="170"/>
      <c r="J68" s="171">
        <f>J316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J317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106</v>
      </c>
      <c r="D76" s="41"/>
      <c r="E76" s="41"/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2" t="str">
        <f>E7</f>
        <v>SN Dolní Lipka, obnova nouzového přelivu, ř. km 0,440 - 0,500</v>
      </c>
      <c r="F79" s="33"/>
      <c r="G79" s="33"/>
      <c r="H79" s="33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90</v>
      </c>
      <c r="D80" s="41"/>
      <c r="E80" s="41"/>
      <c r="F80" s="41"/>
      <c r="G80" s="41"/>
      <c r="H80" s="41"/>
      <c r="I80" s="41"/>
      <c r="J80" s="41"/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1" t="str">
        <f>E9</f>
        <v>1. - Obnova nouzového přelivu</v>
      </c>
      <c r="F81" s="41"/>
      <c r="G81" s="41"/>
      <c r="H81" s="41"/>
      <c r="I81" s="41"/>
      <c r="J81" s="41"/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22</v>
      </c>
      <c r="D83" s="41"/>
      <c r="E83" s="41"/>
      <c r="F83" s="28" t="str">
        <f>F12</f>
        <v>Králíky</v>
      </c>
      <c r="G83" s="41"/>
      <c r="H83" s="41"/>
      <c r="I83" s="33" t="s">
        <v>24</v>
      </c>
      <c r="J83" s="74" t="str">
        <f>IF(J12="","",J12)</f>
        <v>4.4.2025</v>
      </c>
      <c r="K83" s="41"/>
      <c r="L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26</v>
      </c>
      <c r="D85" s="41"/>
      <c r="E85" s="41"/>
      <c r="F85" s="28" t="str">
        <f>E15</f>
        <v>Povodí Labe, státní podnik</v>
      </c>
      <c r="G85" s="41"/>
      <c r="H85" s="41"/>
      <c r="I85" s="33" t="s">
        <v>33</v>
      </c>
      <c r="J85" s="37" t="str">
        <f>E21</f>
        <v xml:space="preserve">Povodí Labe, státní podnik, OIČ </v>
      </c>
      <c r="K85" s="41"/>
      <c r="L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38</v>
      </c>
      <c r="J86" s="37" t="str">
        <f>E24</f>
        <v>Ing. Eva Morkesová</v>
      </c>
      <c r="K86" s="41"/>
      <c r="L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9"/>
      <c r="B88" s="180"/>
      <c r="C88" s="181" t="s">
        <v>107</v>
      </c>
      <c r="D88" s="182" t="s">
        <v>61</v>
      </c>
      <c r="E88" s="182" t="s">
        <v>57</v>
      </c>
      <c r="F88" s="182" t="s">
        <v>58</v>
      </c>
      <c r="G88" s="182" t="s">
        <v>108</v>
      </c>
      <c r="H88" s="182" t="s">
        <v>109</v>
      </c>
      <c r="I88" s="182" t="s">
        <v>110</v>
      </c>
      <c r="J88" s="182" t="s">
        <v>94</v>
      </c>
      <c r="K88" s="183" t="s">
        <v>111</v>
      </c>
      <c r="L88" s="184"/>
      <c r="M88" s="94" t="s">
        <v>28</v>
      </c>
      <c r="N88" s="95" t="s">
        <v>46</v>
      </c>
      <c r="O88" s="95" t="s">
        <v>112</v>
      </c>
      <c r="P88" s="95" t="s">
        <v>113</v>
      </c>
      <c r="Q88" s="95" t="s">
        <v>114</v>
      </c>
      <c r="R88" s="95" t="s">
        <v>115</v>
      </c>
      <c r="S88" s="95" t="s">
        <v>116</v>
      </c>
      <c r="T88" s="96" t="s">
        <v>117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9"/>
      <c r="B89" s="40"/>
      <c r="C89" s="101" t="s">
        <v>118</v>
      </c>
      <c r="D89" s="41"/>
      <c r="E89" s="41"/>
      <c r="F89" s="41"/>
      <c r="G89" s="41"/>
      <c r="H89" s="41"/>
      <c r="I89" s="41"/>
      <c r="J89" s="185">
        <f>BK89</f>
        <v>0</v>
      </c>
      <c r="K89" s="41"/>
      <c r="L89" s="45"/>
      <c r="M89" s="97"/>
      <c r="N89" s="186"/>
      <c r="O89" s="98"/>
      <c r="P89" s="187">
        <f>P90+P316</f>
        <v>0</v>
      </c>
      <c r="Q89" s="98"/>
      <c r="R89" s="187">
        <f>R90+R316</f>
        <v>88.409696449999984</v>
      </c>
      <c r="S89" s="98"/>
      <c r="T89" s="188">
        <f>T90+T316</f>
        <v>70.6233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75</v>
      </c>
      <c r="AU89" s="18" t="s">
        <v>95</v>
      </c>
      <c r="BK89" s="189">
        <f>BK90+BK316</f>
        <v>0</v>
      </c>
    </row>
    <row r="90" s="12" customFormat="1" ht="25.92" customHeight="1">
      <c r="A90" s="12"/>
      <c r="B90" s="190"/>
      <c r="C90" s="191"/>
      <c r="D90" s="192" t="s">
        <v>75</v>
      </c>
      <c r="E90" s="193" t="s">
        <v>119</v>
      </c>
      <c r="F90" s="193" t="s">
        <v>120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P91+P194+P224+P262+P279+P313</f>
        <v>0</v>
      </c>
      <c r="Q90" s="198"/>
      <c r="R90" s="199">
        <f>R91+R194+R224+R262+R279+R313</f>
        <v>88.391936449999989</v>
      </c>
      <c r="S90" s="198"/>
      <c r="T90" s="200">
        <f>T91+T194+T224+T262+T279+T313</f>
        <v>70.6233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84</v>
      </c>
      <c r="AT90" s="202" t="s">
        <v>75</v>
      </c>
      <c r="AU90" s="202" t="s">
        <v>76</v>
      </c>
      <c r="AY90" s="201" t="s">
        <v>121</v>
      </c>
      <c r="BK90" s="203">
        <f>BK91+BK194+BK224+BK262+BK279+BK313</f>
        <v>0</v>
      </c>
    </row>
    <row r="91" s="12" customFormat="1" ht="22.8" customHeight="1">
      <c r="A91" s="12"/>
      <c r="B91" s="190"/>
      <c r="C91" s="191"/>
      <c r="D91" s="192" t="s">
        <v>75</v>
      </c>
      <c r="E91" s="204" t="s">
        <v>84</v>
      </c>
      <c r="F91" s="204" t="s">
        <v>122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SUM(P92:P193)</f>
        <v>0</v>
      </c>
      <c r="Q91" s="198"/>
      <c r="R91" s="199">
        <f>SUM(R92:R193)</f>
        <v>13.268199999999998</v>
      </c>
      <c r="S91" s="198"/>
      <c r="T91" s="200">
        <f>SUM(T92:T193)</f>
        <v>52.689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84</v>
      </c>
      <c r="AT91" s="202" t="s">
        <v>75</v>
      </c>
      <c r="AU91" s="202" t="s">
        <v>84</v>
      </c>
      <c r="AY91" s="201" t="s">
        <v>121</v>
      </c>
      <c r="BK91" s="203">
        <f>SUM(BK92:BK193)</f>
        <v>0</v>
      </c>
    </row>
    <row r="92" s="2" customFormat="1" ht="37.8" customHeight="1">
      <c r="A92" s="39"/>
      <c r="B92" s="40"/>
      <c r="C92" s="206" t="s">
        <v>84</v>
      </c>
      <c r="D92" s="206" t="s">
        <v>123</v>
      </c>
      <c r="E92" s="207" t="s">
        <v>124</v>
      </c>
      <c r="F92" s="208" t="s">
        <v>125</v>
      </c>
      <c r="G92" s="209" t="s">
        <v>126</v>
      </c>
      <c r="H92" s="210">
        <v>28.949999999999999</v>
      </c>
      <c r="I92" s="211"/>
      <c r="J92" s="212">
        <f>ROUND(I92*H92,2)</f>
        <v>0</v>
      </c>
      <c r="K92" s="208" t="s">
        <v>127</v>
      </c>
      <c r="L92" s="45"/>
      <c r="M92" s="213" t="s">
        <v>28</v>
      </c>
      <c r="N92" s="214" t="s">
        <v>49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1.8200000000000001</v>
      </c>
      <c r="T92" s="216">
        <f>S92*H92</f>
        <v>52.689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128</v>
      </c>
      <c r="AT92" s="217" t="s">
        <v>123</v>
      </c>
      <c r="AU92" s="217" t="s">
        <v>86</v>
      </c>
      <c r="AY92" s="18" t="s">
        <v>121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128</v>
      </c>
      <c r="BK92" s="218">
        <f>ROUND(I92*H92,2)</f>
        <v>0</v>
      </c>
      <c r="BL92" s="18" t="s">
        <v>128</v>
      </c>
      <c r="BM92" s="217" t="s">
        <v>129</v>
      </c>
    </row>
    <row r="93" s="2" customFormat="1">
      <c r="A93" s="39"/>
      <c r="B93" s="40"/>
      <c r="C93" s="41"/>
      <c r="D93" s="219" t="s">
        <v>130</v>
      </c>
      <c r="E93" s="41"/>
      <c r="F93" s="220" t="s">
        <v>131</v>
      </c>
      <c r="G93" s="41"/>
      <c r="H93" s="41"/>
      <c r="I93" s="221"/>
      <c r="J93" s="41"/>
      <c r="K93" s="41"/>
      <c r="L93" s="45"/>
      <c r="M93" s="222"/>
      <c r="N93" s="223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130</v>
      </c>
      <c r="AU93" s="18" t="s">
        <v>86</v>
      </c>
    </row>
    <row r="94" s="13" customFormat="1">
      <c r="A94" s="13"/>
      <c r="B94" s="224"/>
      <c r="C94" s="225"/>
      <c r="D94" s="226" t="s">
        <v>132</v>
      </c>
      <c r="E94" s="227" t="s">
        <v>28</v>
      </c>
      <c r="F94" s="228" t="s">
        <v>133</v>
      </c>
      <c r="G94" s="225"/>
      <c r="H94" s="227" t="s">
        <v>28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132</v>
      </c>
      <c r="AU94" s="234" t="s">
        <v>86</v>
      </c>
      <c r="AV94" s="13" t="s">
        <v>84</v>
      </c>
      <c r="AW94" s="13" t="s">
        <v>37</v>
      </c>
      <c r="AX94" s="13" t="s">
        <v>76</v>
      </c>
      <c r="AY94" s="234" t="s">
        <v>121</v>
      </c>
    </row>
    <row r="95" s="13" customFormat="1">
      <c r="A95" s="13"/>
      <c r="B95" s="224"/>
      <c r="C95" s="225"/>
      <c r="D95" s="226" t="s">
        <v>132</v>
      </c>
      <c r="E95" s="227" t="s">
        <v>28</v>
      </c>
      <c r="F95" s="228" t="s">
        <v>134</v>
      </c>
      <c r="G95" s="225"/>
      <c r="H95" s="227" t="s">
        <v>28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132</v>
      </c>
      <c r="AU95" s="234" t="s">
        <v>86</v>
      </c>
      <c r="AV95" s="13" t="s">
        <v>84</v>
      </c>
      <c r="AW95" s="13" t="s">
        <v>37</v>
      </c>
      <c r="AX95" s="13" t="s">
        <v>76</v>
      </c>
      <c r="AY95" s="234" t="s">
        <v>121</v>
      </c>
    </row>
    <row r="96" s="14" customFormat="1">
      <c r="A96" s="14"/>
      <c r="B96" s="235"/>
      <c r="C96" s="236"/>
      <c r="D96" s="226" t="s">
        <v>132</v>
      </c>
      <c r="E96" s="237" t="s">
        <v>28</v>
      </c>
      <c r="F96" s="238" t="s">
        <v>135</v>
      </c>
      <c r="G96" s="236"/>
      <c r="H96" s="239">
        <v>1.69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132</v>
      </c>
      <c r="AU96" s="245" t="s">
        <v>86</v>
      </c>
      <c r="AV96" s="14" t="s">
        <v>86</v>
      </c>
      <c r="AW96" s="14" t="s">
        <v>37</v>
      </c>
      <c r="AX96" s="14" t="s">
        <v>76</v>
      </c>
      <c r="AY96" s="245" t="s">
        <v>121</v>
      </c>
    </row>
    <row r="97" s="13" customFormat="1">
      <c r="A97" s="13"/>
      <c r="B97" s="224"/>
      <c r="C97" s="225"/>
      <c r="D97" s="226" t="s">
        <v>132</v>
      </c>
      <c r="E97" s="227" t="s">
        <v>28</v>
      </c>
      <c r="F97" s="228" t="s">
        <v>136</v>
      </c>
      <c r="G97" s="225"/>
      <c r="H97" s="227" t="s">
        <v>28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86</v>
      </c>
      <c r="AV97" s="13" t="s">
        <v>84</v>
      </c>
      <c r="AW97" s="13" t="s">
        <v>37</v>
      </c>
      <c r="AX97" s="13" t="s">
        <v>76</v>
      </c>
      <c r="AY97" s="234" t="s">
        <v>121</v>
      </c>
    </row>
    <row r="98" s="14" customFormat="1">
      <c r="A98" s="14"/>
      <c r="B98" s="235"/>
      <c r="C98" s="236"/>
      <c r="D98" s="226" t="s">
        <v>132</v>
      </c>
      <c r="E98" s="237" t="s">
        <v>28</v>
      </c>
      <c r="F98" s="238" t="s">
        <v>137</v>
      </c>
      <c r="G98" s="236"/>
      <c r="H98" s="239">
        <v>18.940000000000001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132</v>
      </c>
      <c r="AU98" s="245" t="s">
        <v>86</v>
      </c>
      <c r="AV98" s="14" t="s">
        <v>86</v>
      </c>
      <c r="AW98" s="14" t="s">
        <v>37</v>
      </c>
      <c r="AX98" s="14" t="s">
        <v>76</v>
      </c>
      <c r="AY98" s="245" t="s">
        <v>121</v>
      </c>
    </row>
    <row r="99" s="13" customFormat="1">
      <c r="A99" s="13"/>
      <c r="B99" s="224"/>
      <c r="C99" s="225"/>
      <c r="D99" s="226" t="s">
        <v>132</v>
      </c>
      <c r="E99" s="227" t="s">
        <v>28</v>
      </c>
      <c r="F99" s="228" t="s">
        <v>138</v>
      </c>
      <c r="G99" s="225"/>
      <c r="H99" s="227" t="s">
        <v>28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86</v>
      </c>
      <c r="AV99" s="13" t="s">
        <v>84</v>
      </c>
      <c r="AW99" s="13" t="s">
        <v>37</v>
      </c>
      <c r="AX99" s="13" t="s">
        <v>76</v>
      </c>
      <c r="AY99" s="234" t="s">
        <v>121</v>
      </c>
    </row>
    <row r="100" s="14" customFormat="1">
      <c r="A100" s="14"/>
      <c r="B100" s="235"/>
      <c r="C100" s="236"/>
      <c r="D100" s="226" t="s">
        <v>132</v>
      </c>
      <c r="E100" s="237" t="s">
        <v>28</v>
      </c>
      <c r="F100" s="238" t="s">
        <v>139</v>
      </c>
      <c r="G100" s="236"/>
      <c r="H100" s="239">
        <v>8.3200000000000003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132</v>
      </c>
      <c r="AU100" s="245" t="s">
        <v>86</v>
      </c>
      <c r="AV100" s="14" t="s">
        <v>86</v>
      </c>
      <c r="AW100" s="14" t="s">
        <v>37</v>
      </c>
      <c r="AX100" s="14" t="s">
        <v>76</v>
      </c>
      <c r="AY100" s="245" t="s">
        <v>121</v>
      </c>
    </row>
    <row r="101" s="15" customFormat="1">
      <c r="A101" s="15"/>
      <c r="B101" s="246"/>
      <c r="C101" s="247"/>
      <c r="D101" s="226" t="s">
        <v>132</v>
      </c>
      <c r="E101" s="248" t="s">
        <v>28</v>
      </c>
      <c r="F101" s="249" t="s">
        <v>140</v>
      </c>
      <c r="G101" s="247"/>
      <c r="H101" s="250">
        <v>28.950000000000003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132</v>
      </c>
      <c r="AU101" s="256" t="s">
        <v>86</v>
      </c>
      <c r="AV101" s="15" t="s">
        <v>128</v>
      </c>
      <c r="AW101" s="15" t="s">
        <v>37</v>
      </c>
      <c r="AX101" s="15" t="s">
        <v>84</v>
      </c>
      <c r="AY101" s="256" t="s">
        <v>121</v>
      </c>
    </row>
    <row r="102" s="2" customFormat="1" ht="49.05" customHeight="1">
      <c r="A102" s="39"/>
      <c r="B102" s="40"/>
      <c r="C102" s="206" t="s">
        <v>86</v>
      </c>
      <c r="D102" s="206" t="s">
        <v>123</v>
      </c>
      <c r="E102" s="207" t="s">
        <v>141</v>
      </c>
      <c r="F102" s="208" t="s">
        <v>142</v>
      </c>
      <c r="G102" s="209" t="s">
        <v>126</v>
      </c>
      <c r="H102" s="210">
        <v>28.949999999999999</v>
      </c>
      <c r="I102" s="211"/>
      <c r="J102" s="212">
        <f>ROUND(I102*H102,2)</f>
        <v>0</v>
      </c>
      <c r="K102" s="208" t="s">
        <v>127</v>
      </c>
      <c r="L102" s="45"/>
      <c r="M102" s="213" t="s">
        <v>28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128</v>
      </c>
      <c r="AT102" s="217" t="s">
        <v>123</v>
      </c>
      <c r="AU102" s="217" t="s">
        <v>86</v>
      </c>
      <c r="AY102" s="18" t="s">
        <v>121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128</v>
      </c>
      <c r="BK102" s="218">
        <f>ROUND(I102*H102,2)</f>
        <v>0</v>
      </c>
      <c r="BL102" s="18" t="s">
        <v>128</v>
      </c>
      <c r="BM102" s="217" t="s">
        <v>143</v>
      </c>
    </row>
    <row r="103" s="2" customFormat="1">
      <c r="A103" s="39"/>
      <c r="B103" s="40"/>
      <c r="C103" s="41"/>
      <c r="D103" s="219" t="s">
        <v>130</v>
      </c>
      <c r="E103" s="41"/>
      <c r="F103" s="220" t="s">
        <v>144</v>
      </c>
      <c r="G103" s="41"/>
      <c r="H103" s="41"/>
      <c r="I103" s="221"/>
      <c r="J103" s="41"/>
      <c r="K103" s="41"/>
      <c r="L103" s="45"/>
      <c r="M103" s="222"/>
      <c r="N103" s="223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130</v>
      </c>
      <c r="AU103" s="18" t="s">
        <v>86</v>
      </c>
    </row>
    <row r="104" s="13" customFormat="1">
      <c r="A104" s="13"/>
      <c r="B104" s="224"/>
      <c r="C104" s="225"/>
      <c r="D104" s="226" t="s">
        <v>132</v>
      </c>
      <c r="E104" s="227" t="s">
        <v>28</v>
      </c>
      <c r="F104" s="228" t="s">
        <v>145</v>
      </c>
      <c r="G104" s="225"/>
      <c r="H104" s="227" t="s">
        <v>28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132</v>
      </c>
      <c r="AU104" s="234" t="s">
        <v>86</v>
      </c>
      <c r="AV104" s="13" t="s">
        <v>84</v>
      </c>
      <c r="AW104" s="13" t="s">
        <v>37</v>
      </c>
      <c r="AX104" s="13" t="s">
        <v>76</v>
      </c>
      <c r="AY104" s="234" t="s">
        <v>121</v>
      </c>
    </row>
    <row r="105" s="14" customFormat="1">
      <c r="A105" s="14"/>
      <c r="B105" s="235"/>
      <c r="C105" s="236"/>
      <c r="D105" s="226" t="s">
        <v>132</v>
      </c>
      <c r="E105" s="237" t="s">
        <v>28</v>
      </c>
      <c r="F105" s="238" t="s">
        <v>146</v>
      </c>
      <c r="G105" s="236"/>
      <c r="H105" s="239">
        <v>28.949999999999999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132</v>
      </c>
      <c r="AU105" s="245" t="s">
        <v>86</v>
      </c>
      <c r="AV105" s="14" t="s">
        <v>86</v>
      </c>
      <c r="AW105" s="14" t="s">
        <v>37</v>
      </c>
      <c r="AX105" s="14" t="s">
        <v>84</v>
      </c>
      <c r="AY105" s="245" t="s">
        <v>121</v>
      </c>
    </row>
    <row r="106" s="2" customFormat="1" ht="16.5" customHeight="1">
      <c r="A106" s="39"/>
      <c r="B106" s="40"/>
      <c r="C106" s="206" t="s">
        <v>147</v>
      </c>
      <c r="D106" s="206" t="s">
        <v>123</v>
      </c>
      <c r="E106" s="207" t="s">
        <v>148</v>
      </c>
      <c r="F106" s="208" t="s">
        <v>149</v>
      </c>
      <c r="G106" s="209" t="s">
        <v>126</v>
      </c>
      <c r="H106" s="210">
        <v>9.4700000000000006</v>
      </c>
      <c r="I106" s="211"/>
      <c r="J106" s="212">
        <f>ROUND(I106*H106,2)</f>
        <v>0</v>
      </c>
      <c r="K106" s="208" t="s">
        <v>28</v>
      </c>
      <c r="L106" s="45"/>
      <c r="M106" s="213" t="s">
        <v>28</v>
      </c>
      <c r="N106" s="214" t="s">
        <v>49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128</v>
      </c>
      <c r="AT106" s="217" t="s">
        <v>123</v>
      </c>
      <c r="AU106" s="217" t="s">
        <v>86</v>
      </c>
      <c r="AY106" s="18" t="s">
        <v>121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128</v>
      </c>
      <c r="BK106" s="218">
        <f>ROUND(I106*H106,2)</f>
        <v>0</v>
      </c>
      <c r="BL106" s="18" t="s">
        <v>128</v>
      </c>
      <c r="BM106" s="217" t="s">
        <v>150</v>
      </c>
    </row>
    <row r="107" s="13" customFormat="1">
      <c r="A107" s="13"/>
      <c r="B107" s="224"/>
      <c r="C107" s="225"/>
      <c r="D107" s="226" t="s">
        <v>132</v>
      </c>
      <c r="E107" s="227" t="s">
        <v>28</v>
      </c>
      <c r="F107" s="228" t="s">
        <v>133</v>
      </c>
      <c r="G107" s="225"/>
      <c r="H107" s="227" t="s">
        <v>28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132</v>
      </c>
      <c r="AU107" s="234" t="s">
        <v>86</v>
      </c>
      <c r="AV107" s="13" t="s">
        <v>84</v>
      </c>
      <c r="AW107" s="13" t="s">
        <v>37</v>
      </c>
      <c r="AX107" s="13" t="s">
        <v>76</v>
      </c>
      <c r="AY107" s="234" t="s">
        <v>121</v>
      </c>
    </row>
    <row r="108" s="13" customFormat="1">
      <c r="A108" s="13"/>
      <c r="B108" s="224"/>
      <c r="C108" s="225"/>
      <c r="D108" s="226" t="s">
        <v>132</v>
      </c>
      <c r="E108" s="227" t="s">
        <v>28</v>
      </c>
      <c r="F108" s="228" t="s">
        <v>151</v>
      </c>
      <c r="G108" s="225"/>
      <c r="H108" s="227" t="s">
        <v>28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132</v>
      </c>
      <c r="AU108" s="234" t="s">
        <v>86</v>
      </c>
      <c r="AV108" s="13" t="s">
        <v>84</v>
      </c>
      <c r="AW108" s="13" t="s">
        <v>37</v>
      </c>
      <c r="AX108" s="13" t="s">
        <v>76</v>
      </c>
      <c r="AY108" s="234" t="s">
        <v>121</v>
      </c>
    </row>
    <row r="109" s="14" customFormat="1">
      <c r="A109" s="14"/>
      <c r="B109" s="235"/>
      <c r="C109" s="236"/>
      <c r="D109" s="226" t="s">
        <v>132</v>
      </c>
      <c r="E109" s="237" t="s">
        <v>28</v>
      </c>
      <c r="F109" s="238" t="s">
        <v>152</v>
      </c>
      <c r="G109" s="236"/>
      <c r="H109" s="239">
        <v>9.4700000000000006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132</v>
      </c>
      <c r="AU109" s="245" t="s">
        <v>86</v>
      </c>
      <c r="AV109" s="14" t="s">
        <v>86</v>
      </c>
      <c r="AW109" s="14" t="s">
        <v>37</v>
      </c>
      <c r="AX109" s="14" t="s">
        <v>84</v>
      </c>
      <c r="AY109" s="245" t="s">
        <v>121</v>
      </c>
    </row>
    <row r="110" s="2" customFormat="1" ht="24.15" customHeight="1">
      <c r="A110" s="39"/>
      <c r="B110" s="40"/>
      <c r="C110" s="206" t="s">
        <v>128</v>
      </c>
      <c r="D110" s="206" t="s">
        <v>123</v>
      </c>
      <c r="E110" s="207" t="s">
        <v>153</v>
      </c>
      <c r="F110" s="208" t="s">
        <v>154</v>
      </c>
      <c r="G110" s="209" t="s">
        <v>126</v>
      </c>
      <c r="H110" s="210">
        <v>5.2400000000000002</v>
      </c>
      <c r="I110" s="211"/>
      <c r="J110" s="212">
        <f>ROUND(I110*H110,2)</f>
        <v>0</v>
      </c>
      <c r="K110" s="208" t="s">
        <v>127</v>
      </c>
      <c r="L110" s="45"/>
      <c r="M110" s="213" t="s">
        <v>28</v>
      </c>
      <c r="N110" s="214" t="s">
        <v>49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128</v>
      </c>
      <c r="AT110" s="217" t="s">
        <v>123</v>
      </c>
      <c r="AU110" s="217" t="s">
        <v>86</v>
      </c>
      <c r="AY110" s="18" t="s">
        <v>121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128</v>
      </c>
      <c r="BK110" s="218">
        <f>ROUND(I110*H110,2)</f>
        <v>0</v>
      </c>
      <c r="BL110" s="18" t="s">
        <v>128</v>
      </c>
      <c r="BM110" s="217" t="s">
        <v>155</v>
      </c>
    </row>
    <row r="111" s="2" customFormat="1">
      <c r="A111" s="39"/>
      <c r="B111" s="40"/>
      <c r="C111" s="41"/>
      <c r="D111" s="219" t="s">
        <v>130</v>
      </c>
      <c r="E111" s="41"/>
      <c r="F111" s="220" t="s">
        <v>156</v>
      </c>
      <c r="G111" s="41"/>
      <c r="H111" s="41"/>
      <c r="I111" s="221"/>
      <c r="J111" s="41"/>
      <c r="K111" s="41"/>
      <c r="L111" s="45"/>
      <c r="M111" s="222"/>
      <c r="N111" s="223"/>
      <c r="O111" s="86"/>
      <c r="P111" s="86"/>
      <c r="Q111" s="86"/>
      <c r="R111" s="86"/>
      <c r="S111" s="86"/>
      <c r="T111" s="87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130</v>
      </c>
      <c r="AU111" s="18" t="s">
        <v>86</v>
      </c>
    </row>
    <row r="112" s="13" customFormat="1">
      <c r="A112" s="13"/>
      <c r="B112" s="224"/>
      <c r="C112" s="225"/>
      <c r="D112" s="226" t="s">
        <v>132</v>
      </c>
      <c r="E112" s="227" t="s">
        <v>28</v>
      </c>
      <c r="F112" s="228" t="s">
        <v>157</v>
      </c>
      <c r="G112" s="225"/>
      <c r="H112" s="227" t="s">
        <v>28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132</v>
      </c>
      <c r="AU112" s="234" t="s">
        <v>86</v>
      </c>
      <c r="AV112" s="13" t="s">
        <v>84</v>
      </c>
      <c r="AW112" s="13" t="s">
        <v>37</v>
      </c>
      <c r="AX112" s="13" t="s">
        <v>76</v>
      </c>
      <c r="AY112" s="234" t="s">
        <v>121</v>
      </c>
    </row>
    <row r="113" s="14" customFormat="1">
      <c r="A113" s="14"/>
      <c r="B113" s="235"/>
      <c r="C113" s="236"/>
      <c r="D113" s="226" t="s">
        <v>132</v>
      </c>
      <c r="E113" s="237" t="s">
        <v>28</v>
      </c>
      <c r="F113" s="238" t="s">
        <v>158</v>
      </c>
      <c r="G113" s="236"/>
      <c r="H113" s="239">
        <v>5.2400000000000002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132</v>
      </c>
      <c r="AU113" s="245" t="s">
        <v>86</v>
      </c>
      <c r="AV113" s="14" t="s">
        <v>86</v>
      </c>
      <c r="AW113" s="14" t="s">
        <v>37</v>
      </c>
      <c r="AX113" s="14" t="s">
        <v>84</v>
      </c>
      <c r="AY113" s="245" t="s">
        <v>121</v>
      </c>
    </row>
    <row r="114" s="2" customFormat="1" ht="44.25" customHeight="1">
      <c r="A114" s="39"/>
      <c r="B114" s="40"/>
      <c r="C114" s="206" t="s">
        <v>159</v>
      </c>
      <c r="D114" s="206" t="s">
        <v>123</v>
      </c>
      <c r="E114" s="207" t="s">
        <v>160</v>
      </c>
      <c r="F114" s="208" t="s">
        <v>161</v>
      </c>
      <c r="G114" s="209" t="s">
        <v>126</v>
      </c>
      <c r="H114" s="210">
        <v>1.4910000000000001</v>
      </c>
      <c r="I114" s="211"/>
      <c r="J114" s="212">
        <f>ROUND(I114*H114,2)</f>
        <v>0</v>
      </c>
      <c r="K114" s="208" t="s">
        <v>127</v>
      </c>
      <c r="L114" s="45"/>
      <c r="M114" s="213" t="s">
        <v>28</v>
      </c>
      <c r="N114" s="214" t="s">
        <v>49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128</v>
      </c>
      <c r="AT114" s="217" t="s">
        <v>123</v>
      </c>
      <c r="AU114" s="217" t="s">
        <v>86</v>
      </c>
      <c r="AY114" s="18" t="s">
        <v>121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128</v>
      </c>
      <c r="BK114" s="218">
        <f>ROUND(I114*H114,2)</f>
        <v>0</v>
      </c>
      <c r="BL114" s="18" t="s">
        <v>128</v>
      </c>
      <c r="BM114" s="217" t="s">
        <v>162</v>
      </c>
    </row>
    <row r="115" s="2" customFormat="1">
      <c r="A115" s="39"/>
      <c r="B115" s="40"/>
      <c r="C115" s="41"/>
      <c r="D115" s="219" t="s">
        <v>130</v>
      </c>
      <c r="E115" s="41"/>
      <c r="F115" s="220" t="s">
        <v>163</v>
      </c>
      <c r="G115" s="41"/>
      <c r="H115" s="41"/>
      <c r="I115" s="221"/>
      <c r="J115" s="41"/>
      <c r="K115" s="41"/>
      <c r="L115" s="45"/>
      <c r="M115" s="222"/>
      <c r="N115" s="223"/>
      <c r="O115" s="86"/>
      <c r="P115" s="86"/>
      <c r="Q115" s="86"/>
      <c r="R115" s="86"/>
      <c r="S115" s="86"/>
      <c r="T115" s="87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130</v>
      </c>
      <c r="AU115" s="18" t="s">
        <v>86</v>
      </c>
    </row>
    <row r="116" s="13" customFormat="1">
      <c r="A116" s="13"/>
      <c r="B116" s="224"/>
      <c r="C116" s="225"/>
      <c r="D116" s="226" t="s">
        <v>132</v>
      </c>
      <c r="E116" s="227" t="s">
        <v>28</v>
      </c>
      <c r="F116" s="228" t="s">
        <v>164</v>
      </c>
      <c r="G116" s="225"/>
      <c r="H116" s="227" t="s">
        <v>28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132</v>
      </c>
      <c r="AU116" s="234" t="s">
        <v>86</v>
      </c>
      <c r="AV116" s="13" t="s">
        <v>84</v>
      </c>
      <c r="AW116" s="13" t="s">
        <v>37</v>
      </c>
      <c r="AX116" s="13" t="s">
        <v>76</v>
      </c>
      <c r="AY116" s="234" t="s">
        <v>121</v>
      </c>
    </row>
    <row r="117" s="14" customFormat="1">
      <c r="A117" s="14"/>
      <c r="B117" s="235"/>
      <c r="C117" s="236"/>
      <c r="D117" s="226" t="s">
        <v>132</v>
      </c>
      <c r="E117" s="237" t="s">
        <v>28</v>
      </c>
      <c r="F117" s="238" t="s">
        <v>165</v>
      </c>
      <c r="G117" s="236"/>
      <c r="H117" s="239">
        <v>1.4910000000000001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132</v>
      </c>
      <c r="AU117" s="245" t="s">
        <v>86</v>
      </c>
      <c r="AV117" s="14" t="s">
        <v>86</v>
      </c>
      <c r="AW117" s="14" t="s">
        <v>37</v>
      </c>
      <c r="AX117" s="14" t="s">
        <v>84</v>
      </c>
      <c r="AY117" s="245" t="s">
        <v>121</v>
      </c>
    </row>
    <row r="118" s="2" customFormat="1" ht="62.7" customHeight="1">
      <c r="A118" s="39"/>
      <c r="B118" s="40"/>
      <c r="C118" s="206" t="s">
        <v>166</v>
      </c>
      <c r="D118" s="206" t="s">
        <v>123</v>
      </c>
      <c r="E118" s="207" t="s">
        <v>167</v>
      </c>
      <c r="F118" s="208" t="s">
        <v>168</v>
      </c>
      <c r="G118" s="209" t="s">
        <v>126</v>
      </c>
      <c r="H118" s="210">
        <v>7.8600000000000003</v>
      </c>
      <c r="I118" s="211"/>
      <c r="J118" s="212">
        <f>ROUND(I118*H118,2)</f>
        <v>0</v>
      </c>
      <c r="K118" s="208" t="s">
        <v>127</v>
      </c>
      <c r="L118" s="45"/>
      <c r="M118" s="213" t="s">
        <v>28</v>
      </c>
      <c r="N118" s="214" t="s">
        <v>49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128</v>
      </c>
      <c r="AT118" s="217" t="s">
        <v>123</v>
      </c>
      <c r="AU118" s="217" t="s">
        <v>86</v>
      </c>
      <c r="AY118" s="18" t="s">
        <v>121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128</v>
      </c>
      <c r="BK118" s="218">
        <f>ROUND(I118*H118,2)</f>
        <v>0</v>
      </c>
      <c r="BL118" s="18" t="s">
        <v>128</v>
      </c>
      <c r="BM118" s="217" t="s">
        <v>169</v>
      </c>
    </row>
    <row r="119" s="2" customFormat="1">
      <c r="A119" s="39"/>
      <c r="B119" s="40"/>
      <c r="C119" s="41"/>
      <c r="D119" s="219" t="s">
        <v>130</v>
      </c>
      <c r="E119" s="41"/>
      <c r="F119" s="220" t="s">
        <v>170</v>
      </c>
      <c r="G119" s="41"/>
      <c r="H119" s="41"/>
      <c r="I119" s="221"/>
      <c r="J119" s="41"/>
      <c r="K119" s="41"/>
      <c r="L119" s="45"/>
      <c r="M119" s="222"/>
      <c r="N119" s="223"/>
      <c r="O119" s="86"/>
      <c r="P119" s="86"/>
      <c r="Q119" s="86"/>
      <c r="R119" s="86"/>
      <c r="S119" s="86"/>
      <c r="T119" s="87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130</v>
      </c>
      <c r="AU119" s="18" t="s">
        <v>86</v>
      </c>
    </row>
    <row r="120" s="13" customFormat="1">
      <c r="A120" s="13"/>
      <c r="B120" s="224"/>
      <c r="C120" s="225"/>
      <c r="D120" s="226" t="s">
        <v>132</v>
      </c>
      <c r="E120" s="227" t="s">
        <v>28</v>
      </c>
      <c r="F120" s="228" t="s">
        <v>171</v>
      </c>
      <c r="G120" s="225"/>
      <c r="H120" s="227" t="s">
        <v>28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86</v>
      </c>
      <c r="AV120" s="13" t="s">
        <v>84</v>
      </c>
      <c r="AW120" s="13" t="s">
        <v>37</v>
      </c>
      <c r="AX120" s="13" t="s">
        <v>76</v>
      </c>
      <c r="AY120" s="234" t="s">
        <v>121</v>
      </c>
    </row>
    <row r="121" s="14" customFormat="1">
      <c r="A121" s="14"/>
      <c r="B121" s="235"/>
      <c r="C121" s="236"/>
      <c r="D121" s="226" t="s">
        <v>132</v>
      </c>
      <c r="E121" s="237" t="s">
        <v>28</v>
      </c>
      <c r="F121" s="238" t="s">
        <v>158</v>
      </c>
      <c r="G121" s="236"/>
      <c r="H121" s="239">
        <v>5.2400000000000002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132</v>
      </c>
      <c r="AU121" s="245" t="s">
        <v>86</v>
      </c>
      <c r="AV121" s="14" t="s">
        <v>86</v>
      </c>
      <c r="AW121" s="14" t="s">
        <v>37</v>
      </c>
      <c r="AX121" s="14" t="s">
        <v>76</v>
      </c>
      <c r="AY121" s="245" t="s">
        <v>121</v>
      </c>
    </row>
    <row r="122" s="13" customFormat="1">
      <c r="A122" s="13"/>
      <c r="B122" s="224"/>
      <c r="C122" s="225"/>
      <c r="D122" s="226" t="s">
        <v>132</v>
      </c>
      <c r="E122" s="227" t="s">
        <v>28</v>
      </c>
      <c r="F122" s="228" t="s">
        <v>172</v>
      </c>
      <c r="G122" s="225"/>
      <c r="H122" s="227" t="s">
        <v>28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86</v>
      </c>
      <c r="AV122" s="13" t="s">
        <v>84</v>
      </c>
      <c r="AW122" s="13" t="s">
        <v>37</v>
      </c>
      <c r="AX122" s="13" t="s">
        <v>76</v>
      </c>
      <c r="AY122" s="234" t="s">
        <v>121</v>
      </c>
    </row>
    <row r="123" s="14" customFormat="1">
      <c r="A123" s="14"/>
      <c r="B123" s="235"/>
      <c r="C123" s="236"/>
      <c r="D123" s="226" t="s">
        <v>132</v>
      </c>
      <c r="E123" s="237" t="s">
        <v>28</v>
      </c>
      <c r="F123" s="238" t="s">
        <v>173</v>
      </c>
      <c r="G123" s="236"/>
      <c r="H123" s="239">
        <v>2.6200000000000001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132</v>
      </c>
      <c r="AU123" s="245" t="s">
        <v>86</v>
      </c>
      <c r="AV123" s="14" t="s">
        <v>86</v>
      </c>
      <c r="AW123" s="14" t="s">
        <v>37</v>
      </c>
      <c r="AX123" s="14" t="s">
        <v>76</v>
      </c>
      <c r="AY123" s="245" t="s">
        <v>121</v>
      </c>
    </row>
    <row r="124" s="15" customFormat="1">
      <c r="A124" s="15"/>
      <c r="B124" s="246"/>
      <c r="C124" s="247"/>
      <c r="D124" s="226" t="s">
        <v>132</v>
      </c>
      <c r="E124" s="248" t="s">
        <v>28</v>
      </c>
      <c r="F124" s="249" t="s">
        <v>140</v>
      </c>
      <c r="G124" s="247"/>
      <c r="H124" s="250">
        <v>7.8600000000000003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132</v>
      </c>
      <c r="AU124" s="256" t="s">
        <v>86</v>
      </c>
      <c r="AV124" s="15" t="s">
        <v>128</v>
      </c>
      <c r="AW124" s="15" t="s">
        <v>37</v>
      </c>
      <c r="AX124" s="15" t="s">
        <v>84</v>
      </c>
      <c r="AY124" s="256" t="s">
        <v>121</v>
      </c>
    </row>
    <row r="125" s="2" customFormat="1" ht="62.7" customHeight="1">
      <c r="A125" s="39"/>
      <c r="B125" s="40"/>
      <c r="C125" s="206" t="s">
        <v>174</v>
      </c>
      <c r="D125" s="206" t="s">
        <v>123</v>
      </c>
      <c r="E125" s="207" t="s">
        <v>175</v>
      </c>
      <c r="F125" s="208" t="s">
        <v>176</v>
      </c>
      <c r="G125" s="209" t="s">
        <v>126</v>
      </c>
      <c r="H125" s="210">
        <v>54.075000000000003</v>
      </c>
      <c r="I125" s="211"/>
      <c r="J125" s="212">
        <f>ROUND(I125*H125,2)</f>
        <v>0</v>
      </c>
      <c r="K125" s="208" t="s">
        <v>127</v>
      </c>
      <c r="L125" s="45"/>
      <c r="M125" s="213" t="s">
        <v>28</v>
      </c>
      <c r="N125" s="214" t="s">
        <v>49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7" t="s">
        <v>128</v>
      </c>
      <c r="AT125" s="217" t="s">
        <v>123</v>
      </c>
      <c r="AU125" s="217" t="s">
        <v>86</v>
      </c>
      <c r="AY125" s="18" t="s">
        <v>121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128</v>
      </c>
      <c r="BK125" s="218">
        <f>ROUND(I125*H125,2)</f>
        <v>0</v>
      </c>
      <c r="BL125" s="18" t="s">
        <v>128</v>
      </c>
      <c r="BM125" s="217" t="s">
        <v>177</v>
      </c>
    </row>
    <row r="126" s="2" customFormat="1">
      <c r="A126" s="39"/>
      <c r="B126" s="40"/>
      <c r="C126" s="41"/>
      <c r="D126" s="219" t="s">
        <v>130</v>
      </c>
      <c r="E126" s="41"/>
      <c r="F126" s="220" t="s">
        <v>178</v>
      </c>
      <c r="G126" s="41"/>
      <c r="H126" s="41"/>
      <c r="I126" s="221"/>
      <c r="J126" s="41"/>
      <c r="K126" s="41"/>
      <c r="L126" s="45"/>
      <c r="M126" s="222"/>
      <c r="N126" s="223"/>
      <c r="O126" s="86"/>
      <c r="P126" s="86"/>
      <c r="Q126" s="86"/>
      <c r="R126" s="86"/>
      <c r="S126" s="86"/>
      <c r="T126" s="87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130</v>
      </c>
      <c r="AU126" s="18" t="s">
        <v>86</v>
      </c>
    </row>
    <row r="127" s="13" customFormat="1">
      <c r="A127" s="13"/>
      <c r="B127" s="224"/>
      <c r="C127" s="225"/>
      <c r="D127" s="226" t="s">
        <v>132</v>
      </c>
      <c r="E127" s="227" t="s">
        <v>28</v>
      </c>
      <c r="F127" s="228" t="s">
        <v>179</v>
      </c>
      <c r="G127" s="225"/>
      <c r="H127" s="227" t="s">
        <v>28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132</v>
      </c>
      <c r="AU127" s="234" t="s">
        <v>86</v>
      </c>
      <c r="AV127" s="13" t="s">
        <v>84</v>
      </c>
      <c r="AW127" s="13" t="s">
        <v>37</v>
      </c>
      <c r="AX127" s="13" t="s">
        <v>76</v>
      </c>
      <c r="AY127" s="234" t="s">
        <v>121</v>
      </c>
    </row>
    <row r="128" s="13" customFormat="1">
      <c r="A128" s="13"/>
      <c r="B128" s="224"/>
      <c r="C128" s="225"/>
      <c r="D128" s="226" t="s">
        <v>132</v>
      </c>
      <c r="E128" s="227" t="s">
        <v>28</v>
      </c>
      <c r="F128" s="228" t="s">
        <v>180</v>
      </c>
      <c r="G128" s="225"/>
      <c r="H128" s="227" t="s">
        <v>28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132</v>
      </c>
      <c r="AU128" s="234" t="s">
        <v>86</v>
      </c>
      <c r="AV128" s="13" t="s">
        <v>84</v>
      </c>
      <c r="AW128" s="13" t="s">
        <v>37</v>
      </c>
      <c r="AX128" s="13" t="s">
        <v>76</v>
      </c>
      <c r="AY128" s="234" t="s">
        <v>121</v>
      </c>
    </row>
    <row r="129" s="14" customFormat="1">
      <c r="A129" s="14"/>
      <c r="B129" s="235"/>
      <c r="C129" s="236"/>
      <c r="D129" s="226" t="s">
        <v>132</v>
      </c>
      <c r="E129" s="237" t="s">
        <v>28</v>
      </c>
      <c r="F129" s="238" t="s">
        <v>135</v>
      </c>
      <c r="G129" s="236"/>
      <c r="H129" s="239">
        <v>1.69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132</v>
      </c>
      <c r="AU129" s="245" t="s">
        <v>86</v>
      </c>
      <c r="AV129" s="14" t="s">
        <v>86</v>
      </c>
      <c r="AW129" s="14" t="s">
        <v>37</v>
      </c>
      <c r="AX129" s="14" t="s">
        <v>76</v>
      </c>
      <c r="AY129" s="245" t="s">
        <v>121</v>
      </c>
    </row>
    <row r="130" s="13" customFormat="1">
      <c r="A130" s="13"/>
      <c r="B130" s="224"/>
      <c r="C130" s="225"/>
      <c r="D130" s="226" t="s">
        <v>132</v>
      </c>
      <c r="E130" s="227" t="s">
        <v>28</v>
      </c>
      <c r="F130" s="228" t="s">
        <v>181</v>
      </c>
      <c r="G130" s="225"/>
      <c r="H130" s="227" t="s">
        <v>28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86</v>
      </c>
      <c r="AV130" s="13" t="s">
        <v>84</v>
      </c>
      <c r="AW130" s="13" t="s">
        <v>37</v>
      </c>
      <c r="AX130" s="13" t="s">
        <v>76</v>
      </c>
      <c r="AY130" s="234" t="s">
        <v>121</v>
      </c>
    </row>
    <row r="131" s="14" customFormat="1">
      <c r="A131" s="14"/>
      <c r="B131" s="235"/>
      <c r="C131" s="236"/>
      <c r="D131" s="226" t="s">
        <v>132</v>
      </c>
      <c r="E131" s="237" t="s">
        <v>28</v>
      </c>
      <c r="F131" s="238" t="s">
        <v>137</v>
      </c>
      <c r="G131" s="236"/>
      <c r="H131" s="239">
        <v>18.940000000000001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132</v>
      </c>
      <c r="AU131" s="245" t="s">
        <v>86</v>
      </c>
      <c r="AV131" s="14" t="s">
        <v>86</v>
      </c>
      <c r="AW131" s="14" t="s">
        <v>37</v>
      </c>
      <c r="AX131" s="14" t="s">
        <v>76</v>
      </c>
      <c r="AY131" s="245" t="s">
        <v>121</v>
      </c>
    </row>
    <row r="132" s="13" customFormat="1">
      <c r="A132" s="13"/>
      <c r="B132" s="224"/>
      <c r="C132" s="225"/>
      <c r="D132" s="226" t="s">
        <v>132</v>
      </c>
      <c r="E132" s="227" t="s">
        <v>28</v>
      </c>
      <c r="F132" s="228" t="s">
        <v>182</v>
      </c>
      <c r="G132" s="225"/>
      <c r="H132" s="227" t="s">
        <v>28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132</v>
      </c>
      <c r="AU132" s="234" t="s">
        <v>86</v>
      </c>
      <c r="AV132" s="13" t="s">
        <v>84</v>
      </c>
      <c r="AW132" s="13" t="s">
        <v>37</v>
      </c>
      <c r="AX132" s="13" t="s">
        <v>76</v>
      </c>
      <c r="AY132" s="234" t="s">
        <v>121</v>
      </c>
    </row>
    <row r="133" s="14" customFormat="1">
      <c r="A133" s="14"/>
      <c r="B133" s="235"/>
      <c r="C133" s="236"/>
      <c r="D133" s="226" t="s">
        <v>132</v>
      </c>
      <c r="E133" s="237" t="s">
        <v>28</v>
      </c>
      <c r="F133" s="238" t="s">
        <v>139</v>
      </c>
      <c r="G133" s="236"/>
      <c r="H133" s="239">
        <v>8.3200000000000003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132</v>
      </c>
      <c r="AU133" s="245" t="s">
        <v>86</v>
      </c>
      <c r="AV133" s="14" t="s">
        <v>86</v>
      </c>
      <c r="AW133" s="14" t="s">
        <v>37</v>
      </c>
      <c r="AX133" s="14" t="s">
        <v>76</v>
      </c>
      <c r="AY133" s="245" t="s">
        <v>121</v>
      </c>
    </row>
    <row r="134" s="16" customFormat="1">
      <c r="A134" s="16"/>
      <c r="B134" s="257"/>
      <c r="C134" s="258"/>
      <c r="D134" s="226" t="s">
        <v>132</v>
      </c>
      <c r="E134" s="259" t="s">
        <v>28</v>
      </c>
      <c r="F134" s="260" t="s">
        <v>183</v>
      </c>
      <c r="G134" s="258"/>
      <c r="H134" s="261">
        <v>28.950000000000003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7" t="s">
        <v>132</v>
      </c>
      <c r="AU134" s="267" t="s">
        <v>86</v>
      </c>
      <c r="AV134" s="16" t="s">
        <v>147</v>
      </c>
      <c r="AW134" s="16" t="s">
        <v>37</v>
      </c>
      <c r="AX134" s="16" t="s">
        <v>76</v>
      </c>
      <c r="AY134" s="267" t="s">
        <v>121</v>
      </c>
    </row>
    <row r="135" s="13" customFormat="1">
      <c r="A135" s="13"/>
      <c r="B135" s="224"/>
      <c r="C135" s="225"/>
      <c r="D135" s="226" t="s">
        <v>132</v>
      </c>
      <c r="E135" s="227" t="s">
        <v>28</v>
      </c>
      <c r="F135" s="228" t="s">
        <v>184</v>
      </c>
      <c r="G135" s="225"/>
      <c r="H135" s="227" t="s">
        <v>28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132</v>
      </c>
      <c r="AU135" s="234" t="s">
        <v>86</v>
      </c>
      <c r="AV135" s="13" t="s">
        <v>84</v>
      </c>
      <c r="AW135" s="13" t="s">
        <v>37</v>
      </c>
      <c r="AX135" s="13" t="s">
        <v>76</v>
      </c>
      <c r="AY135" s="234" t="s">
        <v>121</v>
      </c>
    </row>
    <row r="136" s="13" customFormat="1">
      <c r="A136" s="13"/>
      <c r="B136" s="224"/>
      <c r="C136" s="225"/>
      <c r="D136" s="226" t="s">
        <v>132</v>
      </c>
      <c r="E136" s="227" t="s">
        <v>28</v>
      </c>
      <c r="F136" s="228" t="s">
        <v>185</v>
      </c>
      <c r="G136" s="225"/>
      <c r="H136" s="227" t="s">
        <v>28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132</v>
      </c>
      <c r="AU136" s="234" t="s">
        <v>86</v>
      </c>
      <c r="AV136" s="13" t="s">
        <v>84</v>
      </c>
      <c r="AW136" s="13" t="s">
        <v>37</v>
      </c>
      <c r="AX136" s="13" t="s">
        <v>76</v>
      </c>
      <c r="AY136" s="234" t="s">
        <v>121</v>
      </c>
    </row>
    <row r="137" s="14" customFormat="1">
      <c r="A137" s="14"/>
      <c r="B137" s="235"/>
      <c r="C137" s="236"/>
      <c r="D137" s="226" t="s">
        <v>132</v>
      </c>
      <c r="E137" s="237" t="s">
        <v>28</v>
      </c>
      <c r="F137" s="238" t="s">
        <v>186</v>
      </c>
      <c r="G137" s="236"/>
      <c r="H137" s="239">
        <v>5.8499999999999996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132</v>
      </c>
      <c r="AU137" s="245" t="s">
        <v>86</v>
      </c>
      <c r="AV137" s="14" t="s">
        <v>86</v>
      </c>
      <c r="AW137" s="14" t="s">
        <v>37</v>
      </c>
      <c r="AX137" s="14" t="s">
        <v>76</v>
      </c>
      <c r="AY137" s="245" t="s">
        <v>121</v>
      </c>
    </row>
    <row r="138" s="13" customFormat="1">
      <c r="A138" s="13"/>
      <c r="B138" s="224"/>
      <c r="C138" s="225"/>
      <c r="D138" s="226" t="s">
        <v>132</v>
      </c>
      <c r="E138" s="227" t="s">
        <v>28</v>
      </c>
      <c r="F138" s="228" t="s">
        <v>187</v>
      </c>
      <c r="G138" s="225"/>
      <c r="H138" s="227" t="s">
        <v>28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132</v>
      </c>
      <c r="AU138" s="234" t="s">
        <v>86</v>
      </c>
      <c r="AV138" s="13" t="s">
        <v>84</v>
      </c>
      <c r="AW138" s="13" t="s">
        <v>37</v>
      </c>
      <c r="AX138" s="13" t="s">
        <v>76</v>
      </c>
      <c r="AY138" s="234" t="s">
        <v>121</v>
      </c>
    </row>
    <row r="139" s="14" customFormat="1">
      <c r="A139" s="14"/>
      <c r="B139" s="235"/>
      <c r="C139" s="236"/>
      <c r="D139" s="226" t="s">
        <v>132</v>
      </c>
      <c r="E139" s="237" t="s">
        <v>28</v>
      </c>
      <c r="F139" s="238" t="s">
        <v>188</v>
      </c>
      <c r="G139" s="236"/>
      <c r="H139" s="239">
        <v>18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132</v>
      </c>
      <c r="AU139" s="245" t="s">
        <v>86</v>
      </c>
      <c r="AV139" s="14" t="s">
        <v>86</v>
      </c>
      <c r="AW139" s="14" t="s">
        <v>37</v>
      </c>
      <c r="AX139" s="14" t="s">
        <v>76</v>
      </c>
      <c r="AY139" s="245" t="s">
        <v>121</v>
      </c>
    </row>
    <row r="140" s="13" customFormat="1">
      <c r="A140" s="13"/>
      <c r="B140" s="224"/>
      <c r="C140" s="225"/>
      <c r="D140" s="226" t="s">
        <v>132</v>
      </c>
      <c r="E140" s="227" t="s">
        <v>28</v>
      </c>
      <c r="F140" s="228" t="s">
        <v>189</v>
      </c>
      <c r="G140" s="225"/>
      <c r="H140" s="227" t="s">
        <v>28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132</v>
      </c>
      <c r="AU140" s="234" t="s">
        <v>86</v>
      </c>
      <c r="AV140" s="13" t="s">
        <v>84</v>
      </c>
      <c r="AW140" s="13" t="s">
        <v>37</v>
      </c>
      <c r="AX140" s="13" t="s">
        <v>76</v>
      </c>
      <c r="AY140" s="234" t="s">
        <v>121</v>
      </c>
    </row>
    <row r="141" s="14" customFormat="1">
      <c r="A141" s="14"/>
      <c r="B141" s="235"/>
      <c r="C141" s="236"/>
      <c r="D141" s="226" t="s">
        <v>132</v>
      </c>
      <c r="E141" s="237" t="s">
        <v>28</v>
      </c>
      <c r="F141" s="238" t="s">
        <v>190</v>
      </c>
      <c r="G141" s="236"/>
      <c r="H141" s="239">
        <v>0.27500000000000002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132</v>
      </c>
      <c r="AU141" s="245" t="s">
        <v>86</v>
      </c>
      <c r="AV141" s="14" t="s">
        <v>86</v>
      </c>
      <c r="AW141" s="14" t="s">
        <v>37</v>
      </c>
      <c r="AX141" s="14" t="s">
        <v>76</v>
      </c>
      <c r="AY141" s="245" t="s">
        <v>121</v>
      </c>
    </row>
    <row r="142" s="13" customFormat="1">
      <c r="A142" s="13"/>
      <c r="B142" s="224"/>
      <c r="C142" s="225"/>
      <c r="D142" s="226" t="s">
        <v>132</v>
      </c>
      <c r="E142" s="227" t="s">
        <v>28</v>
      </c>
      <c r="F142" s="228" t="s">
        <v>191</v>
      </c>
      <c r="G142" s="225"/>
      <c r="H142" s="227" t="s">
        <v>28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132</v>
      </c>
      <c r="AU142" s="234" t="s">
        <v>86</v>
      </c>
      <c r="AV142" s="13" t="s">
        <v>84</v>
      </c>
      <c r="AW142" s="13" t="s">
        <v>37</v>
      </c>
      <c r="AX142" s="13" t="s">
        <v>76</v>
      </c>
      <c r="AY142" s="234" t="s">
        <v>121</v>
      </c>
    </row>
    <row r="143" s="14" customFormat="1">
      <c r="A143" s="14"/>
      <c r="B143" s="235"/>
      <c r="C143" s="236"/>
      <c r="D143" s="226" t="s">
        <v>132</v>
      </c>
      <c r="E143" s="237" t="s">
        <v>28</v>
      </c>
      <c r="F143" s="238" t="s">
        <v>192</v>
      </c>
      <c r="G143" s="236"/>
      <c r="H143" s="239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132</v>
      </c>
      <c r="AU143" s="245" t="s">
        <v>86</v>
      </c>
      <c r="AV143" s="14" t="s">
        <v>86</v>
      </c>
      <c r="AW143" s="14" t="s">
        <v>37</v>
      </c>
      <c r="AX143" s="14" t="s">
        <v>76</v>
      </c>
      <c r="AY143" s="245" t="s">
        <v>121</v>
      </c>
    </row>
    <row r="144" s="16" customFormat="1">
      <c r="A144" s="16"/>
      <c r="B144" s="257"/>
      <c r="C144" s="258"/>
      <c r="D144" s="226" t="s">
        <v>132</v>
      </c>
      <c r="E144" s="259" t="s">
        <v>28</v>
      </c>
      <c r="F144" s="260" t="s">
        <v>183</v>
      </c>
      <c r="G144" s="258"/>
      <c r="H144" s="261">
        <v>25.125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7" t="s">
        <v>132</v>
      </c>
      <c r="AU144" s="267" t="s">
        <v>86</v>
      </c>
      <c r="AV144" s="16" t="s">
        <v>147</v>
      </c>
      <c r="AW144" s="16" t="s">
        <v>37</v>
      </c>
      <c r="AX144" s="16" t="s">
        <v>76</v>
      </c>
      <c r="AY144" s="267" t="s">
        <v>121</v>
      </c>
    </row>
    <row r="145" s="15" customFormat="1">
      <c r="A145" s="15"/>
      <c r="B145" s="246"/>
      <c r="C145" s="247"/>
      <c r="D145" s="226" t="s">
        <v>132</v>
      </c>
      <c r="E145" s="248" t="s">
        <v>28</v>
      </c>
      <c r="F145" s="249" t="s">
        <v>140</v>
      </c>
      <c r="G145" s="247"/>
      <c r="H145" s="250">
        <v>54.075000000000003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132</v>
      </c>
      <c r="AU145" s="256" t="s">
        <v>86</v>
      </c>
      <c r="AV145" s="15" t="s">
        <v>128</v>
      </c>
      <c r="AW145" s="15" t="s">
        <v>37</v>
      </c>
      <c r="AX145" s="15" t="s">
        <v>84</v>
      </c>
      <c r="AY145" s="256" t="s">
        <v>121</v>
      </c>
    </row>
    <row r="146" s="2" customFormat="1" ht="62.7" customHeight="1">
      <c r="A146" s="39"/>
      <c r="B146" s="40"/>
      <c r="C146" s="206" t="s">
        <v>193</v>
      </c>
      <c r="D146" s="206" t="s">
        <v>123</v>
      </c>
      <c r="E146" s="207" t="s">
        <v>194</v>
      </c>
      <c r="F146" s="208" t="s">
        <v>195</v>
      </c>
      <c r="G146" s="209" t="s">
        <v>126</v>
      </c>
      <c r="H146" s="210">
        <v>11.91</v>
      </c>
      <c r="I146" s="211"/>
      <c r="J146" s="212">
        <f>ROUND(I146*H146,2)</f>
        <v>0</v>
      </c>
      <c r="K146" s="208" t="s">
        <v>127</v>
      </c>
      <c r="L146" s="45"/>
      <c r="M146" s="213" t="s">
        <v>28</v>
      </c>
      <c r="N146" s="214" t="s">
        <v>49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128</v>
      </c>
      <c r="AT146" s="217" t="s">
        <v>123</v>
      </c>
      <c r="AU146" s="217" t="s">
        <v>86</v>
      </c>
      <c r="AY146" s="18" t="s">
        <v>121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128</v>
      </c>
      <c r="BK146" s="218">
        <f>ROUND(I146*H146,2)</f>
        <v>0</v>
      </c>
      <c r="BL146" s="18" t="s">
        <v>128</v>
      </c>
      <c r="BM146" s="217" t="s">
        <v>196</v>
      </c>
    </row>
    <row r="147" s="2" customFormat="1">
      <c r="A147" s="39"/>
      <c r="B147" s="40"/>
      <c r="C147" s="41"/>
      <c r="D147" s="219" t="s">
        <v>130</v>
      </c>
      <c r="E147" s="41"/>
      <c r="F147" s="220" t="s">
        <v>197</v>
      </c>
      <c r="G147" s="41"/>
      <c r="H147" s="41"/>
      <c r="I147" s="221"/>
      <c r="J147" s="41"/>
      <c r="K147" s="41"/>
      <c r="L147" s="45"/>
      <c r="M147" s="222"/>
      <c r="N147" s="223"/>
      <c r="O147" s="86"/>
      <c r="P147" s="86"/>
      <c r="Q147" s="86"/>
      <c r="R147" s="86"/>
      <c r="S147" s="86"/>
      <c r="T147" s="87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130</v>
      </c>
      <c r="AU147" s="18" t="s">
        <v>86</v>
      </c>
    </row>
    <row r="148" s="13" customFormat="1">
      <c r="A148" s="13"/>
      <c r="B148" s="224"/>
      <c r="C148" s="225"/>
      <c r="D148" s="226" t="s">
        <v>132</v>
      </c>
      <c r="E148" s="227" t="s">
        <v>28</v>
      </c>
      <c r="F148" s="228" t="s">
        <v>198</v>
      </c>
      <c r="G148" s="225"/>
      <c r="H148" s="227" t="s">
        <v>28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132</v>
      </c>
      <c r="AU148" s="234" t="s">
        <v>86</v>
      </c>
      <c r="AV148" s="13" t="s">
        <v>84</v>
      </c>
      <c r="AW148" s="13" t="s">
        <v>37</v>
      </c>
      <c r="AX148" s="13" t="s">
        <v>76</v>
      </c>
      <c r="AY148" s="234" t="s">
        <v>121</v>
      </c>
    </row>
    <row r="149" s="14" customFormat="1">
      <c r="A149" s="14"/>
      <c r="B149" s="235"/>
      <c r="C149" s="236"/>
      <c r="D149" s="226" t="s">
        <v>132</v>
      </c>
      <c r="E149" s="237" t="s">
        <v>28</v>
      </c>
      <c r="F149" s="238" t="s">
        <v>199</v>
      </c>
      <c r="G149" s="236"/>
      <c r="H149" s="239">
        <v>9.2899999999999991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132</v>
      </c>
      <c r="AU149" s="245" t="s">
        <v>86</v>
      </c>
      <c r="AV149" s="14" t="s">
        <v>86</v>
      </c>
      <c r="AW149" s="14" t="s">
        <v>37</v>
      </c>
      <c r="AX149" s="14" t="s">
        <v>76</v>
      </c>
      <c r="AY149" s="245" t="s">
        <v>121</v>
      </c>
    </row>
    <row r="150" s="13" customFormat="1">
      <c r="A150" s="13"/>
      <c r="B150" s="224"/>
      <c r="C150" s="225"/>
      <c r="D150" s="226" t="s">
        <v>132</v>
      </c>
      <c r="E150" s="227" t="s">
        <v>28</v>
      </c>
      <c r="F150" s="228" t="s">
        <v>200</v>
      </c>
      <c r="G150" s="225"/>
      <c r="H150" s="227" t="s">
        <v>28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86</v>
      </c>
      <c r="AV150" s="13" t="s">
        <v>84</v>
      </c>
      <c r="AW150" s="13" t="s">
        <v>37</v>
      </c>
      <c r="AX150" s="13" t="s">
        <v>76</v>
      </c>
      <c r="AY150" s="234" t="s">
        <v>121</v>
      </c>
    </row>
    <row r="151" s="14" customFormat="1">
      <c r="A151" s="14"/>
      <c r="B151" s="235"/>
      <c r="C151" s="236"/>
      <c r="D151" s="226" t="s">
        <v>132</v>
      </c>
      <c r="E151" s="237" t="s">
        <v>28</v>
      </c>
      <c r="F151" s="238" t="s">
        <v>173</v>
      </c>
      <c r="G151" s="236"/>
      <c r="H151" s="239">
        <v>2.6200000000000001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132</v>
      </c>
      <c r="AU151" s="245" t="s">
        <v>86</v>
      </c>
      <c r="AV151" s="14" t="s">
        <v>86</v>
      </c>
      <c r="AW151" s="14" t="s">
        <v>37</v>
      </c>
      <c r="AX151" s="14" t="s">
        <v>76</v>
      </c>
      <c r="AY151" s="245" t="s">
        <v>121</v>
      </c>
    </row>
    <row r="152" s="15" customFormat="1">
      <c r="A152" s="15"/>
      <c r="B152" s="246"/>
      <c r="C152" s="247"/>
      <c r="D152" s="226" t="s">
        <v>132</v>
      </c>
      <c r="E152" s="248" t="s">
        <v>28</v>
      </c>
      <c r="F152" s="249" t="s">
        <v>140</v>
      </c>
      <c r="G152" s="247"/>
      <c r="H152" s="250">
        <v>11.91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132</v>
      </c>
      <c r="AU152" s="256" t="s">
        <v>86</v>
      </c>
      <c r="AV152" s="15" t="s">
        <v>128</v>
      </c>
      <c r="AW152" s="15" t="s">
        <v>37</v>
      </c>
      <c r="AX152" s="15" t="s">
        <v>84</v>
      </c>
      <c r="AY152" s="256" t="s">
        <v>121</v>
      </c>
    </row>
    <row r="153" s="2" customFormat="1" ht="16.5" customHeight="1">
      <c r="A153" s="39"/>
      <c r="B153" s="40"/>
      <c r="C153" s="268" t="s">
        <v>201</v>
      </c>
      <c r="D153" s="268" t="s">
        <v>202</v>
      </c>
      <c r="E153" s="269" t="s">
        <v>203</v>
      </c>
      <c r="F153" s="270" t="s">
        <v>204</v>
      </c>
      <c r="G153" s="271" t="s">
        <v>205</v>
      </c>
      <c r="H153" s="272">
        <v>13.257999999999999</v>
      </c>
      <c r="I153" s="273"/>
      <c r="J153" s="274">
        <f>ROUND(I153*H153,2)</f>
        <v>0</v>
      </c>
      <c r="K153" s="270" t="s">
        <v>127</v>
      </c>
      <c r="L153" s="275"/>
      <c r="M153" s="276" t="s">
        <v>28</v>
      </c>
      <c r="N153" s="277" t="s">
        <v>49</v>
      </c>
      <c r="O153" s="86"/>
      <c r="P153" s="215">
        <f>O153*H153</f>
        <v>0</v>
      </c>
      <c r="Q153" s="215">
        <v>1</v>
      </c>
      <c r="R153" s="215">
        <f>Q153*H153</f>
        <v>13.257999999999999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193</v>
      </c>
      <c r="AT153" s="217" t="s">
        <v>202</v>
      </c>
      <c r="AU153" s="217" t="s">
        <v>86</v>
      </c>
      <c r="AY153" s="18" t="s">
        <v>121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128</v>
      </c>
      <c r="BK153" s="218">
        <f>ROUND(I153*H153,2)</f>
        <v>0</v>
      </c>
      <c r="BL153" s="18" t="s">
        <v>128</v>
      </c>
      <c r="BM153" s="217" t="s">
        <v>206</v>
      </c>
    </row>
    <row r="154" s="13" customFormat="1">
      <c r="A154" s="13"/>
      <c r="B154" s="224"/>
      <c r="C154" s="225"/>
      <c r="D154" s="226" t="s">
        <v>132</v>
      </c>
      <c r="E154" s="227" t="s">
        <v>28</v>
      </c>
      <c r="F154" s="228" t="s">
        <v>207</v>
      </c>
      <c r="G154" s="225"/>
      <c r="H154" s="227" t="s">
        <v>28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132</v>
      </c>
      <c r="AU154" s="234" t="s">
        <v>86</v>
      </c>
      <c r="AV154" s="13" t="s">
        <v>84</v>
      </c>
      <c r="AW154" s="13" t="s">
        <v>37</v>
      </c>
      <c r="AX154" s="13" t="s">
        <v>76</v>
      </c>
      <c r="AY154" s="234" t="s">
        <v>121</v>
      </c>
    </row>
    <row r="155" s="13" customFormat="1">
      <c r="A155" s="13"/>
      <c r="B155" s="224"/>
      <c r="C155" s="225"/>
      <c r="D155" s="226" t="s">
        <v>132</v>
      </c>
      <c r="E155" s="227" t="s">
        <v>28</v>
      </c>
      <c r="F155" s="228" t="s">
        <v>208</v>
      </c>
      <c r="G155" s="225"/>
      <c r="H155" s="227" t="s">
        <v>28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132</v>
      </c>
      <c r="AU155" s="234" t="s">
        <v>86</v>
      </c>
      <c r="AV155" s="13" t="s">
        <v>84</v>
      </c>
      <c r="AW155" s="13" t="s">
        <v>37</v>
      </c>
      <c r="AX155" s="13" t="s">
        <v>76</v>
      </c>
      <c r="AY155" s="234" t="s">
        <v>121</v>
      </c>
    </row>
    <row r="156" s="14" customFormat="1">
      <c r="A156" s="14"/>
      <c r="B156" s="235"/>
      <c r="C156" s="236"/>
      <c r="D156" s="226" t="s">
        <v>132</v>
      </c>
      <c r="E156" s="237" t="s">
        <v>28</v>
      </c>
      <c r="F156" s="238" t="s">
        <v>209</v>
      </c>
      <c r="G156" s="236"/>
      <c r="H156" s="239">
        <v>7.7990000000000004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132</v>
      </c>
      <c r="AU156" s="245" t="s">
        <v>86</v>
      </c>
      <c r="AV156" s="14" t="s">
        <v>86</v>
      </c>
      <c r="AW156" s="14" t="s">
        <v>37</v>
      </c>
      <c r="AX156" s="14" t="s">
        <v>76</v>
      </c>
      <c r="AY156" s="245" t="s">
        <v>121</v>
      </c>
    </row>
    <row r="157" s="14" customFormat="1">
      <c r="A157" s="14"/>
      <c r="B157" s="235"/>
      <c r="C157" s="236"/>
      <c r="D157" s="226" t="s">
        <v>132</v>
      </c>
      <c r="E157" s="237" t="s">
        <v>28</v>
      </c>
      <c r="F157" s="238" t="s">
        <v>210</v>
      </c>
      <c r="G157" s="236"/>
      <c r="H157" s="239">
        <v>13.257999999999999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132</v>
      </c>
      <c r="AU157" s="245" t="s">
        <v>86</v>
      </c>
      <c r="AV157" s="14" t="s">
        <v>86</v>
      </c>
      <c r="AW157" s="14" t="s">
        <v>37</v>
      </c>
      <c r="AX157" s="14" t="s">
        <v>84</v>
      </c>
      <c r="AY157" s="245" t="s">
        <v>121</v>
      </c>
    </row>
    <row r="158" s="2" customFormat="1" ht="24.15" customHeight="1">
      <c r="A158" s="39"/>
      <c r="B158" s="40"/>
      <c r="C158" s="206" t="s">
        <v>211</v>
      </c>
      <c r="D158" s="206" t="s">
        <v>123</v>
      </c>
      <c r="E158" s="207" t="s">
        <v>212</v>
      </c>
      <c r="F158" s="208" t="s">
        <v>213</v>
      </c>
      <c r="G158" s="209" t="s">
        <v>126</v>
      </c>
      <c r="H158" s="210">
        <v>5.2400000000000002</v>
      </c>
      <c r="I158" s="211"/>
      <c r="J158" s="212">
        <f>ROUND(I158*H158,2)</f>
        <v>0</v>
      </c>
      <c r="K158" s="208" t="s">
        <v>127</v>
      </c>
      <c r="L158" s="45"/>
      <c r="M158" s="213" t="s">
        <v>28</v>
      </c>
      <c r="N158" s="214" t="s">
        <v>49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128</v>
      </c>
      <c r="AT158" s="217" t="s">
        <v>123</v>
      </c>
      <c r="AU158" s="217" t="s">
        <v>86</v>
      </c>
      <c r="AY158" s="18" t="s">
        <v>121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128</v>
      </c>
      <c r="BK158" s="218">
        <f>ROUND(I158*H158,2)</f>
        <v>0</v>
      </c>
      <c r="BL158" s="18" t="s">
        <v>128</v>
      </c>
      <c r="BM158" s="217" t="s">
        <v>214</v>
      </c>
    </row>
    <row r="159" s="2" customFormat="1">
      <c r="A159" s="39"/>
      <c r="B159" s="40"/>
      <c r="C159" s="41"/>
      <c r="D159" s="219" t="s">
        <v>130</v>
      </c>
      <c r="E159" s="41"/>
      <c r="F159" s="220" t="s">
        <v>215</v>
      </c>
      <c r="G159" s="41"/>
      <c r="H159" s="41"/>
      <c r="I159" s="221"/>
      <c r="J159" s="41"/>
      <c r="K159" s="41"/>
      <c r="L159" s="45"/>
      <c r="M159" s="222"/>
      <c r="N159" s="223"/>
      <c r="O159" s="86"/>
      <c r="P159" s="86"/>
      <c r="Q159" s="86"/>
      <c r="R159" s="86"/>
      <c r="S159" s="86"/>
      <c r="T159" s="87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130</v>
      </c>
      <c r="AU159" s="18" t="s">
        <v>86</v>
      </c>
    </row>
    <row r="160" s="13" customFormat="1">
      <c r="A160" s="13"/>
      <c r="B160" s="224"/>
      <c r="C160" s="225"/>
      <c r="D160" s="226" t="s">
        <v>132</v>
      </c>
      <c r="E160" s="227" t="s">
        <v>28</v>
      </c>
      <c r="F160" s="228" t="s">
        <v>216</v>
      </c>
      <c r="G160" s="225"/>
      <c r="H160" s="227" t="s">
        <v>28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132</v>
      </c>
      <c r="AU160" s="234" t="s">
        <v>86</v>
      </c>
      <c r="AV160" s="13" t="s">
        <v>84</v>
      </c>
      <c r="AW160" s="13" t="s">
        <v>37</v>
      </c>
      <c r="AX160" s="13" t="s">
        <v>76</v>
      </c>
      <c r="AY160" s="234" t="s">
        <v>121</v>
      </c>
    </row>
    <row r="161" s="14" customFormat="1">
      <c r="A161" s="14"/>
      <c r="B161" s="235"/>
      <c r="C161" s="236"/>
      <c r="D161" s="226" t="s">
        <v>132</v>
      </c>
      <c r="E161" s="237" t="s">
        <v>28</v>
      </c>
      <c r="F161" s="238" t="s">
        <v>158</v>
      </c>
      <c r="G161" s="236"/>
      <c r="H161" s="239">
        <v>5.2400000000000002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132</v>
      </c>
      <c r="AU161" s="245" t="s">
        <v>86</v>
      </c>
      <c r="AV161" s="14" t="s">
        <v>86</v>
      </c>
      <c r="AW161" s="14" t="s">
        <v>37</v>
      </c>
      <c r="AX161" s="14" t="s">
        <v>84</v>
      </c>
      <c r="AY161" s="245" t="s">
        <v>121</v>
      </c>
    </row>
    <row r="162" s="2" customFormat="1" ht="55.5" customHeight="1">
      <c r="A162" s="39"/>
      <c r="B162" s="40"/>
      <c r="C162" s="206" t="s">
        <v>217</v>
      </c>
      <c r="D162" s="206" t="s">
        <v>123</v>
      </c>
      <c r="E162" s="207" t="s">
        <v>218</v>
      </c>
      <c r="F162" s="208" t="s">
        <v>219</v>
      </c>
      <c r="G162" s="209" t="s">
        <v>220</v>
      </c>
      <c r="H162" s="210">
        <v>340</v>
      </c>
      <c r="I162" s="211"/>
      <c r="J162" s="212">
        <f>ROUND(I162*H162,2)</f>
        <v>0</v>
      </c>
      <c r="K162" s="208" t="s">
        <v>127</v>
      </c>
      <c r="L162" s="45"/>
      <c r="M162" s="213" t="s">
        <v>28</v>
      </c>
      <c r="N162" s="214" t="s">
        <v>49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128</v>
      </c>
      <c r="AT162" s="217" t="s">
        <v>123</v>
      </c>
      <c r="AU162" s="217" t="s">
        <v>86</v>
      </c>
      <c r="AY162" s="18" t="s">
        <v>121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128</v>
      </c>
      <c r="BK162" s="218">
        <f>ROUND(I162*H162,2)</f>
        <v>0</v>
      </c>
      <c r="BL162" s="18" t="s">
        <v>128</v>
      </c>
      <c r="BM162" s="217" t="s">
        <v>221</v>
      </c>
    </row>
    <row r="163" s="2" customFormat="1">
      <c r="A163" s="39"/>
      <c r="B163" s="40"/>
      <c r="C163" s="41"/>
      <c r="D163" s="219" t="s">
        <v>130</v>
      </c>
      <c r="E163" s="41"/>
      <c r="F163" s="220" t="s">
        <v>222</v>
      </c>
      <c r="G163" s="41"/>
      <c r="H163" s="41"/>
      <c r="I163" s="221"/>
      <c r="J163" s="41"/>
      <c r="K163" s="41"/>
      <c r="L163" s="45"/>
      <c r="M163" s="222"/>
      <c r="N163" s="223"/>
      <c r="O163" s="86"/>
      <c r="P163" s="86"/>
      <c r="Q163" s="86"/>
      <c r="R163" s="86"/>
      <c r="S163" s="86"/>
      <c r="T163" s="87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130</v>
      </c>
      <c r="AU163" s="18" t="s">
        <v>86</v>
      </c>
    </row>
    <row r="164" s="13" customFormat="1">
      <c r="A164" s="13"/>
      <c r="B164" s="224"/>
      <c r="C164" s="225"/>
      <c r="D164" s="226" t="s">
        <v>132</v>
      </c>
      <c r="E164" s="227" t="s">
        <v>28</v>
      </c>
      <c r="F164" s="228" t="s">
        <v>223</v>
      </c>
      <c r="G164" s="225"/>
      <c r="H164" s="227" t="s">
        <v>28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132</v>
      </c>
      <c r="AU164" s="234" t="s">
        <v>86</v>
      </c>
      <c r="AV164" s="13" t="s">
        <v>84</v>
      </c>
      <c r="AW164" s="13" t="s">
        <v>37</v>
      </c>
      <c r="AX164" s="13" t="s">
        <v>76</v>
      </c>
      <c r="AY164" s="234" t="s">
        <v>121</v>
      </c>
    </row>
    <row r="165" s="14" customFormat="1">
      <c r="A165" s="14"/>
      <c r="B165" s="235"/>
      <c r="C165" s="236"/>
      <c r="D165" s="226" t="s">
        <v>132</v>
      </c>
      <c r="E165" s="237" t="s">
        <v>28</v>
      </c>
      <c r="F165" s="238" t="s">
        <v>224</v>
      </c>
      <c r="G165" s="236"/>
      <c r="H165" s="239">
        <v>240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132</v>
      </c>
      <c r="AU165" s="245" t="s">
        <v>86</v>
      </c>
      <c r="AV165" s="14" t="s">
        <v>86</v>
      </c>
      <c r="AW165" s="14" t="s">
        <v>37</v>
      </c>
      <c r="AX165" s="14" t="s">
        <v>76</v>
      </c>
      <c r="AY165" s="245" t="s">
        <v>121</v>
      </c>
    </row>
    <row r="166" s="13" customFormat="1">
      <c r="A166" s="13"/>
      <c r="B166" s="224"/>
      <c r="C166" s="225"/>
      <c r="D166" s="226" t="s">
        <v>132</v>
      </c>
      <c r="E166" s="227" t="s">
        <v>28</v>
      </c>
      <c r="F166" s="228" t="s">
        <v>225</v>
      </c>
      <c r="G166" s="225"/>
      <c r="H166" s="227" t="s">
        <v>28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132</v>
      </c>
      <c r="AU166" s="234" t="s">
        <v>86</v>
      </c>
      <c r="AV166" s="13" t="s">
        <v>84</v>
      </c>
      <c r="AW166" s="13" t="s">
        <v>37</v>
      </c>
      <c r="AX166" s="13" t="s">
        <v>76</v>
      </c>
      <c r="AY166" s="234" t="s">
        <v>121</v>
      </c>
    </row>
    <row r="167" s="14" customFormat="1">
      <c r="A167" s="14"/>
      <c r="B167" s="235"/>
      <c r="C167" s="236"/>
      <c r="D167" s="226" t="s">
        <v>132</v>
      </c>
      <c r="E167" s="237" t="s">
        <v>28</v>
      </c>
      <c r="F167" s="238" t="s">
        <v>226</v>
      </c>
      <c r="G167" s="236"/>
      <c r="H167" s="239">
        <v>100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132</v>
      </c>
      <c r="AU167" s="245" t="s">
        <v>86</v>
      </c>
      <c r="AV167" s="14" t="s">
        <v>86</v>
      </c>
      <c r="AW167" s="14" t="s">
        <v>37</v>
      </c>
      <c r="AX167" s="14" t="s">
        <v>76</v>
      </c>
      <c r="AY167" s="245" t="s">
        <v>121</v>
      </c>
    </row>
    <row r="168" s="15" customFormat="1">
      <c r="A168" s="15"/>
      <c r="B168" s="246"/>
      <c r="C168" s="247"/>
      <c r="D168" s="226" t="s">
        <v>132</v>
      </c>
      <c r="E168" s="248" t="s">
        <v>28</v>
      </c>
      <c r="F168" s="249" t="s">
        <v>140</v>
      </c>
      <c r="G168" s="247"/>
      <c r="H168" s="250">
        <v>340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6" t="s">
        <v>132</v>
      </c>
      <c r="AU168" s="256" t="s">
        <v>86</v>
      </c>
      <c r="AV168" s="15" t="s">
        <v>128</v>
      </c>
      <c r="AW168" s="15" t="s">
        <v>37</v>
      </c>
      <c r="AX168" s="15" t="s">
        <v>84</v>
      </c>
      <c r="AY168" s="256" t="s">
        <v>121</v>
      </c>
    </row>
    <row r="169" s="2" customFormat="1" ht="37.8" customHeight="1">
      <c r="A169" s="39"/>
      <c r="B169" s="40"/>
      <c r="C169" s="206" t="s">
        <v>8</v>
      </c>
      <c r="D169" s="206" t="s">
        <v>123</v>
      </c>
      <c r="E169" s="207" t="s">
        <v>227</v>
      </c>
      <c r="F169" s="208" t="s">
        <v>228</v>
      </c>
      <c r="G169" s="209" t="s">
        <v>220</v>
      </c>
      <c r="H169" s="210">
        <v>340</v>
      </c>
      <c r="I169" s="211"/>
      <c r="J169" s="212">
        <f>ROUND(I169*H169,2)</f>
        <v>0</v>
      </c>
      <c r="K169" s="208" t="s">
        <v>127</v>
      </c>
      <c r="L169" s="45"/>
      <c r="M169" s="213" t="s">
        <v>28</v>
      </c>
      <c r="N169" s="214" t="s">
        <v>49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128</v>
      </c>
      <c r="AT169" s="217" t="s">
        <v>123</v>
      </c>
      <c r="AU169" s="217" t="s">
        <v>86</v>
      </c>
      <c r="AY169" s="18" t="s">
        <v>121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128</v>
      </c>
      <c r="BK169" s="218">
        <f>ROUND(I169*H169,2)</f>
        <v>0</v>
      </c>
      <c r="BL169" s="18" t="s">
        <v>128</v>
      </c>
      <c r="BM169" s="217" t="s">
        <v>229</v>
      </c>
    </row>
    <row r="170" s="2" customFormat="1">
      <c r="A170" s="39"/>
      <c r="B170" s="40"/>
      <c r="C170" s="41"/>
      <c r="D170" s="219" t="s">
        <v>130</v>
      </c>
      <c r="E170" s="41"/>
      <c r="F170" s="220" t="s">
        <v>230</v>
      </c>
      <c r="G170" s="41"/>
      <c r="H170" s="41"/>
      <c r="I170" s="221"/>
      <c r="J170" s="41"/>
      <c r="K170" s="41"/>
      <c r="L170" s="45"/>
      <c r="M170" s="222"/>
      <c r="N170" s="223"/>
      <c r="O170" s="86"/>
      <c r="P170" s="86"/>
      <c r="Q170" s="86"/>
      <c r="R170" s="86"/>
      <c r="S170" s="86"/>
      <c r="T170" s="87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130</v>
      </c>
      <c r="AU170" s="18" t="s">
        <v>86</v>
      </c>
    </row>
    <row r="171" s="13" customFormat="1">
      <c r="A171" s="13"/>
      <c r="B171" s="224"/>
      <c r="C171" s="225"/>
      <c r="D171" s="226" t="s">
        <v>132</v>
      </c>
      <c r="E171" s="227" t="s">
        <v>28</v>
      </c>
      <c r="F171" s="228" t="s">
        <v>231</v>
      </c>
      <c r="G171" s="225"/>
      <c r="H171" s="227" t="s">
        <v>28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132</v>
      </c>
      <c r="AU171" s="234" t="s">
        <v>86</v>
      </c>
      <c r="AV171" s="13" t="s">
        <v>84</v>
      </c>
      <c r="AW171" s="13" t="s">
        <v>37</v>
      </c>
      <c r="AX171" s="13" t="s">
        <v>76</v>
      </c>
      <c r="AY171" s="234" t="s">
        <v>121</v>
      </c>
    </row>
    <row r="172" s="14" customFormat="1">
      <c r="A172" s="14"/>
      <c r="B172" s="235"/>
      <c r="C172" s="236"/>
      <c r="D172" s="226" t="s">
        <v>132</v>
      </c>
      <c r="E172" s="237" t="s">
        <v>28</v>
      </c>
      <c r="F172" s="238" t="s">
        <v>224</v>
      </c>
      <c r="G172" s="236"/>
      <c r="H172" s="239">
        <v>240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132</v>
      </c>
      <c r="AU172" s="245" t="s">
        <v>86</v>
      </c>
      <c r="AV172" s="14" t="s">
        <v>86</v>
      </c>
      <c r="AW172" s="14" t="s">
        <v>37</v>
      </c>
      <c r="AX172" s="14" t="s">
        <v>76</v>
      </c>
      <c r="AY172" s="245" t="s">
        <v>121</v>
      </c>
    </row>
    <row r="173" s="13" customFormat="1">
      <c r="A173" s="13"/>
      <c r="B173" s="224"/>
      <c r="C173" s="225"/>
      <c r="D173" s="226" t="s">
        <v>132</v>
      </c>
      <c r="E173" s="227" t="s">
        <v>28</v>
      </c>
      <c r="F173" s="228" t="s">
        <v>225</v>
      </c>
      <c r="G173" s="225"/>
      <c r="H173" s="227" t="s">
        <v>28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132</v>
      </c>
      <c r="AU173" s="234" t="s">
        <v>86</v>
      </c>
      <c r="AV173" s="13" t="s">
        <v>84</v>
      </c>
      <c r="AW173" s="13" t="s">
        <v>37</v>
      </c>
      <c r="AX173" s="13" t="s">
        <v>76</v>
      </c>
      <c r="AY173" s="234" t="s">
        <v>121</v>
      </c>
    </row>
    <row r="174" s="14" customFormat="1">
      <c r="A174" s="14"/>
      <c r="B174" s="235"/>
      <c r="C174" s="236"/>
      <c r="D174" s="226" t="s">
        <v>132</v>
      </c>
      <c r="E174" s="237" t="s">
        <v>28</v>
      </c>
      <c r="F174" s="238" t="s">
        <v>226</v>
      </c>
      <c r="G174" s="236"/>
      <c r="H174" s="239">
        <v>100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132</v>
      </c>
      <c r="AU174" s="245" t="s">
        <v>86</v>
      </c>
      <c r="AV174" s="14" t="s">
        <v>86</v>
      </c>
      <c r="AW174" s="14" t="s">
        <v>37</v>
      </c>
      <c r="AX174" s="14" t="s">
        <v>76</v>
      </c>
      <c r="AY174" s="245" t="s">
        <v>121</v>
      </c>
    </row>
    <row r="175" s="15" customFormat="1">
      <c r="A175" s="15"/>
      <c r="B175" s="246"/>
      <c r="C175" s="247"/>
      <c r="D175" s="226" t="s">
        <v>132</v>
      </c>
      <c r="E175" s="248" t="s">
        <v>28</v>
      </c>
      <c r="F175" s="249" t="s">
        <v>140</v>
      </c>
      <c r="G175" s="247"/>
      <c r="H175" s="250">
        <v>340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6" t="s">
        <v>132</v>
      </c>
      <c r="AU175" s="256" t="s">
        <v>86</v>
      </c>
      <c r="AV175" s="15" t="s">
        <v>128</v>
      </c>
      <c r="AW175" s="15" t="s">
        <v>37</v>
      </c>
      <c r="AX175" s="15" t="s">
        <v>84</v>
      </c>
      <c r="AY175" s="256" t="s">
        <v>121</v>
      </c>
    </row>
    <row r="176" s="2" customFormat="1" ht="16.5" customHeight="1">
      <c r="A176" s="39"/>
      <c r="B176" s="40"/>
      <c r="C176" s="268" t="s">
        <v>232</v>
      </c>
      <c r="D176" s="268" t="s">
        <v>202</v>
      </c>
      <c r="E176" s="269" t="s">
        <v>233</v>
      </c>
      <c r="F176" s="270" t="s">
        <v>234</v>
      </c>
      <c r="G176" s="271" t="s">
        <v>235</v>
      </c>
      <c r="H176" s="272">
        <v>10.199999999999999</v>
      </c>
      <c r="I176" s="273"/>
      <c r="J176" s="274">
        <f>ROUND(I176*H176,2)</f>
        <v>0</v>
      </c>
      <c r="K176" s="270" t="s">
        <v>127</v>
      </c>
      <c r="L176" s="275"/>
      <c r="M176" s="276" t="s">
        <v>28</v>
      </c>
      <c r="N176" s="277" t="s">
        <v>49</v>
      </c>
      <c r="O176" s="86"/>
      <c r="P176" s="215">
        <f>O176*H176</f>
        <v>0</v>
      </c>
      <c r="Q176" s="215">
        <v>0.001</v>
      </c>
      <c r="R176" s="215">
        <f>Q176*H176</f>
        <v>0.010199999999999999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193</v>
      </c>
      <c r="AT176" s="217" t="s">
        <v>202</v>
      </c>
      <c r="AU176" s="217" t="s">
        <v>86</v>
      </c>
      <c r="AY176" s="18" t="s">
        <v>121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128</v>
      </c>
      <c r="BK176" s="218">
        <f>ROUND(I176*H176,2)</f>
        <v>0</v>
      </c>
      <c r="BL176" s="18" t="s">
        <v>128</v>
      </c>
      <c r="BM176" s="217" t="s">
        <v>236</v>
      </c>
    </row>
    <row r="177" s="13" customFormat="1">
      <c r="A177" s="13"/>
      <c r="B177" s="224"/>
      <c r="C177" s="225"/>
      <c r="D177" s="226" t="s">
        <v>132</v>
      </c>
      <c r="E177" s="227" t="s">
        <v>28</v>
      </c>
      <c r="F177" s="228" t="s">
        <v>237</v>
      </c>
      <c r="G177" s="225"/>
      <c r="H177" s="227" t="s">
        <v>28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132</v>
      </c>
      <c r="AU177" s="234" t="s">
        <v>86</v>
      </c>
      <c r="AV177" s="13" t="s">
        <v>84</v>
      </c>
      <c r="AW177" s="13" t="s">
        <v>37</v>
      </c>
      <c r="AX177" s="13" t="s">
        <v>76</v>
      </c>
      <c r="AY177" s="234" t="s">
        <v>121</v>
      </c>
    </row>
    <row r="178" s="14" customFormat="1">
      <c r="A178" s="14"/>
      <c r="B178" s="235"/>
      <c r="C178" s="236"/>
      <c r="D178" s="226" t="s">
        <v>132</v>
      </c>
      <c r="E178" s="237" t="s">
        <v>28</v>
      </c>
      <c r="F178" s="238" t="s">
        <v>238</v>
      </c>
      <c r="G178" s="236"/>
      <c r="H178" s="239">
        <v>340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132</v>
      </c>
      <c r="AU178" s="245" t="s">
        <v>86</v>
      </c>
      <c r="AV178" s="14" t="s">
        <v>86</v>
      </c>
      <c r="AW178" s="14" t="s">
        <v>37</v>
      </c>
      <c r="AX178" s="14" t="s">
        <v>76</v>
      </c>
      <c r="AY178" s="245" t="s">
        <v>121</v>
      </c>
    </row>
    <row r="179" s="14" customFormat="1">
      <c r="A179" s="14"/>
      <c r="B179" s="235"/>
      <c r="C179" s="236"/>
      <c r="D179" s="226" t="s">
        <v>132</v>
      </c>
      <c r="E179" s="237" t="s">
        <v>28</v>
      </c>
      <c r="F179" s="238" t="s">
        <v>239</v>
      </c>
      <c r="G179" s="236"/>
      <c r="H179" s="239">
        <v>10.199999999999999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132</v>
      </c>
      <c r="AU179" s="245" t="s">
        <v>86</v>
      </c>
      <c r="AV179" s="14" t="s">
        <v>86</v>
      </c>
      <c r="AW179" s="14" t="s">
        <v>37</v>
      </c>
      <c r="AX179" s="14" t="s">
        <v>84</v>
      </c>
      <c r="AY179" s="245" t="s">
        <v>121</v>
      </c>
    </row>
    <row r="180" s="2" customFormat="1" ht="33" customHeight="1">
      <c r="A180" s="39"/>
      <c r="B180" s="40"/>
      <c r="C180" s="206" t="s">
        <v>240</v>
      </c>
      <c r="D180" s="206" t="s">
        <v>123</v>
      </c>
      <c r="E180" s="207" t="s">
        <v>241</v>
      </c>
      <c r="F180" s="208" t="s">
        <v>242</v>
      </c>
      <c r="G180" s="209" t="s">
        <v>220</v>
      </c>
      <c r="H180" s="210">
        <v>14.140000000000001</v>
      </c>
      <c r="I180" s="211"/>
      <c r="J180" s="212">
        <f>ROUND(I180*H180,2)</f>
        <v>0</v>
      </c>
      <c r="K180" s="208" t="s">
        <v>127</v>
      </c>
      <c r="L180" s="45"/>
      <c r="M180" s="213" t="s">
        <v>28</v>
      </c>
      <c r="N180" s="214" t="s">
        <v>49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128</v>
      </c>
      <c r="AT180" s="217" t="s">
        <v>123</v>
      </c>
      <c r="AU180" s="217" t="s">
        <v>86</v>
      </c>
      <c r="AY180" s="18" t="s">
        <v>121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128</v>
      </c>
      <c r="BK180" s="218">
        <f>ROUND(I180*H180,2)</f>
        <v>0</v>
      </c>
      <c r="BL180" s="18" t="s">
        <v>128</v>
      </c>
      <c r="BM180" s="217" t="s">
        <v>243</v>
      </c>
    </row>
    <row r="181" s="2" customFormat="1">
      <c r="A181" s="39"/>
      <c r="B181" s="40"/>
      <c r="C181" s="41"/>
      <c r="D181" s="219" t="s">
        <v>130</v>
      </c>
      <c r="E181" s="41"/>
      <c r="F181" s="220" t="s">
        <v>244</v>
      </c>
      <c r="G181" s="41"/>
      <c r="H181" s="41"/>
      <c r="I181" s="221"/>
      <c r="J181" s="41"/>
      <c r="K181" s="41"/>
      <c r="L181" s="45"/>
      <c r="M181" s="222"/>
      <c r="N181" s="223"/>
      <c r="O181" s="86"/>
      <c r="P181" s="86"/>
      <c r="Q181" s="86"/>
      <c r="R181" s="86"/>
      <c r="S181" s="86"/>
      <c r="T181" s="87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130</v>
      </c>
      <c r="AU181" s="18" t="s">
        <v>86</v>
      </c>
    </row>
    <row r="182" s="13" customFormat="1">
      <c r="A182" s="13"/>
      <c r="B182" s="224"/>
      <c r="C182" s="225"/>
      <c r="D182" s="226" t="s">
        <v>132</v>
      </c>
      <c r="E182" s="227" t="s">
        <v>28</v>
      </c>
      <c r="F182" s="228" t="s">
        <v>245</v>
      </c>
      <c r="G182" s="225"/>
      <c r="H182" s="227" t="s">
        <v>28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132</v>
      </c>
      <c r="AU182" s="234" t="s">
        <v>86</v>
      </c>
      <c r="AV182" s="13" t="s">
        <v>84</v>
      </c>
      <c r="AW182" s="13" t="s">
        <v>37</v>
      </c>
      <c r="AX182" s="13" t="s">
        <v>76</v>
      </c>
      <c r="AY182" s="234" t="s">
        <v>121</v>
      </c>
    </row>
    <row r="183" s="14" customFormat="1">
      <c r="A183" s="14"/>
      <c r="B183" s="235"/>
      <c r="C183" s="236"/>
      <c r="D183" s="226" t="s">
        <v>132</v>
      </c>
      <c r="E183" s="237" t="s">
        <v>28</v>
      </c>
      <c r="F183" s="238" t="s">
        <v>246</v>
      </c>
      <c r="G183" s="236"/>
      <c r="H183" s="239">
        <v>14.140000000000001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132</v>
      </c>
      <c r="AU183" s="245" t="s">
        <v>86</v>
      </c>
      <c r="AV183" s="14" t="s">
        <v>86</v>
      </c>
      <c r="AW183" s="14" t="s">
        <v>37</v>
      </c>
      <c r="AX183" s="14" t="s">
        <v>84</v>
      </c>
      <c r="AY183" s="245" t="s">
        <v>121</v>
      </c>
    </row>
    <row r="184" s="2" customFormat="1" ht="37.8" customHeight="1">
      <c r="A184" s="39"/>
      <c r="B184" s="40"/>
      <c r="C184" s="206" t="s">
        <v>247</v>
      </c>
      <c r="D184" s="206" t="s">
        <v>123</v>
      </c>
      <c r="E184" s="207" t="s">
        <v>248</v>
      </c>
      <c r="F184" s="208" t="s">
        <v>249</v>
      </c>
      <c r="G184" s="209" t="s">
        <v>220</v>
      </c>
      <c r="H184" s="210">
        <v>14.74</v>
      </c>
      <c r="I184" s="211"/>
      <c r="J184" s="212">
        <f>ROUND(I184*H184,2)</f>
        <v>0</v>
      </c>
      <c r="K184" s="208" t="s">
        <v>127</v>
      </c>
      <c r="L184" s="45"/>
      <c r="M184" s="213" t="s">
        <v>28</v>
      </c>
      <c r="N184" s="214" t="s">
        <v>49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128</v>
      </c>
      <c r="AT184" s="217" t="s">
        <v>123</v>
      </c>
      <c r="AU184" s="217" t="s">
        <v>86</v>
      </c>
      <c r="AY184" s="18" t="s">
        <v>121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128</v>
      </c>
      <c r="BK184" s="218">
        <f>ROUND(I184*H184,2)</f>
        <v>0</v>
      </c>
      <c r="BL184" s="18" t="s">
        <v>128</v>
      </c>
      <c r="BM184" s="217" t="s">
        <v>250</v>
      </c>
    </row>
    <row r="185" s="2" customFormat="1">
      <c r="A185" s="39"/>
      <c r="B185" s="40"/>
      <c r="C185" s="41"/>
      <c r="D185" s="219" t="s">
        <v>130</v>
      </c>
      <c r="E185" s="41"/>
      <c r="F185" s="220" t="s">
        <v>251</v>
      </c>
      <c r="G185" s="41"/>
      <c r="H185" s="41"/>
      <c r="I185" s="221"/>
      <c r="J185" s="41"/>
      <c r="K185" s="41"/>
      <c r="L185" s="45"/>
      <c r="M185" s="222"/>
      <c r="N185" s="223"/>
      <c r="O185" s="86"/>
      <c r="P185" s="86"/>
      <c r="Q185" s="86"/>
      <c r="R185" s="86"/>
      <c r="S185" s="86"/>
      <c r="T185" s="87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130</v>
      </c>
      <c r="AU185" s="18" t="s">
        <v>86</v>
      </c>
    </row>
    <row r="186" s="13" customFormat="1">
      <c r="A186" s="13"/>
      <c r="B186" s="224"/>
      <c r="C186" s="225"/>
      <c r="D186" s="226" t="s">
        <v>132</v>
      </c>
      <c r="E186" s="227" t="s">
        <v>28</v>
      </c>
      <c r="F186" s="228" t="s">
        <v>252</v>
      </c>
      <c r="G186" s="225"/>
      <c r="H186" s="227" t="s">
        <v>28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132</v>
      </c>
      <c r="AU186" s="234" t="s">
        <v>86</v>
      </c>
      <c r="AV186" s="13" t="s">
        <v>84</v>
      </c>
      <c r="AW186" s="13" t="s">
        <v>37</v>
      </c>
      <c r="AX186" s="13" t="s">
        <v>76</v>
      </c>
      <c r="AY186" s="234" t="s">
        <v>121</v>
      </c>
    </row>
    <row r="187" s="14" customFormat="1">
      <c r="A187" s="14"/>
      <c r="B187" s="235"/>
      <c r="C187" s="236"/>
      <c r="D187" s="226" t="s">
        <v>132</v>
      </c>
      <c r="E187" s="237" t="s">
        <v>28</v>
      </c>
      <c r="F187" s="238" t="s">
        <v>253</v>
      </c>
      <c r="G187" s="236"/>
      <c r="H187" s="239">
        <v>14.74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132</v>
      </c>
      <c r="AU187" s="245" t="s">
        <v>86</v>
      </c>
      <c r="AV187" s="14" t="s">
        <v>86</v>
      </c>
      <c r="AW187" s="14" t="s">
        <v>37</v>
      </c>
      <c r="AX187" s="14" t="s">
        <v>84</v>
      </c>
      <c r="AY187" s="245" t="s">
        <v>121</v>
      </c>
    </row>
    <row r="188" s="2" customFormat="1" ht="37.8" customHeight="1">
      <c r="A188" s="39"/>
      <c r="B188" s="40"/>
      <c r="C188" s="206" t="s">
        <v>254</v>
      </c>
      <c r="D188" s="206" t="s">
        <v>123</v>
      </c>
      <c r="E188" s="207" t="s">
        <v>255</v>
      </c>
      <c r="F188" s="208" t="s">
        <v>256</v>
      </c>
      <c r="G188" s="209" t="s">
        <v>205</v>
      </c>
      <c r="H188" s="210">
        <v>4.7160000000000002</v>
      </c>
      <c r="I188" s="211"/>
      <c r="J188" s="212">
        <f>ROUND(I188*H188,2)</f>
        <v>0</v>
      </c>
      <c r="K188" s="208" t="s">
        <v>28</v>
      </c>
      <c r="L188" s="45"/>
      <c r="M188" s="213" t="s">
        <v>28</v>
      </c>
      <c r="N188" s="214" t="s">
        <v>49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128</v>
      </c>
      <c r="AT188" s="217" t="s">
        <v>123</v>
      </c>
      <c r="AU188" s="217" t="s">
        <v>86</v>
      </c>
      <c r="AY188" s="18" t="s">
        <v>121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128</v>
      </c>
      <c r="BK188" s="218">
        <f>ROUND(I188*H188,2)</f>
        <v>0</v>
      </c>
      <c r="BL188" s="18" t="s">
        <v>128</v>
      </c>
      <c r="BM188" s="217" t="s">
        <v>257</v>
      </c>
    </row>
    <row r="189" s="13" customFormat="1">
      <c r="A189" s="13"/>
      <c r="B189" s="224"/>
      <c r="C189" s="225"/>
      <c r="D189" s="226" t="s">
        <v>132</v>
      </c>
      <c r="E189" s="227" t="s">
        <v>28</v>
      </c>
      <c r="F189" s="228" t="s">
        <v>258</v>
      </c>
      <c r="G189" s="225"/>
      <c r="H189" s="227" t="s">
        <v>28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132</v>
      </c>
      <c r="AU189" s="234" t="s">
        <v>86</v>
      </c>
      <c r="AV189" s="13" t="s">
        <v>84</v>
      </c>
      <c r="AW189" s="13" t="s">
        <v>37</v>
      </c>
      <c r="AX189" s="13" t="s">
        <v>76</v>
      </c>
      <c r="AY189" s="234" t="s">
        <v>121</v>
      </c>
    </row>
    <row r="190" s="14" customFormat="1">
      <c r="A190" s="14"/>
      <c r="B190" s="235"/>
      <c r="C190" s="236"/>
      <c r="D190" s="226" t="s">
        <v>132</v>
      </c>
      <c r="E190" s="237" t="s">
        <v>28</v>
      </c>
      <c r="F190" s="238" t="s">
        <v>259</v>
      </c>
      <c r="G190" s="236"/>
      <c r="H190" s="239">
        <v>4.7160000000000002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132</v>
      </c>
      <c r="AU190" s="245" t="s">
        <v>86</v>
      </c>
      <c r="AV190" s="14" t="s">
        <v>86</v>
      </c>
      <c r="AW190" s="14" t="s">
        <v>37</v>
      </c>
      <c r="AX190" s="14" t="s">
        <v>84</v>
      </c>
      <c r="AY190" s="245" t="s">
        <v>121</v>
      </c>
    </row>
    <row r="191" s="2" customFormat="1" ht="37.8" customHeight="1">
      <c r="A191" s="39"/>
      <c r="B191" s="40"/>
      <c r="C191" s="206" t="s">
        <v>260</v>
      </c>
      <c r="D191" s="206" t="s">
        <v>123</v>
      </c>
      <c r="E191" s="207" t="s">
        <v>261</v>
      </c>
      <c r="F191" s="208" t="s">
        <v>262</v>
      </c>
      <c r="G191" s="209" t="s">
        <v>205</v>
      </c>
      <c r="H191" s="210">
        <v>9.5630000000000006</v>
      </c>
      <c r="I191" s="211"/>
      <c r="J191" s="212">
        <f>ROUND(I191*H191,2)</f>
        <v>0</v>
      </c>
      <c r="K191" s="208" t="s">
        <v>28</v>
      </c>
      <c r="L191" s="45"/>
      <c r="M191" s="213" t="s">
        <v>28</v>
      </c>
      <c r="N191" s="214" t="s">
        <v>49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128</v>
      </c>
      <c r="AT191" s="217" t="s">
        <v>123</v>
      </c>
      <c r="AU191" s="217" t="s">
        <v>86</v>
      </c>
      <c r="AY191" s="18" t="s">
        <v>121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128</v>
      </c>
      <c r="BK191" s="218">
        <f>ROUND(I191*H191,2)</f>
        <v>0</v>
      </c>
      <c r="BL191" s="18" t="s">
        <v>128</v>
      </c>
      <c r="BM191" s="217" t="s">
        <v>263</v>
      </c>
    </row>
    <row r="192" s="13" customFormat="1">
      <c r="A192" s="13"/>
      <c r="B192" s="224"/>
      <c r="C192" s="225"/>
      <c r="D192" s="226" t="s">
        <v>132</v>
      </c>
      <c r="E192" s="227" t="s">
        <v>28</v>
      </c>
      <c r="F192" s="228" t="s">
        <v>264</v>
      </c>
      <c r="G192" s="225"/>
      <c r="H192" s="227" t="s">
        <v>28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132</v>
      </c>
      <c r="AU192" s="234" t="s">
        <v>86</v>
      </c>
      <c r="AV192" s="13" t="s">
        <v>84</v>
      </c>
      <c r="AW192" s="13" t="s">
        <v>37</v>
      </c>
      <c r="AX192" s="13" t="s">
        <v>76</v>
      </c>
      <c r="AY192" s="234" t="s">
        <v>121</v>
      </c>
    </row>
    <row r="193" s="14" customFormat="1">
      <c r="A193" s="14"/>
      <c r="B193" s="235"/>
      <c r="C193" s="236"/>
      <c r="D193" s="226" t="s">
        <v>132</v>
      </c>
      <c r="E193" s="237" t="s">
        <v>28</v>
      </c>
      <c r="F193" s="238" t="s">
        <v>265</v>
      </c>
      <c r="G193" s="236"/>
      <c r="H193" s="239">
        <v>9.5630000000000006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132</v>
      </c>
      <c r="AU193" s="245" t="s">
        <v>86</v>
      </c>
      <c r="AV193" s="14" t="s">
        <v>86</v>
      </c>
      <c r="AW193" s="14" t="s">
        <v>37</v>
      </c>
      <c r="AX193" s="14" t="s">
        <v>84</v>
      </c>
      <c r="AY193" s="245" t="s">
        <v>121</v>
      </c>
    </row>
    <row r="194" s="12" customFormat="1" ht="22.8" customHeight="1">
      <c r="A194" s="12"/>
      <c r="B194" s="190"/>
      <c r="C194" s="191"/>
      <c r="D194" s="192" t="s">
        <v>75</v>
      </c>
      <c r="E194" s="204" t="s">
        <v>86</v>
      </c>
      <c r="F194" s="204" t="s">
        <v>266</v>
      </c>
      <c r="G194" s="191"/>
      <c r="H194" s="191"/>
      <c r="I194" s="194"/>
      <c r="J194" s="205">
        <f>BK194</f>
        <v>0</v>
      </c>
      <c r="K194" s="191"/>
      <c r="L194" s="196"/>
      <c r="M194" s="197"/>
      <c r="N194" s="198"/>
      <c r="O194" s="198"/>
      <c r="P194" s="199">
        <f>SUM(P195:P223)</f>
        <v>0</v>
      </c>
      <c r="Q194" s="198"/>
      <c r="R194" s="199">
        <f>SUM(R195:R223)</f>
        <v>0.55822519999999998</v>
      </c>
      <c r="S194" s="198"/>
      <c r="T194" s="200">
        <f>SUM(T195:T223)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84</v>
      </c>
      <c r="AT194" s="202" t="s">
        <v>75</v>
      </c>
      <c r="AU194" s="202" t="s">
        <v>84</v>
      </c>
      <c r="AY194" s="201" t="s">
        <v>121</v>
      </c>
      <c r="BK194" s="203">
        <f>SUM(BK195:BK223)</f>
        <v>0</v>
      </c>
    </row>
    <row r="195" s="2" customFormat="1" ht="44.25" customHeight="1">
      <c r="A195" s="39"/>
      <c r="B195" s="40"/>
      <c r="C195" s="206" t="s">
        <v>267</v>
      </c>
      <c r="D195" s="206" t="s">
        <v>123</v>
      </c>
      <c r="E195" s="207" t="s">
        <v>268</v>
      </c>
      <c r="F195" s="208" t="s">
        <v>269</v>
      </c>
      <c r="G195" s="209" t="s">
        <v>126</v>
      </c>
      <c r="H195" s="210">
        <v>1.4910000000000001</v>
      </c>
      <c r="I195" s="211"/>
      <c r="J195" s="212">
        <f>ROUND(I195*H195,2)</f>
        <v>0</v>
      </c>
      <c r="K195" s="208" t="s">
        <v>127</v>
      </c>
      <c r="L195" s="45"/>
      <c r="M195" s="213" t="s">
        <v>28</v>
      </c>
      <c r="N195" s="214" t="s">
        <v>49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7" t="s">
        <v>128</v>
      </c>
      <c r="AT195" s="217" t="s">
        <v>123</v>
      </c>
      <c r="AU195" s="217" t="s">
        <v>86</v>
      </c>
      <c r="AY195" s="18" t="s">
        <v>121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128</v>
      </c>
      <c r="BK195" s="218">
        <f>ROUND(I195*H195,2)</f>
        <v>0</v>
      </c>
      <c r="BL195" s="18" t="s">
        <v>128</v>
      </c>
      <c r="BM195" s="217" t="s">
        <v>270</v>
      </c>
    </row>
    <row r="196" s="2" customFormat="1">
      <c r="A196" s="39"/>
      <c r="B196" s="40"/>
      <c r="C196" s="41"/>
      <c r="D196" s="219" t="s">
        <v>130</v>
      </c>
      <c r="E196" s="41"/>
      <c r="F196" s="220" t="s">
        <v>271</v>
      </c>
      <c r="G196" s="41"/>
      <c r="H196" s="41"/>
      <c r="I196" s="221"/>
      <c r="J196" s="41"/>
      <c r="K196" s="41"/>
      <c r="L196" s="45"/>
      <c r="M196" s="222"/>
      <c r="N196" s="223"/>
      <c r="O196" s="86"/>
      <c r="P196" s="86"/>
      <c r="Q196" s="86"/>
      <c r="R196" s="86"/>
      <c r="S196" s="86"/>
      <c r="T196" s="87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130</v>
      </c>
      <c r="AU196" s="18" t="s">
        <v>86</v>
      </c>
    </row>
    <row r="197" s="13" customFormat="1">
      <c r="A197" s="13"/>
      <c r="B197" s="224"/>
      <c r="C197" s="225"/>
      <c r="D197" s="226" t="s">
        <v>132</v>
      </c>
      <c r="E197" s="227" t="s">
        <v>28</v>
      </c>
      <c r="F197" s="228" t="s">
        <v>272</v>
      </c>
      <c r="G197" s="225"/>
      <c r="H197" s="227" t="s">
        <v>28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132</v>
      </c>
      <c r="AU197" s="234" t="s">
        <v>86</v>
      </c>
      <c r="AV197" s="13" t="s">
        <v>84</v>
      </c>
      <c r="AW197" s="13" t="s">
        <v>37</v>
      </c>
      <c r="AX197" s="13" t="s">
        <v>76</v>
      </c>
      <c r="AY197" s="234" t="s">
        <v>121</v>
      </c>
    </row>
    <row r="198" s="14" customFormat="1">
      <c r="A198" s="14"/>
      <c r="B198" s="235"/>
      <c r="C198" s="236"/>
      <c r="D198" s="226" t="s">
        <v>132</v>
      </c>
      <c r="E198" s="237" t="s">
        <v>28</v>
      </c>
      <c r="F198" s="238" t="s">
        <v>165</v>
      </c>
      <c r="G198" s="236"/>
      <c r="H198" s="239">
        <v>1.4910000000000001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132</v>
      </c>
      <c r="AU198" s="245" t="s">
        <v>86</v>
      </c>
      <c r="AV198" s="14" t="s">
        <v>86</v>
      </c>
      <c r="AW198" s="14" t="s">
        <v>37</v>
      </c>
      <c r="AX198" s="14" t="s">
        <v>84</v>
      </c>
      <c r="AY198" s="245" t="s">
        <v>121</v>
      </c>
    </row>
    <row r="199" s="2" customFormat="1" ht="55.5" customHeight="1">
      <c r="A199" s="39"/>
      <c r="B199" s="40"/>
      <c r="C199" s="206" t="s">
        <v>273</v>
      </c>
      <c r="D199" s="206" t="s">
        <v>123</v>
      </c>
      <c r="E199" s="207" t="s">
        <v>274</v>
      </c>
      <c r="F199" s="208" t="s">
        <v>275</v>
      </c>
      <c r="G199" s="209" t="s">
        <v>220</v>
      </c>
      <c r="H199" s="210">
        <v>26.27</v>
      </c>
      <c r="I199" s="211"/>
      <c r="J199" s="212">
        <f>ROUND(I199*H199,2)</f>
        <v>0</v>
      </c>
      <c r="K199" s="208" t="s">
        <v>127</v>
      </c>
      <c r="L199" s="45"/>
      <c r="M199" s="213" t="s">
        <v>28</v>
      </c>
      <c r="N199" s="214" t="s">
        <v>49</v>
      </c>
      <c r="O199" s="86"/>
      <c r="P199" s="215">
        <f>O199*H199</f>
        <v>0</v>
      </c>
      <c r="Q199" s="215">
        <v>0.00031</v>
      </c>
      <c r="R199" s="215">
        <f>Q199*H199</f>
        <v>0.0081437000000000002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128</v>
      </c>
      <c r="AT199" s="217" t="s">
        <v>123</v>
      </c>
      <c r="AU199" s="217" t="s">
        <v>86</v>
      </c>
      <c r="AY199" s="18" t="s">
        <v>121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128</v>
      </c>
      <c r="BK199" s="218">
        <f>ROUND(I199*H199,2)</f>
        <v>0</v>
      </c>
      <c r="BL199" s="18" t="s">
        <v>128</v>
      </c>
      <c r="BM199" s="217" t="s">
        <v>276</v>
      </c>
    </row>
    <row r="200" s="2" customFormat="1">
      <c r="A200" s="39"/>
      <c r="B200" s="40"/>
      <c r="C200" s="41"/>
      <c r="D200" s="219" t="s">
        <v>130</v>
      </c>
      <c r="E200" s="41"/>
      <c r="F200" s="220" t="s">
        <v>277</v>
      </c>
      <c r="G200" s="41"/>
      <c r="H200" s="41"/>
      <c r="I200" s="221"/>
      <c r="J200" s="41"/>
      <c r="K200" s="41"/>
      <c r="L200" s="45"/>
      <c r="M200" s="222"/>
      <c r="N200" s="223"/>
      <c r="O200" s="86"/>
      <c r="P200" s="86"/>
      <c r="Q200" s="86"/>
      <c r="R200" s="86"/>
      <c r="S200" s="86"/>
      <c r="T200" s="87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130</v>
      </c>
      <c r="AU200" s="18" t="s">
        <v>86</v>
      </c>
    </row>
    <row r="201" s="13" customFormat="1">
      <c r="A201" s="13"/>
      <c r="B201" s="224"/>
      <c r="C201" s="225"/>
      <c r="D201" s="226" t="s">
        <v>132</v>
      </c>
      <c r="E201" s="227" t="s">
        <v>28</v>
      </c>
      <c r="F201" s="228" t="s">
        <v>278</v>
      </c>
      <c r="G201" s="225"/>
      <c r="H201" s="227" t="s">
        <v>28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132</v>
      </c>
      <c r="AU201" s="234" t="s">
        <v>86</v>
      </c>
      <c r="AV201" s="13" t="s">
        <v>84</v>
      </c>
      <c r="AW201" s="13" t="s">
        <v>37</v>
      </c>
      <c r="AX201" s="13" t="s">
        <v>76</v>
      </c>
      <c r="AY201" s="234" t="s">
        <v>121</v>
      </c>
    </row>
    <row r="202" s="14" customFormat="1">
      <c r="A202" s="14"/>
      <c r="B202" s="235"/>
      <c r="C202" s="236"/>
      <c r="D202" s="226" t="s">
        <v>132</v>
      </c>
      <c r="E202" s="237" t="s">
        <v>28</v>
      </c>
      <c r="F202" s="238" t="s">
        <v>279</v>
      </c>
      <c r="G202" s="236"/>
      <c r="H202" s="239">
        <v>26.27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132</v>
      </c>
      <c r="AU202" s="245" t="s">
        <v>86</v>
      </c>
      <c r="AV202" s="14" t="s">
        <v>86</v>
      </c>
      <c r="AW202" s="14" t="s">
        <v>37</v>
      </c>
      <c r="AX202" s="14" t="s">
        <v>84</v>
      </c>
      <c r="AY202" s="245" t="s">
        <v>121</v>
      </c>
    </row>
    <row r="203" s="2" customFormat="1" ht="24.15" customHeight="1">
      <c r="A203" s="39"/>
      <c r="B203" s="40"/>
      <c r="C203" s="268" t="s">
        <v>280</v>
      </c>
      <c r="D203" s="268" t="s">
        <v>202</v>
      </c>
      <c r="E203" s="269" t="s">
        <v>281</v>
      </c>
      <c r="F203" s="270" t="s">
        <v>282</v>
      </c>
      <c r="G203" s="271" t="s">
        <v>220</v>
      </c>
      <c r="H203" s="272">
        <v>31.117000000000001</v>
      </c>
      <c r="I203" s="273"/>
      <c r="J203" s="274">
        <f>ROUND(I203*H203,2)</f>
        <v>0</v>
      </c>
      <c r="K203" s="270" t="s">
        <v>127</v>
      </c>
      <c r="L203" s="275"/>
      <c r="M203" s="276" t="s">
        <v>28</v>
      </c>
      <c r="N203" s="277" t="s">
        <v>49</v>
      </c>
      <c r="O203" s="86"/>
      <c r="P203" s="215">
        <f>O203*H203</f>
        <v>0</v>
      </c>
      <c r="Q203" s="215">
        <v>0.00029999999999999997</v>
      </c>
      <c r="R203" s="215">
        <f>Q203*H203</f>
        <v>0.009335099999999999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193</v>
      </c>
      <c r="AT203" s="217" t="s">
        <v>202</v>
      </c>
      <c r="AU203" s="217" t="s">
        <v>86</v>
      </c>
      <c r="AY203" s="18" t="s">
        <v>121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128</v>
      </c>
      <c r="BK203" s="218">
        <f>ROUND(I203*H203,2)</f>
        <v>0</v>
      </c>
      <c r="BL203" s="18" t="s">
        <v>128</v>
      </c>
      <c r="BM203" s="217" t="s">
        <v>283</v>
      </c>
    </row>
    <row r="204" s="14" customFormat="1">
      <c r="A204" s="14"/>
      <c r="B204" s="235"/>
      <c r="C204" s="236"/>
      <c r="D204" s="226" t="s">
        <v>132</v>
      </c>
      <c r="E204" s="237" t="s">
        <v>28</v>
      </c>
      <c r="F204" s="238" t="s">
        <v>284</v>
      </c>
      <c r="G204" s="236"/>
      <c r="H204" s="239">
        <v>31.117000000000001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132</v>
      </c>
      <c r="AU204" s="245" t="s">
        <v>86</v>
      </c>
      <c r="AV204" s="14" t="s">
        <v>86</v>
      </c>
      <c r="AW204" s="14" t="s">
        <v>37</v>
      </c>
      <c r="AX204" s="14" t="s">
        <v>84</v>
      </c>
      <c r="AY204" s="245" t="s">
        <v>121</v>
      </c>
    </row>
    <row r="205" s="2" customFormat="1" ht="16.5" customHeight="1">
      <c r="A205" s="39"/>
      <c r="B205" s="40"/>
      <c r="C205" s="206" t="s">
        <v>7</v>
      </c>
      <c r="D205" s="206" t="s">
        <v>123</v>
      </c>
      <c r="E205" s="207" t="s">
        <v>285</v>
      </c>
      <c r="F205" s="208" t="s">
        <v>286</v>
      </c>
      <c r="G205" s="209" t="s">
        <v>287</v>
      </c>
      <c r="H205" s="210">
        <v>1.95</v>
      </c>
      <c r="I205" s="211"/>
      <c r="J205" s="212">
        <f>ROUND(I205*H205,2)</f>
        <v>0</v>
      </c>
      <c r="K205" s="208" t="s">
        <v>28</v>
      </c>
      <c r="L205" s="45"/>
      <c r="M205" s="213" t="s">
        <v>28</v>
      </c>
      <c r="N205" s="214" t="s">
        <v>49</v>
      </c>
      <c r="O205" s="86"/>
      <c r="P205" s="215">
        <f>O205*H205</f>
        <v>0</v>
      </c>
      <c r="Q205" s="215">
        <v>0.204508</v>
      </c>
      <c r="R205" s="215">
        <f>Q205*H205</f>
        <v>0.3987906</v>
      </c>
      <c r="S205" s="215">
        <v>0</v>
      </c>
      <c r="T205" s="21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7" t="s">
        <v>128</v>
      </c>
      <c r="AT205" s="217" t="s">
        <v>123</v>
      </c>
      <c r="AU205" s="217" t="s">
        <v>86</v>
      </c>
      <c r="AY205" s="18" t="s">
        <v>121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128</v>
      </c>
      <c r="BK205" s="218">
        <f>ROUND(I205*H205,2)</f>
        <v>0</v>
      </c>
      <c r="BL205" s="18" t="s">
        <v>128</v>
      </c>
      <c r="BM205" s="217" t="s">
        <v>288</v>
      </c>
    </row>
    <row r="206" s="13" customFormat="1">
      <c r="A206" s="13"/>
      <c r="B206" s="224"/>
      <c r="C206" s="225"/>
      <c r="D206" s="226" t="s">
        <v>132</v>
      </c>
      <c r="E206" s="227" t="s">
        <v>28</v>
      </c>
      <c r="F206" s="228" t="s">
        <v>289</v>
      </c>
      <c r="G206" s="225"/>
      <c r="H206" s="227" t="s">
        <v>28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132</v>
      </c>
      <c r="AU206" s="234" t="s">
        <v>86</v>
      </c>
      <c r="AV206" s="13" t="s">
        <v>84</v>
      </c>
      <c r="AW206" s="13" t="s">
        <v>37</v>
      </c>
      <c r="AX206" s="13" t="s">
        <v>76</v>
      </c>
      <c r="AY206" s="234" t="s">
        <v>121</v>
      </c>
    </row>
    <row r="207" s="14" customFormat="1">
      <c r="A207" s="14"/>
      <c r="B207" s="235"/>
      <c r="C207" s="236"/>
      <c r="D207" s="226" t="s">
        <v>132</v>
      </c>
      <c r="E207" s="237" t="s">
        <v>28</v>
      </c>
      <c r="F207" s="238" t="s">
        <v>290</v>
      </c>
      <c r="G207" s="236"/>
      <c r="H207" s="239">
        <v>1.95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132</v>
      </c>
      <c r="AU207" s="245" t="s">
        <v>86</v>
      </c>
      <c r="AV207" s="14" t="s">
        <v>86</v>
      </c>
      <c r="AW207" s="14" t="s">
        <v>37</v>
      </c>
      <c r="AX207" s="14" t="s">
        <v>84</v>
      </c>
      <c r="AY207" s="245" t="s">
        <v>121</v>
      </c>
    </row>
    <row r="208" s="2" customFormat="1" ht="21.75" customHeight="1">
      <c r="A208" s="39"/>
      <c r="B208" s="40"/>
      <c r="C208" s="206" t="s">
        <v>291</v>
      </c>
      <c r="D208" s="206" t="s">
        <v>123</v>
      </c>
      <c r="E208" s="207" t="s">
        <v>292</v>
      </c>
      <c r="F208" s="208" t="s">
        <v>293</v>
      </c>
      <c r="G208" s="209" t="s">
        <v>287</v>
      </c>
      <c r="H208" s="210">
        <v>0.65000000000000002</v>
      </c>
      <c r="I208" s="211"/>
      <c r="J208" s="212">
        <f>ROUND(I208*H208,2)</f>
        <v>0</v>
      </c>
      <c r="K208" s="208" t="s">
        <v>28</v>
      </c>
      <c r="L208" s="45"/>
      <c r="M208" s="213" t="s">
        <v>28</v>
      </c>
      <c r="N208" s="214" t="s">
        <v>49</v>
      </c>
      <c r="O208" s="86"/>
      <c r="P208" s="215">
        <f>O208*H208</f>
        <v>0</v>
      </c>
      <c r="Q208" s="215">
        <v>0.20405999999999999</v>
      </c>
      <c r="R208" s="215">
        <f>Q208*H208</f>
        <v>0.13263900000000001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128</v>
      </c>
      <c r="AT208" s="217" t="s">
        <v>123</v>
      </c>
      <c r="AU208" s="217" t="s">
        <v>86</v>
      </c>
      <c r="AY208" s="18" t="s">
        <v>121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128</v>
      </c>
      <c r="BK208" s="218">
        <f>ROUND(I208*H208,2)</f>
        <v>0</v>
      </c>
      <c r="BL208" s="18" t="s">
        <v>128</v>
      </c>
      <c r="BM208" s="217" t="s">
        <v>294</v>
      </c>
    </row>
    <row r="209" s="13" customFormat="1">
      <c r="A209" s="13"/>
      <c r="B209" s="224"/>
      <c r="C209" s="225"/>
      <c r="D209" s="226" t="s">
        <v>132</v>
      </c>
      <c r="E209" s="227" t="s">
        <v>28</v>
      </c>
      <c r="F209" s="228" t="s">
        <v>295</v>
      </c>
      <c r="G209" s="225"/>
      <c r="H209" s="227" t="s">
        <v>28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132</v>
      </c>
      <c r="AU209" s="234" t="s">
        <v>86</v>
      </c>
      <c r="AV209" s="13" t="s">
        <v>84</v>
      </c>
      <c r="AW209" s="13" t="s">
        <v>37</v>
      </c>
      <c r="AX209" s="13" t="s">
        <v>76</v>
      </c>
      <c r="AY209" s="234" t="s">
        <v>121</v>
      </c>
    </row>
    <row r="210" s="14" customFormat="1">
      <c r="A210" s="14"/>
      <c r="B210" s="235"/>
      <c r="C210" s="236"/>
      <c r="D210" s="226" t="s">
        <v>132</v>
      </c>
      <c r="E210" s="237" t="s">
        <v>28</v>
      </c>
      <c r="F210" s="238" t="s">
        <v>296</v>
      </c>
      <c r="G210" s="236"/>
      <c r="H210" s="239">
        <v>0.65000000000000002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132</v>
      </c>
      <c r="AU210" s="245" t="s">
        <v>86</v>
      </c>
      <c r="AV210" s="14" t="s">
        <v>86</v>
      </c>
      <c r="AW210" s="14" t="s">
        <v>37</v>
      </c>
      <c r="AX210" s="14" t="s">
        <v>84</v>
      </c>
      <c r="AY210" s="245" t="s">
        <v>121</v>
      </c>
    </row>
    <row r="211" s="2" customFormat="1" ht="24.15" customHeight="1">
      <c r="A211" s="39"/>
      <c r="B211" s="40"/>
      <c r="C211" s="206" t="s">
        <v>297</v>
      </c>
      <c r="D211" s="206" t="s">
        <v>123</v>
      </c>
      <c r="E211" s="207" t="s">
        <v>298</v>
      </c>
      <c r="F211" s="208" t="s">
        <v>299</v>
      </c>
      <c r="G211" s="209" t="s">
        <v>287</v>
      </c>
      <c r="H211" s="210">
        <v>14.199999999999999</v>
      </c>
      <c r="I211" s="211"/>
      <c r="J211" s="212">
        <f>ROUND(I211*H211,2)</f>
        <v>0</v>
      </c>
      <c r="K211" s="208" t="s">
        <v>127</v>
      </c>
      <c r="L211" s="45"/>
      <c r="M211" s="213" t="s">
        <v>28</v>
      </c>
      <c r="N211" s="214" t="s">
        <v>49</v>
      </c>
      <c r="O211" s="86"/>
      <c r="P211" s="215">
        <f>O211*H211</f>
        <v>0</v>
      </c>
      <c r="Q211" s="215">
        <v>0.00033</v>
      </c>
      <c r="R211" s="215">
        <f>Q211*H211</f>
        <v>0.0046860000000000001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128</v>
      </c>
      <c r="AT211" s="217" t="s">
        <v>123</v>
      </c>
      <c r="AU211" s="217" t="s">
        <v>86</v>
      </c>
      <c r="AY211" s="18" t="s">
        <v>121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128</v>
      </c>
      <c r="BK211" s="218">
        <f>ROUND(I211*H211,2)</f>
        <v>0</v>
      </c>
      <c r="BL211" s="18" t="s">
        <v>128</v>
      </c>
      <c r="BM211" s="217" t="s">
        <v>300</v>
      </c>
    </row>
    <row r="212" s="2" customFormat="1">
      <c r="A212" s="39"/>
      <c r="B212" s="40"/>
      <c r="C212" s="41"/>
      <c r="D212" s="219" t="s">
        <v>130</v>
      </c>
      <c r="E212" s="41"/>
      <c r="F212" s="220" t="s">
        <v>301</v>
      </c>
      <c r="G212" s="41"/>
      <c r="H212" s="41"/>
      <c r="I212" s="221"/>
      <c r="J212" s="41"/>
      <c r="K212" s="41"/>
      <c r="L212" s="45"/>
      <c r="M212" s="222"/>
      <c r="N212" s="223"/>
      <c r="O212" s="86"/>
      <c r="P212" s="86"/>
      <c r="Q212" s="86"/>
      <c r="R212" s="86"/>
      <c r="S212" s="86"/>
      <c r="T212" s="87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130</v>
      </c>
      <c r="AU212" s="18" t="s">
        <v>86</v>
      </c>
    </row>
    <row r="213" s="13" customFormat="1">
      <c r="A213" s="13"/>
      <c r="B213" s="224"/>
      <c r="C213" s="225"/>
      <c r="D213" s="226" t="s">
        <v>132</v>
      </c>
      <c r="E213" s="227" t="s">
        <v>28</v>
      </c>
      <c r="F213" s="228" t="s">
        <v>302</v>
      </c>
      <c r="G213" s="225"/>
      <c r="H213" s="227" t="s">
        <v>28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132</v>
      </c>
      <c r="AU213" s="234" t="s">
        <v>86</v>
      </c>
      <c r="AV213" s="13" t="s">
        <v>84</v>
      </c>
      <c r="AW213" s="13" t="s">
        <v>37</v>
      </c>
      <c r="AX213" s="13" t="s">
        <v>76</v>
      </c>
      <c r="AY213" s="234" t="s">
        <v>121</v>
      </c>
    </row>
    <row r="214" s="13" customFormat="1">
      <c r="A214" s="13"/>
      <c r="B214" s="224"/>
      <c r="C214" s="225"/>
      <c r="D214" s="226" t="s">
        <v>132</v>
      </c>
      <c r="E214" s="227" t="s">
        <v>28</v>
      </c>
      <c r="F214" s="228" t="s">
        <v>303</v>
      </c>
      <c r="G214" s="225"/>
      <c r="H214" s="227" t="s">
        <v>28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132</v>
      </c>
      <c r="AU214" s="234" t="s">
        <v>86</v>
      </c>
      <c r="AV214" s="13" t="s">
        <v>84</v>
      </c>
      <c r="AW214" s="13" t="s">
        <v>37</v>
      </c>
      <c r="AX214" s="13" t="s">
        <v>76</v>
      </c>
      <c r="AY214" s="234" t="s">
        <v>121</v>
      </c>
    </row>
    <row r="215" s="14" customFormat="1">
      <c r="A215" s="14"/>
      <c r="B215" s="235"/>
      <c r="C215" s="236"/>
      <c r="D215" s="226" t="s">
        <v>132</v>
      </c>
      <c r="E215" s="237" t="s">
        <v>28</v>
      </c>
      <c r="F215" s="238" t="s">
        <v>304</v>
      </c>
      <c r="G215" s="236"/>
      <c r="H215" s="239">
        <v>14.199999999999999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132</v>
      </c>
      <c r="AU215" s="245" t="s">
        <v>86</v>
      </c>
      <c r="AV215" s="14" t="s">
        <v>86</v>
      </c>
      <c r="AW215" s="14" t="s">
        <v>37</v>
      </c>
      <c r="AX215" s="14" t="s">
        <v>84</v>
      </c>
      <c r="AY215" s="245" t="s">
        <v>121</v>
      </c>
    </row>
    <row r="216" s="2" customFormat="1" ht="37.8" customHeight="1">
      <c r="A216" s="39"/>
      <c r="B216" s="40"/>
      <c r="C216" s="206" t="s">
        <v>305</v>
      </c>
      <c r="D216" s="206" t="s">
        <v>123</v>
      </c>
      <c r="E216" s="207" t="s">
        <v>306</v>
      </c>
      <c r="F216" s="208" t="s">
        <v>307</v>
      </c>
      <c r="G216" s="209" t="s">
        <v>220</v>
      </c>
      <c r="H216" s="210">
        <v>10.17</v>
      </c>
      <c r="I216" s="211"/>
      <c r="J216" s="212">
        <f>ROUND(I216*H216,2)</f>
        <v>0</v>
      </c>
      <c r="K216" s="208" t="s">
        <v>127</v>
      </c>
      <c r="L216" s="45"/>
      <c r="M216" s="213" t="s">
        <v>28</v>
      </c>
      <c r="N216" s="214" t="s">
        <v>49</v>
      </c>
      <c r="O216" s="86"/>
      <c r="P216" s="215">
        <f>O216*H216</f>
        <v>0</v>
      </c>
      <c r="Q216" s="215">
        <v>0.00010000000000000001</v>
      </c>
      <c r="R216" s="215">
        <f>Q216*H216</f>
        <v>0.0010170000000000001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128</v>
      </c>
      <c r="AT216" s="217" t="s">
        <v>123</v>
      </c>
      <c r="AU216" s="217" t="s">
        <v>86</v>
      </c>
      <c r="AY216" s="18" t="s">
        <v>121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128</v>
      </c>
      <c r="BK216" s="218">
        <f>ROUND(I216*H216,2)</f>
        <v>0</v>
      </c>
      <c r="BL216" s="18" t="s">
        <v>128</v>
      </c>
      <c r="BM216" s="217" t="s">
        <v>308</v>
      </c>
    </row>
    <row r="217" s="2" customFormat="1">
      <c r="A217" s="39"/>
      <c r="B217" s="40"/>
      <c r="C217" s="41"/>
      <c r="D217" s="219" t="s">
        <v>130</v>
      </c>
      <c r="E217" s="41"/>
      <c r="F217" s="220" t="s">
        <v>309</v>
      </c>
      <c r="G217" s="41"/>
      <c r="H217" s="41"/>
      <c r="I217" s="221"/>
      <c r="J217" s="41"/>
      <c r="K217" s="41"/>
      <c r="L217" s="45"/>
      <c r="M217" s="222"/>
      <c r="N217" s="223"/>
      <c r="O217" s="86"/>
      <c r="P217" s="86"/>
      <c r="Q217" s="86"/>
      <c r="R217" s="86"/>
      <c r="S217" s="86"/>
      <c r="T217" s="87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130</v>
      </c>
      <c r="AU217" s="18" t="s">
        <v>86</v>
      </c>
    </row>
    <row r="218" s="13" customFormat="1">
      <c r="A218" s="13"/>
      <c r="B218" s="224"/>
      <c r="C218" s="225"/>
      <c r="D218" s="226" t="s">
        <v>132</v>
      </c>
      <c r="E218" s="227" t="s">
        <v>28</v>
      </c>
      <c r="F218" s="228" t="s">
        <v>310</v>
      </c>
      <c r="G218" s="225"/>
      <c r="H218" s="227" t="s">
        <v>28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132</v>
      </c>
      <c r="AU218" s="234" t="s">
        <v>86</v>
      </c>
      <c r="AV218" s="13" t="s">
        <v>84</v>
      </c>
      <c r="AW218" s="13" t="s">
        <v>37</v>
      </c>
      <c r="AX218" s="13" t="s">
        <v>76</v>
      </c>
      <c r="AY218" s="234" t="s">
        <v>121</v>
      </c>
    </row>
    <row r="219" s="14" customFormat="1">
      <c r="A219" s="14"/>
      <c r="B219" s="235"/>
      <c r="C219" s="236"/>
      <c r="D219" s="226" t="s">
        <v>132</v>
      </c>
      <c r="E219" s="237" t="s">
        <v>28</v>
      </c>
      <c r="F219" s="238" t="s">
        <v>311</v>
      </c>
      <c r="G219" s="236"/>
      <c r="H219" s="239">
        <v>10.17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132</v>
      </c>
      <c r="AU219" s="245" t="s">
        <v>86</v>
      </c>
      <c r="AV219" s="14" t="s">
        <v>86</v>
      </c>
      <c r="AW219" s="14" t="s">
        <v>37</v>
      </c>
      <c r="AX219" s="14" t="s">
        <v>84</v>
      </c>
      <c r="AY219" s="245" t="s">
        <v>121</v>
      </c>
    </row>
    <row r="220" s="2" customFormat="1" ht="24.15" customHeight="1">
      <c r="A220" s="39"/>
      <c r="B220" s="40"/>
      <c r="C220" s="268" t="s">
        <v>312</v>
      </c>
      <c r="D220" s="268" t="s">
        <v>202</v>
      </c>
      <c r="E220" s="269" t="s">
        <v>281</v>
      </c>
      <c r="F220" s="270" t="s">
        <v>282</v>
      </c>
      <c r="G220" s="271" t="s">
        <v>220</v>
      </c>
      <c r="H220" s="272">
        <v>12.045999999999999</v>
      </c>
      <c r="I220" s="273"/>
      <c r="J220" s="274">
        <f>ROUND(I220*H220,2)</f>
        <v>0</v>
      </c>
      <c r="K220" s="270" t="s">
        <v>127</v>
      </c>
      <c r="L220" s="275"/>
      <c r="M220" s="276" t="s">
        <v>28</v>
      </c>
      <c r="N220" s="277" t="s">
        <v>49</v>
      </c>
      <c r="O220" s="86"/>
      <c r="P220" s="215">
        <f>O220*H220</f>
        <v>0</v>
      </c>
      <c r="Q220" s="215">
        <v>0.00029999999999999997</v>
      </c>
      <c r="R220" s="215">
        <f>Q220*H220</f>
        <v>0.0036137999999999995</v>
      </c>
      <c r="S220" s="215">
        <v>0</v>
      </c>
      <c r="T220" s="21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7" t="s">
        <v>193</v>
      </c>
      <c r="AT220" s="217" t="s">
        <v>202</v>
      </c>
      <c r="AU220" s="217" t="s">
        <v>86</v>
      </c>
      <c r="AY220" s="18" t="s">
        <v>121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128</v>
      </c>
      <c r="BK220" s="218">
        <f>ROUND(I220*H220,2)</f>
        <v>0</v>
      </c>
      <c r="BL220" s="18" t="s">
        <v>128</v>
      </c>
      <c r="BM220" s="217" t="s">
        <v>313</v>
      </c>
    </row>
    <row r="221" s="13" customFormat="1">
      <c r="A221" s="13"/>
      <c r="B221" s="224"/>
      <c r="C221" s="225"/>
      <c r="D221" s="226" t="s">
        <v>132</v>
      </c>
      <c r="E221" s="227" t="s">
        <v>28</v>
      </c>
      <c r="F221" s="228" t="s">
        <v>310</v>
      </c>
      <c r="G221" s="225"/>
      <c r="H221" s="227" t="s">
        <v>28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132</v>
      </c>
      <c r="AU221" s="234" t="s">
        <v>86</v>
      </c>
      <c r="AV221" s="13" t="s">
        <v>84</v>
      </c>
      <c r="AW221" s="13" t="s">
        <v>37</v>
      </c>
      <c r="AX221" s="13" t="s">
        <v>76</v>
      </c>
      <c r="AY221" s="234" t="s">
        <v>121</v>
      </c>
    </row>
    <row r="222" s="14" customFormat="1">
      <c r="A222" s="14"/>
      <c r="B222" s="235"/>
      <c r="C222" s="236"/>
      <c r="D222" s="226" t="s">
        <v>132</v>
      </c>
      <c r="E222" s="237" t="s">
        <v>28</v>
      </c>
      <c r="F222" s="238" t="s">
        <v>311</v>
      </c>
      <c r="G222" s="236"/>
      <c r="H222" s="239">
        <v>10.17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132</v>
      </c>
      <c r="AU222" s="245" t="s">
        <v>86</v>
      </c>
      <c r="AV222" s="14" t="s">
        <v>86</v>
      </c>
      <c r="AW222" s="14" t="s">
        <v>37</v>
      </c>
      <c r="AX222" s="14" t="s">
        <v>76</v>
      </c>
      <c r="AY222" s="245" t="s">
        <v>121</v>
      </c>
    </row>
    <row r="223" s="14" customFormat="1">
      <c r="A223" s="14"/>
      <c r="B223" s="235"/>
      <c r="C223" s="236"/>
      <c r="D223" s="226" t="s">
        <v>132</v>
      </c>
      <c r="E223" s="237" t="s">
        <v>28</v>
      </c>
      <c r="F223" s="238" t="s">
        <v>314</v>
      </c>
      <c r="G223" s="236"/>
      <c r="H223" s="239">
        <v>12.045999999999999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132</v>
      </c>
      <c r="AU223" s="245" t="s">
        <v>86</v>
      </c>
      <c r="AV223" s="14" t="s">
        <v>86</v>
      </c>
      <c r="AW223" s="14" t="s">
        <v>37</v>
      </c>
      <c r="AX223" s="14" t="s">
        <v>84</v>
      </c>
      <c r="AY223" s="245" t="s">
        <v>121</v>
      </c>
    </row>
    <row r="224" s="12" customFormat="1" ht="22.8" customHeight="1">
      <c r="A224" s="12"/>
      <c r="B224" s="190"/>
      <c r="C224" s="191"/>
      <c r="D224" s="192" t="s">
        <v>75</v>
      </c>
      <c r="E224" s="204" t="s">
        <v>147</v>
      </c>
      <c r="F224" s="204" t="s">
        <v>315</v>
      </c>
      <c r="G224" s="191"/>
      <c r="H224" s="191"/>
      <c r="I224" s="194"/>
      <c r="J224" s="205">
        <f>BK224</f>
        <v>0</v>
      </c>
      <c r="K224" s="191"/>
      <c r="L224" s="196"/>
      <c r="M224" s="197"/>
      <c r="N224" s="198"/>
      <c r="O224" s="198"/>
      <c r="P224" s="199">
        <f>SUM(P225:P261)</f>
        <v>0</v>
      </c>
      <c r="Q224" s="198"/>
      <c r="R224" s="199">
        <f>SUM(R225:R261)</f>
        <v>25.261171649999998</v>
      </c>
      <c r="S224" s="198"/>
      <c r="T224" s="200">
        <f>SUM(T225:T261)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84</v>
      </c>
      <c r="AT224" s="202" t="s">
        <v>75</v>
      </c>
      <c r="AU224" s="202" t="s">
        <v>84</v>
      </c>
      <c r="AY224" s="201" t="s">
        <v>121</v>
      </c>
      <c r="BK224" s="203">
        <f>SUM(BK225:BK261)</f>
        <v>0</v>
      </c>
    </row>
    <row r="225" s="2" customFormat="1" ht="66.75" customHeight="1">
      <c r="A225" s="39"/>
      <c r="B225" s="40"/>
      <c r="C225" s="206" t="s">
        <v>316</v>
      </c>
      <c r="D225" s="206" t="s">
        <v>123</v>
      </c>
      <c r="E225" s="207" t="s">
        <v>317</v>
      </c>
      <c r="F225" s="208" t="s">
        <v>318</v>
      </c>
      <c r="G225" s="209" t="s">
        <v>126</v>
      </c>
      <c r="H225" s="210">
        <v>0.57999999999999996</v>
      </c>
      <c r="I225" s="211"/>
      <c r="J225" s="212">
        <f>ROUND(I225*H225,2)</f>
        <v>0</v>
      </c>
      <c r="K225" s="208" t="s">
        <v>127</v>
      </c>
      <c r="L225" s="45"/>
      <c r="M225" s="213" t="s">
        <v>28</v>
      </c>
      <c r="N225" s="214" t="s">
        <v>49</v>
      </c>
      <c r="O225" s="86"/>
      <c r="P225" s="215">
        <f>O225*H225</f>
        <v>0</v>
      </c>
      <c r="Q225" s="215">
        <v>2.7919499999999999</v>
      </c>
      <c r="R225" s="215">
        <f>Q225*H225</f>
        <v>1.6193309999999999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128</v>
      </c>
      <c r="AT225" s="217" t="s">
        <v>123</v>
      </c>
      <c r="AU225" s="217" t="s">
        <v>86</v>
      </c>
      <c r="AY225" s="18" t="s">
        <v>121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128</v>
      </c>
      <c r="BK225" s="218">
        <f>ROUND(I225*H225,2)</f>
        <v>0</v>
      </c>
      <c r="BL225" s="18" t="s">
        <v>128</v>
      </c>
      <c r="BM225" s="217" t="s">
        <v>319</v>
      </c>
    </row>
    <row r="226" s="2" customFormat="1">
      <c r="A226" s="39"/>
      <c r="B226" s="40"/>
      <c r="C226" s="41"/>
      <c r="D226" s="219" t="s">
        <v>130</v>
      </c>
      <c r="E226" s="41"/>
      <c r="F226" s="220" t="s">
        <v>320</v>
      </c>
      <c r="G226" s="41"/>
      <c r="H226" s="41"/>
      <c r="I226" s="221"/>
      <c r="J226" s="41"/>
      <c r="K226" s="41"/>
      <c r="L226" s="45"/>
      <c r="M226" s="222"/>
      <c r="N226" s="223"/>
      <c r="O226" s="86"/>
      <c r="P226" s="86"/>
      <c r="Q226" s="86"/>
      <c r="R226" s="86"/>
      <c r="S226" s="86"/>
      <c r="T226" s="87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130</v>
      </c>
      <c r="AU226" s="18" t="s">
        <v>86</v>
      </c>
    </row>
    <row r="227" s="13" customFormat="1">
      <c r="A227" s="13"/>
      <c r="B227" s="224"/>
      <c r="C227" s="225"/>
      <c r="D227" s="226" t="s">
        <v>132</v>
      </c>
      <c r="E227" s="227" t="s">
        <v>28</v>
      </c>
      <c r="F227" s="228" t="s">
        <v>321</v>
      </c>
      <c r="G227" s="225"/>
      <c r="H227" s="227" t="s">
        <v>28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132</v>
      </c>
      <c r="AU227" s="234" t="s">
        <v>86</v>
      </c>
      <c r="AV227" s="13" t="s">
        <v>84</v>
      </c>
      <c r="AW227" s="13" t="s">
        <v>37</v>
      </c>
      <c r="AX227" s="13" t="s">
        <v>76</v>
      </c>
      <c r="AY227" s="234" t="s">
        <v>121</v>
      </c>
    </row>
    <row r="228" s="14" customFormat="1">
      <c r="A228" s="14"/>
      <c r="B228" s="235"/>
      <c r="C228" s="236"/>
      <c r="D228" s="226" t="s">
        <v>132</v>
      </c>
      <c r="E228" s="237" t="s">
        <v>28</v>
      </c>
      <c r="F228" s="238" t="s">
        <v>322</v>
      </c>
      <c r="G228" s="236"/>
      <c r="H228" s="239">
        <v>0.57999999999999996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132</v>
      </c>
      <c r="AU228" s="245" t="s">
        <v>86</v>
      </c>
      <c r="AV228" s="14" t="s">
        <v>86</v>
      </c>
      <c r="AW228" s="14" t="s">
        <v>37</v>
      </c>
      <c r="AX228" s="14" t="s">
        <v>84</v>
      </c>
      <c r="AY228" s="245" t="s">
        <v>121</v>
      </c>
    </row>
    <row r="229" s="2" customFormat="1" ht="66.75" customHeight="1">
      <c r="A229" s="39"/>
      <c r="B229" s="40"/>
      <c r="C229" s="206" t="s">
        <v>323</v>
      </c>
      <c r="D229" s="206" t="s">
        <v>123</v>
      </c>
      <c r="E229" s="207" t="s">
        <v>324</v>
      </c>
      <c r="F229" s="208" t="s">
        <v>325</v>
      </c>
      <c r="G229" s="209" t="s">
        <v>126</v>
      </c>
      <c r="H229" s="210">
        <v>8.1300000000000008</v>
      </c>
      <c r="I229" s="211"/>
      <c r="J229" s="212">
        <f>ROUND(I229*H229,2)</f>
        <v>0</v>
      </c>
      <c r="K229" s="208" t="s">
        <v>127</v>
      </c>
      <c r="L229" s="45"/>
      <c r="M229" s="213" t="s">
        <v>28</v>
      </c>
      <c r="N229" s="214" t="s">
        <v>49</v>
      </c>
      <c r="O229" s="86"/>
      <c r="P229" s="215">
        <f>O229*H229</f>
        <v>0</v>
      </c>
      <c r="Q229" s="215">
        <v>2.8332299999999999</v>
      </c>
      <c r="R229" s="215">
        <f>Q229*H229</f>
        <v>23.034159900000002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128</v>
      </c>
      <c r="AT229" s="217" t="s">
        <v>123</v>
      </c>
      <c r="AU229" s="217" t="s">
        <v>86</v>
      </c>
      <c r="AY229" s="18" t="s">
        <v>121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128</v>
      </c>
      <c r="BK229" s="218">
        <f>ROUND(I229*H229,2)</f>
        <v>0</v>
      </c>
      <c r="BL229" s="18" t="s">
        <v>128</v>
      </c>
      <c r="BM229" s="217" t="s">
        <v>326</v>
      </c>
    </row>
    <row r="230" s="2" customFormat="1">
      <c r="A230" s="39"/>
      <c r="B230" s="40"/>
      <c r="C230" s="41"/>
      <c r="D230" s="219" t="s">
        <v>130</v>
      </c>
      <c r="E230" s="41"/>
      <c r="F230" s="220" t="s">
        <v>327</v>
      </c>
      <c r="G230" s="41"/>
      <c r="H230" s="41"/>
      <c r="I230" s="221"/>
      <c r="J230" s="41"/>
      <c r="K230" s="41"/>
      <c r="L230" s="45"/>
      <c r="M230" s="222"/>
      <c r="N230" s="223"/>
      <c r="O230" s="86"/>
      <c r="P230" s="86"/>
      <c r="Q230" s="86"/>
      <c r="R230" s="86"/>
      <c r="S230" s="86"/>
      <c r="T230" s="87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130</v>
      </c>
      <c r="AU230" s="18" t="s">
        <v>86</v>
      </c>
    </row>
    <row r="231" s="13" customFormat="1">
      <c r="A231" s="13"/>
      <c r="B231" s="224"/>
      <c r="C231" s="225"/>
      <c r="D231" s="226" t="s">
        <v>132</v>
      </c>
      <c r="E231" s="227" t="s">
        <v>28</v>
      </c>
      <c r="F231" s="228" t="s">
        <v>328</v>
      </c>
      <c r="G231" s="225"/>
      <c r="H231" s="227" t="s">
        <v>28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132</v>
      </c>
      <c r="AU231" s="234" t="s">
        <v>86</v>
      </c>
      <c r="AV231" s="13" t="s">
        <v>84</v>
      </c>
      <c r="AW231" s="13" t="s">
        <v>37</v>
      </c>
      <c r="AX231" s="13" t="s">
        <v>76</v>
      </c>
      <c r="AY231" s="234" t="s">
        <v>121</v>
      </c>
    </row>
    <row r="232" s="14" customFormat="1">
      <c r="A232" s="14"/>
      <c r="B232" s="235"/>
      <c r="C232" s="236"/>
      <c r="D232" s="226" t="s">
        <v>132</v>
      </c>
      <c r="E232" s="237" t="s">
        <v>28</v>
      </c>
      <c r="F232" s="238" t="s">
        <v>329</v>
      </c>
      <c r="G232" s="236"/>
      <c r="H232" s="239">
        <v>8.1300000000000008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132</v>
      </c>
      <c r="AU232" s="245" t="s">
        <v>86</v>
      </c>
      <c r="AV232" s="14" t="s">
        <v>86</v>
      </c>
      <c r="AW232" s="14" t="s">
        <v>37</v>
      </c>
      <c r="AX232" s="14" t="s">
        <v>84</v>
      </c>
      <c r="AY232" s="245" t="s">
        <v>121</v>
      </c>
    </row>
    <row r="233" s="2" customFormat="1" ht="76.35" customHeight="1">
      <c r="A233" s="39"/>
      <c r="B233" s="40"/>
      <c r="C233" s="206" t="s">
        <v>330</v>
      </c>
      <c r="D233" s="206" t="s">
        <v>123</v>
      </c>
      <c r="E233" s="207" t="s">
        <v>331</v>
      </c>
      <c r="F233" s="208" t="s">
        <v>332</v>
      </c>
      <c r="G233" s="209" t="s">
        <v>220</v>
      </c>
      <c r="H233" s="210">
        <v>36.130000000000003</v>
      </c>
      <c r="I233" s="211"/>
      <c r="J233" s="212">
        <f>ROUND(I233*H233,2)</f>
        <v>0</v>
      </c>
      <c r="K233" s="208" t="s">
        <v>127</v>
      </c>
      <c r="L233" s="45"/>
      <c r="M233" s="213" t="s">
        <v>28</v>
      </c>
      <c r="N233" s="214" t="s">
        <v>49</v>
      </c>
      <c r="O233" s="86"/>
      <c r="P233" s="215">
        <f>O233*H233</f>
        <v>0</v>
      </c>
      <c r="Q233" s="215">
        <v>0.0086499999999999997</v>
      </c>
      <c r="R233" s="215">
        <f>Q233*H233</f>
        <v>0.31252450000000004</v>
      </c>
      <c r="S233" s="215">
        <v>0</v>
      </c>
      <c r="T233" s="21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7" t="s">
        <v>128</v>
      </c>
      <c r="AT233" s="217" t="s">
        <v>123</v>
      </c>
      <c r="AU233" s="217" t="s">
        <v>86</v>
      </c>
      <c r="AY233" s="18" t="s">
        <v>121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128</v>
      </c>
      <c r="BK233" s="218">
        <f>ROUND(I233*H233,2)</f>
        <v>0</v>
      </c>
      <c r="BL233" s="18" t="s">
        <v>128</v>
      </c>
      <c r="BM233" s="217" t="s">
        <v>333</v>
      </c>
    </row>
    <row r="234" s="2" customFormat="1">
      <c r="A234" s="39"/>
      <c r="B234" s="40"/>
      <c r="C234" s="41"/>
      <c r="D234" s="219" t="s">
        <v>130</v>
      </c>
      <c r="E234" s="41"/>
      <c r="F234" s="220" t="s">
        <v>334</v>
      </c>
      <c r="G234" s="41"/>
      <c r="H234" s="41"/>
      <c r="I234" s="221"/>
      <c r="J234" s="41"/>
      <c r="K234" s="41"/>
      <c r="L234" s="45"/>
      <c r="M234" s="222"/>
      <c r="N234" s="223"/>
      <c r="O234" s="86"/>
      <c r="P234" s="86"/>
      <c r="Q234" s="86"/>
      <c r="R234" s="86"/>
      <c r="S234" s="86"/>
      <c r="T234" s="87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130</v>
      </c>
      <c r="AU234" s="18" t="s">
        <v>86</v>
      </c>
    </row>
    <row r="235" s="13" customFormat="1">
      <c r="A235" s="13"/>
      <c r="B235" s="224"/>
      <c r="C235" s="225"/>
      <c r="D235" s="226" t="s">
        <v>132</v>
      </c>
      <c r="E235" s="227" t="s">
        <v>28</v>
      </c>
      <c r="F235" s="228" t="s">
        <v>133</v>
      </c>
      <c r="G235" s="225"/>
      <c r="H235" s="227" t="s">
        <v>28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132</v>
      </c>
      <c r="AU235" s="234" t="s">
        <v>86</v>
      </c>
      <c r="AV235" s="13" t="s">
        <v>84</v>
      </c>
      <c r="AW235" s="13" t="s">
        <v>37</v>
      </c>
      <c r="AX235" s="13" t="s">
        <v>76</v>
      </c>
      <c r="AY235" s="234" t="s">
        <v>121</v>
      </c>
    </row>
    <row r="236" s="13" customFormat="1">
      <c r="A236" s="13"/>
      <c r="B236" s="224"/>
      <c r="C236" s="225"/>
      <c r="D236" s="226" t="s">
        <v>132</v>
      </c>
      <c r="E236" s="227" t="s">
        <v>28</v>
      </c>
      <c r="F236" s="228" t="s">
        <v>335</v>
      </c>
      <c r="G236" s="225"/>
      <c r="H236" s="227" t="s">
        <v>28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132</v>
      </c>
      <c r="AU236" s="234" t="s">
        <v>86</v>
      </c>
      <c r="AV236" s="13" t="s">
        <v>84</v>
      </c>
      <c r="AW236" s="13" t="s">
        <v>37</v>
      </c>
      <c r="AX236" s="13" t="s">
        <v>76</v>
      </c>
      <c r="AY236" s="234" t="s">
        <v>121</v>
      </c>
    </row>
    <row r="237" s="14" customFormat="1">
      <c r="A237" s="14"/>
      <c r="B237" s="235"/>
      <c r="C237" s="236"/>
      <c r="D237" s="226" t="s">
        <v>132</v>
      </c>
      <c r="E237" s="237" t="s">
        <v>28</v>
      </c>
      <c r="F237" s="238" t="s">
        <v>336</v>
      </c>
      <c r="G237" s="236"/>
      <c r="H237" s="239">
        <v>17.760000000000002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132</v>
      </c>
      <c r="AU237" s="245" t="s">
        <v>86</v>
      </c>
      <c r="AV237" s="14" t="s">
        <v>86</v>
      </c>
      <c r="AW237" s="14" t="s">
        <v>37</v>
      </c>
      <c r="AX237" s="14" t="s">
        <v>76</v>
      </c>
      <c r="AY237" s="245" t="s">
        <v>121</v>
      </c>
    </row>
    <row r="238" s="13" customFormat="1">
      <c r="A238" s="13"/>
      <c r="B238" s="224"/>
      <c r="C238" s="225"/>
      <c r="D238" s="226" t="s">
        <v>132</v>
      </c>
      <c r="E238" s="227" t="s">
        <v>28</v>
      </c>
      <c r="F238" s="228" t="s">
        <v>337</v>
      </c>
      <c r="G238" s="225"/>
      <c r="H238" s="227" t="s">
        <v>28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132</v>
      </c>
      <c r="AU238" s="234" t="s">
        <v>86</v>
      </c>
      <c r="AV238" s="13" t="s">
        <v>84</v>
      </c>
      <c r="AW238" s="13" t="s">
        <v>37</v>
      </c>
      <c r="AX238" s="13" t="s">
        <v>76</v>
      </c>
      <c r="AY238" s="234" t="s">
        <v>121</v>
      </c>
    </row>
    <row r="239" s="14" customFormat="1">
      <c r="A239" s="14"/>
      <c r="B239" s="235"/>
      <c r="C239" s="236"/>
      <c r="D239" s="226" t="s">
        <v>132</v>
      </c>
      <c r="E239" s="237" t="s">
        <v>28</v>
      </c>
      <c r="F239" s="238" t="s">
        <v>338</v>
      </c>
      <c r="G239" s="236"/>
      <c r="H239" s="239">
        <v>18.07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132</v>
      </c>
      <c r="AU239" s="245" t="s">
        <v>86</v>
      </c>
      <c r="AV239" s="14" t="s">
        <v>86</v>
      </c>
      <c r="AW239" s="14" t="s">
        <v>37</v>
      </c>
      <c r="AX239" s="14" t="s">
        <v>76</v>
      </c>
      <c r="AY239" s="245" t="s">
        <v>121</v>
      </c>
    </row>
    <row r="240" s="16" customFormat="1">
      <c r="A240" s="16"/>
      <c r="B240" s="257"/>
      <c r="C240" s="258"/>
      <c r="D240" s="226" t="s">
        <v>132</v>
      </c>
      <c r="E240" s="259" t="s">
        <v>28</v>
      </c>
      <c r="F240" s="260" t="s">
        <v>183</v>
      </c>
      <c r="G240" s="258"/>
      <c r="H240" s="261">
        <v>35.829999999999998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7" t="s">
        <v>132</v>
      </c>
      <c r="AU240" s="267" t="s">
        <v>86</v>
      </c>
      <c r="AV240" s="16" t="s">
        <v>147</v>
      </c>
      <c r="AW240" s="16" t="s">
        <v>37</v>
      </c>
      <c r="AX240" s="16" t="s">
        <v>76</v>
      </c>
      <c r="AY240" s="267" t="s">
        <v>121</v>
      </c>
    </row>
    <row r="241" s="13" customFormat="1">
      <c r="A241" s="13"/>
      <c r="B241" s="224"/>
      <c r="C241" s="225"/>
      <c r="D241" s="226" t="s">
        <v>132</v>
      </c>
      <c r="E241" s="227" t="s">
        <v>28</v>
      </c>
      <c r="F241" s="228" t="s">
        <v>339</v>
      </c>
      <c r="G241" s="225"/>
      <c r="H241" s="227" t="s">
        <v>28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132</v>
      </c>
      <c r="AU241" s="234" t="s">
        <v>86</v>
      </c>
      <c r="AV241" s="13" t="s">
        <v>84</v>
      </c>
      <c r="AW241" s="13" t="s">
        <v>37</v>
      </c>
      <c r="AX241" s="13" t="s">
        <v>76</v>
      </c>
      <c r="AY241" s="234" t="s">
        <v>121</v>
      </c>
    </row>
    <row r="242" s="14" customFormat="1">
      <c r="A242" s="14"/>
      <c r="B242" s="235"/>
      <c r="C242" s="236"/>
      <c r="D242" s="226" t="s">
        <v>132</v>
      </c>
      <c r="E242" s="237" t="s">
        <v>28</v>
      </c>
      <c r="F242" s="238" t="s">
        <v>340</v>
      </c>
      <c r="G242" s="236"/>
      <c r="H242" s="239">
        <v>0.29999999999999999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132</v>
      </c>
      <c r="AU242" s="245" t="s">
        <v>86</v>
      </c>
      <c r="AV242" s="14" t="s">
        <v>86</v>
      </c>
      <c r="AW242" s="14" t="s">
        <v>37</v>
      </c>
      <c r="AX242" s="14" t="s">
        <v>76</v>
      </c>
      <c r="AY242" s="245" t="s">
        <v>121</v>
      </c>
    </row>
    <row r="243" s="15" customFormat="1">
      <c r="A243" s="15"/>
      <c r="B243" s="246"/>
      <c r="C243" s="247"/>
      <c r="D243" s="226" t="s">
        <v>132</v>
      </c>
      <c r="E243" s="248" t="s">
        <v>28</v>
      </c>
      <c r="F243" s="249" t="s">
        <v>140</v>
      </c>
      <c r="G243" s="247"/>
      <c r="H243" s="250">
        <v>36.129999999999995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6" t="s">
        <v>132</v>
      </c>
      <c r="AU243" s="256" t="s">
        <v>86</v>
      </c>
      <c r="AV243" s="15" t="s">
        <v>128</v>
      </c>
      <c r="AW243" s="15" t="s">
        <v>37</v>
      </c>
      <c r="AX243" s="15" t="s">
        <v>84</v>
      </c>
      <c r="AY243" s="256" t="s">
        <v>121</v>
      </c>
    </row>
    <row r="244" s="2" customFormat="1" ht="76.35" customHeight="1">
      <c r="A244" s="39"/>
      <c r="B244" s="40"/>
      <c r="C244" s="206" t="s">
        <v>341</v>
      </c>
      <c r="D244" s="206" t="s">
        <v>123</v>
      </c>
      <c r="E244" s="207" t="s">
        <v>342</v>
      </c>
      <c r="F244" s="208" t="s">
        <v>343</v>
      </c>
      <c r="G244" s="209" t="s">
        <v>220</v>
      </c>
      <c r="H244" s="210">
        <v>36.130000000000003</v>
      </c>
      <c r="I244" s="211"/>
      <c r="J244" s="212">
        <f>ROUND(I244*H244,2)</f>
        <v>0</v>
      </c>
      <c r="K244" s="208" t="s">
        <v>127</v>
      </c>
      <c r="L244" s="45"/>
      <c r="M244" s="213" t="s">
        <v>28</v>
      </c>
      <c r="N244" s="214" t="s">
        <v>49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7" t="s">
        <v>128</v>
      </c>
      <c r="AT244" s="217" t="s">
        <v>123</v>
      </c>
      <c r="AU244" s="217" t="s">
        <v>86</v>
      </c>
      <c r="AY244" s="18" t="s">
        <v>121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128</v>
      </c>
      <c r="BK244" s="218">
        <f>ROUND(I244*H244,2)</f>
        <v>0</v>
      </c>
      <c r="BL244" s="18" t="s">
        <v>128</v>
      </c>
      <c r="BM244" s="217" t="s">
        <v>344</v>
      </c>
    </row>
    <row r="245" s="2" customFormat="1">
      <c r="A245" s="39"/>
      <c r="B245" s="40"/>
      <c r="C245" s="41"/>
      <c r="D245" s="219" t="s">
        <v>130</v>
      </c>
      <c r="E245" s="41"/>
      <c r="F245" s="220" t="s">
        <v>345</v>
      </c>
      <c r="G245" s="41"/>
      <c r="H245" s="41"/>
      <c r="I245" s="221"/>
      <c r="J245" s="41"/>
      <c r="K245" s="41"/>
      <c r="L245" s="45"/>
      <c r="M245" s="222"/>
      <c r="N245" s="223"/>
      <c r="O245" s="86"/>
      <c r="P245" s="86"/>
      <c r="Q245" s="86"/>
      <c r="R245" s="86"/>
      <c r="S245" s="86"/>
      <c r="T245" s="87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130</v>
      </c>
      <c r="AU245" s="18" t="s">
        <v>86</v>
      </c>
    </row>
    <row r="246" s="2" customFormat="1" ht="78" customHeight="1">
      <c r="A246" s="39"/>
      <c r="B246" s="40"/>
      <c r="C246" s="206" t="s">
        <v>346</v>
      </c>
      <c r="D246" s="206" t="s">
        <v>123</v>
      </c>
      <c r="E246" s="207" t="s">
        <v>347</v>
      </c>
      <c r="F246" s="208" t="s">
        <v>348</v>
      </c>
      <c r="G246" s="209" t="s">
        <v>205</v>
      </c>
      <c r="H246" s="210">
        <v>0.01</v>
      </c>
      <c r="I246" s="211"/>
      <c r="J246" s="212">
        <f>ROUND(I246*H246,2)</f>
        <v>0</v>
      </c>
      <c r="K246" s="208" t="s">
        <v>127</v>
      </c>
      <c r="L246" s="45"/>
      <c r="M246" s="213" t="s">
        <v>28</v>
      </c>
      <c r="N246" s="214" t="s">
        <v>49</v>
      </c>
      <c r="O246" s="86"/>
      <c r="P246" s="215">
        <f>O246*H246</f>
        <v>0</v>
      </c>
      <c r="Q246" s="215">
        <v>1.09528</v>
      </c>
      <c r="R246" s="215">
        <f>Q246*H246</f>
        <v>0.0109528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128</v>
      </c>
      <c r="AT246" s="217" t="s">
        <v>123</v>
      </c>
      <c r="AU246" s="217" t="s">
        <v>86</v>
      </c>
      <c r="AY246" s="18" t="s">
        <v>121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128</v>
      </c>
      <c r="BK246" s="218">
        <f>ROUND(I246*H246,2)</f>
        <v>0</v>
      </c>
      <c r="BL246" s="18" t="s">
        <v>128</v>
      </c>
      <c r="BM246" s="217" t="s">
        <v>349</v>
      </c>
    </row>
    <row r="247" s="2" customFormat="1">
      <c r="A247" s="39"/>
      <c r="B247" s="40"/>
      <c r="C247" s="41"/>
      <c r="D247" s="219" t="s">
        <v>130</v>
      </c>
      <c r="E247" s="41"/>
      <c r="F247" s="220" t="s">
        <v>350</v>
      </c>
      <c r="G247" s="41"/>
      <c r="H247" s="41"/>
      <c r="I247" s="221"/>
      <c r="J247" s="41"/>
      <c r="K247" s="41"/>
      <c r="L247" s="45"/>
      <c r="M247" s="222"/>
      <c r="N247" s="223"/>
      <c r="O247" s="86"/>
      <c r="P247" s="86"/>
      <c r="Q247" s="86"/>
      <c r="R247" s="86"/>
      <c r="S247" s="86"/>
      <c r="T247" s="87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130</v>
      </c>
      <c r="AU247" s="18" t="s">
        <v>86</v>
      </c>
    </row>
    <row r="248" s="13" customFormat="1">
      <c r="A248" s="13"/>
      <c r="B248" s="224"/>
      <c r="C248" s="225"/>
      <c r="D248" s="226" t="s">
        <v>132</v>
      </c>
      <c r="E248" s="227" t="s">
        <v>28</v>
      </c>
      <c r="F248" s="228" t="s">
        <v>351</v>
      </c>
      <c r="G248" s="225"/>
      <c r="H248" s="227" t="s">
        <v>28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132</v>
      </c>
      <c r="AU248" s="234" t="s">
        <v>86</v>
      </c>
      <c r="AV248" s="13" t="s">
        <v>84</v>
      </c>
      <c r="AW248" s="13" t="s">
        <v>37</v>
      </c>
      <c r="AX248" s="13" t="s">
        <v>76</v>
      </c>
      <c r="AY248" s="234" t="s">
        <v>121</v>
      </c>
    </row>
    <row r="249" s="14" customFormat="1">
      <c r="A249" s="14"/>
      <c r="B249" s="235"/>
      <c r="C249" s="236"/>
      <c r="D249" s="226" t="s">
        <v>132</v>
      </c>
      <c r="E249" s="237" t="s">
        <v>28</v>
      </c>
      <c r="F249" s="238" t="s">
        <v>352</v>
      </c>
      <c r="G249" s="236"/>
      <c r="H249" s="239">
        <v>0.01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132</v>
      </c>
      <c r="AU249" s="245" t="s">
        <v>86</v>
      </c>
      <c r="AV249" s="14" t="s">
        <v>86</v>
      </c>
      <c r="AW249" s="14" t="s">
        <v>37</v>
      </c>
      <c r="AX249" s="14" t="s">
        <v>84</v>
      </c>
      <c r="AY249" s="245" t="s">
        <v>121</v>
      </c>
    </row>
    <row r="250" s="2" customFormat="1" ht="90" customHeight="1">
      <c r="A250" s="39"/>
      <c r="B250" s="40"/>
      <c r="C250" s="206" t="s">
        <v>353</v>
      </c>
      <c r="D250" s="206" t="s">
        <v>123</v>
      </c>
      <c r="E250" s="207" t="s">
        <v>354</v>
      </c>
      <c r="F250" s="208" t="s">
        <v>355</v>
      </c>
      <c r="G250" s="209" t="s">
        <v>205</v>
      </c>
      <c r="H250" s="210">
        <v>0.25900000000000001</v>
      </c>
      <c r="I250" s="211"/>
      <c r="J250" s="212">
        <f>ROUND(I250*H250,2)</f>
        <v>0</v>
      </c>
      <c r="K250" s="208" t="s">
        <v>127</v>
      </c>
      <c r="L250" s="45"/>
      <c r="M250" s="213" t="s">
        <v>28</v>
      </c>
      <c r="N250" s="214" t="s">
        <v>49</v>
      </c>
      <c r="O250" s="86"/>
      <c r="P250" s="215">
        <f>O250*H250</f>
        <v>0</v>
      </c>
      <c r="Q250" s="215">
        <v>1.03955</v>
      </c>
      <c r="R250" s="215">
        <f>Q250*H250</f>
        <v>0.26924345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128</v>
      </c>
      <c r="AT250" s="217" t="s">
        <v>123</v>
      </c>
      <c r="AU250" s="217" t="s">
        <v>86</v>
      </c>
      <c r="AY250" s="18" t="s">
        <v>121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128</v>
      </c>
      <c r="BK250" s="218">
        <f>ROUND(I250*H250,2)</f>
        <v>0</v>
      </c>
      <c r="BL250" s="18" t="s">
        <v>128</v>
      </c>
      <c r="BM250" s="217" t="s">
        <v>356</v>
      </c>
    </row>
    <row r="251" s="2" customFormat="1">
      <c r="A251" s="39"/>
      <c r="B251" s="40"/>
      <c r="C251" s="41"/>
      <c r="D251" s="219" t="s">
        <v>130</v>
      </c>
      <c r="E251" s="41"/>
      <c r="F251" s="220" t="s">
        <v>357</v>
      </c>
      <c r="G251" s="41"/>
      <c r="H251" s="41"/>
      <c r="I251" s="221"/>
      <c r="J251" s="41"/>
      <c r="K251" s="41"/>
      <c r="L251" s="45"/>
      <c r="M251" s="222"/>
      <c r="N251" s="223"/>
      <c r="O251" s="86"/>
      <c r="P251" s="86"/>
      <c r="Q251" s="86"/>
      <c r="R251" s="86"/>
      <c r="S251" s="86"/>
      <c r="T251" s="87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130</v>
      </c>
      <c r="AU251" s="18" t="s">
        <v>86</v>
      </c>
    </row>
    <row r="252" s="13" customFormat="1">
      <c r="A252" s="13"/>
      <c r="B252" s="224"/>
      <c r="C252" s="225"/>
      <c r="D252" s="226" t="s">
        <v>132</v>
      </c>
      <c r="E252" s="227" t="s">
        <v>28</v>
      </c>
      <c r="F252" s="228" t="s">
        <v>358</v>
      </c>
      <c r="G252" s="225"/>
      <c r="H252" s="227" t="s">
        <v>28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132</v>
      </c>
      <c r="AU252" s="234" t="s">
        <v>86</v>
      </c>
      <c r="AV252" s="13" t="s">
        <v>84</v>
      </c>
      <c r="AW252" s="13" t="s">
        <v>37</v>
      </c>
      <c r="AX252" s="13" t="s">
        <v>76</v>
      </c>
      <c r="AY252" s="234" t="s">
        <v>121</v>
      </c>
    </row>
    <row r="253" s="13" customFormat="1">
      <c r="A253" s="13"/>
      <c r="B253" s="224"/>
      <c r="C253" s="225"/>
      <c r="D253" s="226" t="s">
        <v>132</v>
      </c>
      <c r="E253" s="227" t="s">
        <v>28</v>
      </c>
      <c r="F253" s="228" t="s">
        <v>359</v>
      </c>
      <c r="G253" s="225"/>
      <c r="H253" s="227" t="s">
        <v>28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132</v>
      </c>
      <c r="AU253" s="234" t="s">
        <v>86</v>
      </c>
      <c r="AV253" s="13" t="s">
        <v>84</v>
      </c>
      <c r="AW253" s="13" t="s">
        <v>37</v>
      </c>
      <c r="AX253" s="13" t="s">
        <v>76</v>
      </c>
      <c r="AY253" s="234" t="s">
        <v>121</v>
      </c>
    </row>
    <row r="254" s="14" customFormat="1">
      <c r="A254" s="14"/>
      <c r="B254" s="235"/>
      <c r="C254" s="236"/>
      <c r="D254" s="226" t="s">
        <v>132</v>
      </c>
      <c r="E254" s="237" t="s">
        <v>28</v>
      </c>
      <c r="F254" s="238" t="s">
        <v>360</v>
      </c>
      <c r="G254" s="236"/>
      <c r="H254" s="239">
        <v>0.13100000000000001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132</v>
      </c>
      <c r="AU254" s="245" t="s">
        <v>86</v>
      </c>
      <c r="AV254" s="14" t="s">
        <v>86</v>
      </c>
      <c r="AW254" s="14" t="s">
        <v>37</v>
      </c>
      <c r="AX254" s="14" t="s">
        <v>76</v>
      </c>
      <c r="AY254" s="245" t="s">
        <v>121</v>
      </c>
    </row>
    <row r="255" s="13" customFormat="1">
      <c r="A255" s="13"/>
      <c r="B255" s="224"/>
      <c r="C255" s="225"/>
      <c r="D255" s="226" t="s">
        <v>132</v>
      </c>
      <c r="E255" s="227" t="s">
        <v>28</v>
      </c>
      <c r="F255" s="228" t="s">
        <v>361</v>
      </c>
      <c r="G255" s="225"/>
      <c r="H255" s="227" t="s">
        <v>28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132</v>
      </c>
      <c r="AU255" s="234" t="s">
        <v>86</v>
      </c>
      <c r="AV255" s="13" t="s">
        <v>84</v>
      </c>
      <c r="AW255" s="13" t="s">
        <v>37</v>
      </c>
      <c r="AX255" s="13" t="s">
        <v>76</v>
      </c>
      <c r="AY255" s="234" t="s">
        <v>121</v>
      </c>
    </row>
    <row r="256" s="14" customFormat="1">
      <c r="A256" s="14"/>
      <c r="B256" s="235"/>
      <c r="C256" s="236"/>
      <c r="D256" s="226" t="s">
        <v>132</v>
      </c>
      <c r="E256" s="237" t="s">
        <v>28</v>
      </c>
      <c r="F256" s="238" t="s">
        <v>362</v>
      </c>
      <c r="G256" s="236"/>
      <c r="H256" s="239">
        <v>0.128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132</v>
      </c>
      <c r="AU256" s="245" t="s">
        <v>86</v>
      </c>
      <c r="AV256" s="14" t="s">
        <v>86</v>
      </c>
      <c r="AW256" s="14" t="s">
        <v>37</v>
      </c>
      <c r="AX256" s="14" t="s">
        <v>76</v>
      </c>
      <c r="AY256" s="245" t="s">
        <v>121</v>
      </c>
    </row>
    <row r="257" s="15" customFormat="1">
      <c r="A257" s="15"/>
      <c r="B257" s="246"/>
      <c r="C257" s="247"/>
      <c r="D257" s="226" t="s">
        <v>132</v>
      </c>
      <c r="E257" s="248" t="s">
        <v>28</v>
      </c>
      <c r="F257" s="249" t="s">
        <v>140</v>
      </c>
      <c r="G257" s="247"/>
      <c r="H257" s="250">
        <v>0.25900000000000001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132</v>
      </c>
      <c r="AU257" s="256" t="s">
        <v>86</v>
      </c>
      <c r="AV257" s="15" t="s">
        <v>128</v>
      </c>
      <c r="AW257" s="15" t="s">
        <v>37</v>
      </c>
      <c r="AX257" s="15" t="s">
        <v>84</v>
      </c>
      <c r="AY257" s="256" t="s">
        <v>121</v>
      </c>
    </row>
    <row r="258" s="2" customFormat="1" ht="49.05" customHeight="1">
      <c r="A258" s="39"/>
      <c r="B258" s="40"/>
      <c r="C258" s="206" t="s">
        <v>363</v>
      </c>
      <c r="D258" s="206" t="s">
        <v>123</v>
      </c>
      <c r="E258" s="207" t="s">
        <v>364</v>
      </c>
      <c r="F258" s="208" t="s">
        <v>365</v>
      </c>
      <c r="G258" s="209" t="s">
        <v>126</v>
      </c>
      <c r="H258" s="210">
        <v>1</v>
      </c>
      <c r="I258" s="211"/>
      <c r="J258" s="212">
        <f>ROUND(I258*H258,2)</f>
        <v>0</v>
      </c>
      <c r="K258" s="208" t="s">
        <v>28</v>
      </c>
      <c r="L258" s="45"/>
      <c r="M258" s="213" t="s">
        <v>28</v>
      </c>
      <c r="N258" s="214" t="s">
        <v>49</v>
      </c>
      <c r="O258" s="86"/>
      <c r="P258" s="215">
        <f>O258*H258</f>
        <v>0</v>
      </c>
      <c r="Q258" s="215">
        <v>0.014959999999999999</v>
      </c>
      <c r="R258" s="215">
        <f>Q258*H258</f>
        <v>0.014959999999999999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128</v>
      </c>
      <c r="AT258" s="217" t="s">
        <v>123</v>
      </c>
      <c r="AU258" s="217" t="s">
        <v>86</v>
      </c>
      <c r="AY258" s="18" t="s">
        <v>121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128</v>
      </c>
      <c r="BK258" s="218">
        <f>ROUND(I258*H258,2)</f>
        <v>0</v>
      </c>
      <c r="BL258" s="18" t="s">
        <v>128</v>
      </c>
      <c r="BM258" s="217" t="s">
        <v>366</v>
      </c>
    </row>
    <row r="259" s="13" customFormat="1">
      <c r="A259" s="13"/>
      <c r="B259" s="224"/>
      <c r="C259" s="225"/>
      <c r="D259" s="226" t="s">
        <v>132</v>
      </c>
      <c r="E259" s="227" t="s">
        <v>28</v>
      </c>
      <c r="F259" s="228" t="s">
        <v>133</v>
      </c>
      <c r="G259" s="225"/>
      <c r="H259" s="227" t="s">
        <v>28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132</v>
      </c>
      <c r="AU259" s="234" t="s">
        <v>86</v>
      </c>
      <c r="AV259" s="13" t="s">
        <v>84</v>
      </c>
      <c r="AW259" s="13" t="s">
        <v>37</v>
      </c>
      <c r="AX259" s="13" t="s">
        <v>76</v>
      </c>
      <c r="AY259" s="234" t="s">
        <v>121</v>
      </c>
    </row>
    <row r="260" s="13" customFormat="1">
      <c r="A260" s="13"/>
      <c r="B260" s="224"/>
      <c r="C260" s="225"/>
      <c r="D260" s="226" t="s">
        <v>132</v>
      </c>
      <c r="E260" s="227" t="s">
        <v>28</v>
      </c>
      <c r="F260" s="228" t="s">
        <v>367</v>
      </c>
      <c r="G260" s="225"/>
      <c r="H260" s="227" t="s">
        <v>28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132</v>
      </c>
      <c r="AU260" s="234" t="s">
        <v>86</v>
      </c>
      <c r="AV260" s="13" t="s">
        <v>84</v>
      </c>
      <c r="AW260" s="13" t="s">
        <v>37</v>
      </c>
      <c r="AX260" s="13" t="s">
        <v>76</v>
      </c>
      <c r="AY260" s="234" t="s">
        <v>121</v>
      </c>
    </row>
    <row r="261" s="14" customFormat="1">
      <c r="A261" s="14"/>
      <c r="B261" s="235"/>
      <c r="C261" s="236"/>
      <c r="D261" s="226" t="s">
        <v>132</v>
      </c>
      <c r="E261" s="237" t="s">
        <v>28</v>
      </c>
      <c r="F261" s="238" t="s">
        <v>192</v>
      </c>
      <c r="G261" s="236"/>
      <c r="H261" s="239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132</v>
      </c>
      <c r="AU261" s="245" t="s">
        <v>86</v>
      </c>
      <c r="AV261" s="14" t="s">
        <v>86</v>
      </c>
      <c r="AW261" s="14" t="s">
        <v>37</v>
      </c>
      <c r="AX261" s="14" t="s">
        <v>84</v>
      </c>
      <c r="AY261" s="245" t="s">
        <v>121</v>
      </c>
    </row>
    <row r="262" s="12" customFormat="1" ht="22.8" customHeight="1">
      <c r="A262" s="12"/>
      <c r="B262" s="190"/>
      <c r="C262" s="191"/>
      <c r="D262" s="192" t="s">
        <v>75</v>
      </c>
      <c r="E262" s="204" t="s">
        <v>128</v>
      </c>
      <c r="F262" s="204" t="s">
        <v>368</v>
      </c>
      <c r="G262" s="191"/>
      <c r="H262" s="191"/>
      <c r="I262" s="194"/>
      <c r="J262" s="205">
        <f>BK262</f>
        <v>0</v>
      </c>
      <c r="K262" s="191"/>
      <c r="L262" s="196"/>
      <c r="M262" s="197"/>
      <c r="N262" s="198"/>
      <c r="O262" s="198"/>
      <c r="P262" s="199">
        <f>SUM(P263:P278)</f>
        <v>0</v>
      </c>
      <c r="Q262" s="198"/>
      <c r="R262" s="199">
        <f>SUM(R263:R278)</f>
        <v>48.172799999999995</v>
      </c>
      <c r="S262" s="198"/>
      <c r="T262" s="200">
        <f>SUM(T263:T278)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1" t="s">
        <v>84</v>
      </c>
      <c r="AT262" s="202" t="s">
        <v>75</v>
      </c>
      <c r="AU262" s="202" t="s">
        <v>84</v>
      </c>
      <c r="AY262" s="201" t="s">
        <v>121</v>
      </c>
      <c r="BK262" s="203">
        <f>SUM(BK263:BK278)</f>
        <v>0</v>
      </c>
    </row>
    <row r="263" s="2" customFormat="1" ht="37.8" customHeight="1">
      <c r="A263" s="39"/>
      <c r="B263" s="40"/>
      <c r="C263" s="206" t="s">
        <v>369</v>
      </c>
      <c r="D263" s="206" t="s">
        <v>123</v>
      </c>
      <c r="E263" s="207" t="s">
        <v>370</v>
      </c>
      <c r="F263" s="208" t="s">
        <v>371</v>
      </c>
      <c r="G263" s="209" t="s">
        <v>126</v>
      </c>
      <c r="H263" s="210">
        <v>24.125</v>
      </c>
      <c r="I263" s="211"/>
      <c r="J263" s="212">
        <f>ROUND(I263*H263,2)</f>
        <v>0</v>
      </c>
      <c r="K263" s="208" t="s">
        <v>28</v>
      </c>
      <c r="L263" s="45"/>
      <c r="M263" s="213" t="s">
        <v>28</v>
      </c>
      <c r="N263" s="214" t="s">
        <v>49</v>
      </c>
      <c r="O263" s="86"/>
      <c r="P263" s="215">
        <f>O263*H263</f>
        <v>0</v>
      </c>
      <c r="Q263" s="215">
        <v>1.9967999999999999</v>
      </c>
      <c r="R263" s="215">
        <f>Q263*H263</f>
        <v>48.172799999999995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128</v>
      </c>
      <c r="AT263" s="217" t="s">
        <v>123</v>
      </c>
      <c r="AU263" s="217" t="s">
        <v>86</v>
      </c>
      <c r="AY263" s="18" t="s">
        <v>121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128</v>
      </c>
      <c r="BK263" s="218">
        <f>ROUND(I263*H263,2)</f>
        <v>0</v>
      </c>
      <c r="BL263" s="18" t="s">
        <v>128</v>
      </c>
      <c r="BM263" s="217" t="s">
        <v>372</v>
      </c>
    </row>
    <row r="264" s="13" customFormat="1">
      <c r="A264" s="13"/>
      <c r="B264" s="224"/>
      <c r="C264" s="225"/>
      <c r="D264" s="226" t="s">
        <v>132</v>
      </c>
      <c r="E264" s="227" t="s">
        <v>28</v>
      </c>
      <c r="F264" s="228" t="s">
        <v>373</v>
      </c>
      <c r="G264" s="225"/>
      <c r="H264" s="227" t="s">
        <v>28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132</v>
      </c>
      <c r="AU264" s="234" t="s">
        <v>86</v>
      </c>
      <c r="AV264" s="13" t="s">
        <v>84</v>
      </c>
      <c r="AW264" s="13" t="s">
        <v>37</v>
      </c>
      <c r="AX264" s="13" t="s">
        <v>76</v>
      </c>
      <c r="AY264" s="234" t="s">
        <v>121</v>
      </c>
    </row>
    <row r="265" s="13" customFormat="1">
      <c r="A265" s="13"/>
      <c r="B265" s="224"/>
      <c r="C265" s="225"/>
      <c r="D265" s="226" t="s">
        <v>132</v>
      </c>
      <c r="E265" s="227" t="s">
        <v>28</v>
      </c>
      <c r="F265" s="228" t="s">
        <v>374</v>
      </c>
      <c r="G265" s="225"/>
      <c r="H265" s="227" t="s">
        <v>28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132</v>
      </c>
      <c r="AU265" s="234" t="s">
        <v>86</v>
      </c>
      <c r="AV265" s="13" t="s">
        <v>84</v>
      </c>
      <c r="AW265" s="13" t="s">
        <v>37</v>
      </c>
      <c r="AX265" s="13" t="s">
        <v>76</v>
      </c>
      <c r="AY265" s="234" t="s">
        <v>121</v>
      </c>
    </row>
    <row r="266" s="14" customFormat="1">
      <c r="A266" s="14"/>
      <c r="B266" s="235"/>
      <c r="C266" s="236"/>
      <c r="D266" s="226" t="s">
        <v>132</v>
      </c>
      <c r="E266" s="237" t="s">
        <v>28</v>
      </c>
      <c r="F266" s="238" t="s">
        <v>186</v>
      </c>
      <c r="G266" s="236"/>
      <c r="H266" s="239">
        <v>5.8499999999999996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132</v>
      </c>
      <c r="AU266" s="245" t="s">
        <v>86</v>
      </c>
      <c r="AV266" s="14" t="s">
        <v>86</v>
      </c>
      <c r="AW266" s="14" t="s">
        <v>37</v>
      </c>
      <c r="AX266" s="14" t="s">
        <v>76</v>
      </c>
      <c r="AY266" s="245" t="s">
        <v>121</v>
      </c>
    </row>
    <row r="267" s="13" customFormat="1">
      <c r="A267" s="13"/>
      <c r="B267" s="224"/>
      <c r="C267" s="225"/>
      <c r="D267" s="226" t="s">
        <v>132</v>
      </c>
      <c r="E267" s="227" t="s">
        <v>28</v>
      </c>
      <c r="F267" s="228" t="s">
        <v>375</v>
      </c>
      <c r="G267" s="225"/>
      <c r="H267" s="227" t="s">
        <v>28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132</v>
      </c>
      <c r="AU267" s="234" t="s">
        <v>86</v>
      </c>
      <c r="AV267" s="13" t="s">
        <v>84</v>
      </c>
      <c r="AW267" s="13" t="s">
        <v>37</v>
      </c>
      <c r="AX267" s="13" t="s">
        <v>76</v>
      </c>
      <c r="AY267" s="234" t="s">
        <v>121</v>
      </c>
    </row>
    <row r="268" s="14" customFormat="1">
      <c r="A268" s="14"/>
      <c r="B268" s="235"/>
      <c r="C268" s="236"/>
      <c r="D268" s="226" t="s">
        <v>132</v>
      </c>
      <c r="E268" s="237" t="s">
        <v>28</v>
      </c>
      <c r="F268" s="238" t="s">
        <v>188</v>
      </c>
      <c r="G268" s="236"/>
      <c r="H268" s="239">
        <v>18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132</v>
      </c>
      <c r="AU268" s="245" t="s">
        <v>86</v>
      </c>
      <c r="AV268" s="14" t="s">
        <v>86</v>
      </c>
      <c r="AW268" s="14" t="s">
        <v>37</v>
      </c>
      <c r="AX268" s="14" t="s">
        <v>76</v>
      </c>
      <c r="AY268" s="245" t="s">
        <v>121</v>
      </c>
    </row>
    <row r="269" s="13" customFormat="1">
      <c r="A269" s="13"/>
      <c r="B269" s="224"/>
      <c r="C269" s="225"/>
      <c r="D269" s="226" t="s">
        <v>132</v>
      </c>
      <c r="E269" s="227" t="s">
        <v>28</v>
      </c>
      <c r="F269" s="228" t="s">
        <v>376</v>
      </c>
      <c r="G269" s="225"/>
      <c r="H269" s="227" t="s">
        <v>28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132</v>
      </c>
      <c r="AU269" s="234" t="s">
        <v>86</v>
      </c>
      <c r="AV269" s="13" t="s">
        <v>84</v>
      </c>
      <c r="AW269" s="13" t="s">
        <v>37</v>
      </c>
      <c r="AX269" s="13" t="s">
        <v>76</v>
      </c>
      <c r="AY269" s="234" t="s">
        <v>121</v>
      </c>
    </row>
    <row r="270" s="14" customFormat="1">
      <c r="A270" s="14"/>
      <c r="B270" s="235"/>
      <c r="C270" s="236"/>
      <c r="D270" s="226" t="s">
        <v>132</v>
      </c>
      <c r="E270" s="237" t="s">
        <v>28</v>
      </c>
      <c r="F270" s="238" t="s">
        <v>377</v>
      </c>
      <c r="G270" s="236"/>
      <c r="H270" s="239">
        <v>0.27500000000000002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132</v>
      </c>
      <c r="AU270" s="245" t="s">
        <v>86</v>
      </c>
      <c r="AV270" s="14" t="s">
        <v>86</v>
      </c>
      <c r="AW270" s="14" t="s">
        <v>37</v>
      </c>
      <c r="AX270" s="14" t="s">
        <v>76</v>
      </c>
      <c r="AY270" s="245" t="s">
        <v>121</v>
      </c>
    </row>
    <row r="271" s="15" customFormat="1">
      <c r="A271" s="15"/>
      <c r="B271" s="246"/>
      <c r="C271" s="247"/>
      <c r="D271" s="226" t="s">
        <v>132</v>
      </c>
      <c r="E271" s="248" t="s">
        <v>28</v>
      </c>
      <c r="F271" s="249" t="s">
        <v>140</v>
      </c>
      <c r="G271" s="247"/>
      <c r="H271" s="250">
        <v>24.125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6" t="s">
        <v>132</v>
      </c>
      <c r="AU271" s="256" t="s">
        <v>86</v>
      </c>
      <c r="AV271" s="15" t="s">
        <v>128</v>
      </c>
      <c r="AW271" s="15" t="s">
        <v>37</v>
      </c>
      <c r="AX271" s="15" t="s">
        <v>84</v>
      </c>
      <c r="AY271" s="256" t="s">
        <v>121</v>
      </c>
    </row>
    <row r="272" s="2" customFormat="1" ht="24.15" customHeight="1">
      <c r="A272" s="39"/>
      <c r="B272" s="40"/>
      <c r="C272" s="206" t="s">
        <v>378</v>
      </c>
      <c r="D272" s="206" t="s">
        <v>123</v>
      </c>
      <c r="E272" s="207" t="s">
        <v>379</v>
      </c>
      <c r="F272" s="208" t="s">
        <v>380</v>
      </c>
      <c r="G272" s="209" t="s">
        <v>220</v>
      </c>
      <c r="H272" s="210">
        <v>13.82</v>
      </c>
      <c r="I272" s="211"/>
      <c r="J272" s="212">
        <f>ROUND(I272*H272,2)</f>
        <v>0</v>
      </c>
      <c r="K272" s="208" t="s">
        <v>127</v>
      </c>
      <c r="L272" s="45"/>
      <c r="M272" s="213" t="s">
        <v>28</v>
      </c>
      <c r="N272" s="214" t="s">
        <v>49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128</v>
      </c>
      <c r="AT272" s="217" t="s">
        <v>123</v>
      </c>
      <c r="AU272" s="217" t="s">
        <v>86</v>
      </c>
      <c r="AY272" s="18" t="s">
        <v>121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128</v>
      </c>
      <c r="BK272" s="218">
        <f>ROUND(I272*H272,2)</f>
        <v>0</v>
      </c>
      <c r="BL272" s="18" t="s">
        <v>128</v>
      </c>
      <c r="BM272" s="217" t="s">
        <v>381</v>
      </c>
    </row>
    <row r="273" s="2" customFormat="1">
      <c r="A273" s="39"/>
      <c r="B273" s="40"/>
      <c r="C273" s="41"/>
      <c r="D273" s="219" t="s">
        <v>130</v>
      </c>
      <c r="E273" s="41"/>
      <c r="F273" s="220" t="s">
        <v>382</v>
      </c>
      <c r="G273" s="41"/>
      <c r="H273" s="41"/>
      <c r="I273" s="221"/>
      <c r="J273" s="41"/>
      <c r="K273" s="41"/>
      <c r="L273" s="45"/>
      <c r="M273" s="222"/>
      <c r="N273" s="223"/>
      <c r="O273" s="86"/>
      <c r="P273" s="86"/>
      <c r="Q273" s="86"/>
      <c r="R273" s="86"/>
      <c r="S273" s="86"/>
      <c r="T273" s="87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130</v>
      </c>
      <c r="AU273" s="18" t="s">
        <v>86</v>
      </c>
    </row>
    <row r="274" s="13" customFormat="1">
      <c r="A274" s="13"/>
      <c r="B274" s="224"/>
      <c r="C274" s="225"/>
      <c r="D274" s="226" t="s">
        <v>132</v>
      </c>
      <c r="E274" s="227" t="s">
        <v>28</v>
      </c>
      <c r="F274" s="228" t="s">
        <v>383</v>
      </c>
      <c r="G274" s="225"/>
      <c r="H274" s="227" t="s">
        <v>28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132</v>
      </c>
      <c r="AU274" s="234" t="s">
        <v>86</v>
      </c>
      <c r="AV274" s="13" t="s">
        <v>84</v>
      </c>
      <c r="AW274" s="13" t="s">
        <v>37</v>
      </c>
      <c r="AX274" s="13" t="s">
        <v>76</v>
      </c>
      <c r="AY274" s="234" t="s">
        <v>121</v>
      </c>
    </row>
    <row r="275" s="14" customFormat="1">
      <c r="A275" s="14"/>
      <c r="B275" s="235"/>
      <c r="C275" s="236"/>
      <c r="D275" s="226" t="s">
        <v>132</v>
      </c>
      <c r="E275" s="237" t="s">
        <v>28</v>
      </c>
      <c r="F275" s="238" t="s">
        <v>384</v>
      </c>
      <c r="G275" s="236"/>
      <c r="H275" s="239">
        <v>13.82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132</v>
      </c>
      <c r="AU275" s="245" t="s">
        <v>86</v>
      </c>
      <c r="AV275" s="14" t="s">
        <v>86</v>
      </c>
      <c r="AW275" s="14" t="s">
        <v>37</v>
      </c>
      <c r="AX275" s="14" t="s">
        <v>84</v>
      </c>
      <c r="AY275" s="245" t="s">
        <v>121</v>
      </c>
    </row>
    <row r="276" s="2" customFormat="1" ht="16.5" customHeight="1">
      <c r="A276" s="39"/>
      <c r="B276" s="40"/>
      <c r="C276" s="206" t="s">
        <v>385</v>
      </c>
      <c r="D276" s="206" t="s">
        <v>123</v>
      </c>
      <c r="E276" s="207" t="s">
        <v>386</v>
      </c>
      <c r="F276" s="208" t="s">
        <v>387</v>
      </c>
      <c r="G276" s="209" t="s">
        <v>220</v>
      </c>
      <c r="H276" s="210">
        <v>270</v>
      </c>
      <c r="I276" s="211"/>
      <c r="J276" s="212">
        <f>ROUND(I276*H276,2)</f>
        <v>0</v>
      </c>
      <c r="K276" s="208" t="s">
        <v>28</v>
      </c>
      <c r="L276" s="45"/>
      <c r="M276" s="213" t="s">
        <v>28</v>
      </c>
      <c r="N276" s="214" t="s">
        <v>49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128</v>
      </c>
      <c r="AT276" s="217" t="s">
        <v>123</v>
      </c>
      <c r="AU276" s="217" t="s">
        <v>86</v>
      </c>
      <c r="AY276" s="18" t="s">
        <v>121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128</v>
      </c>
      <c r="BK276" s="218">
        <f>ROUND(I276*H276,2)</f>
        <v>0</v>
      </c>
      <c r="BL276" s="18" t="s">
        <v>128</v>
      </c>
      <c r="BM276" s="217" t="s">
        <v>388</v>
      </c>
    </row>
    <row r="277" s="13" customFormat="1">
      <c r="A277" s="13"/>
      <c r="B277" s="224"/>
      <c r="C277" s="225"/>
      <c r="D277" s="226" t="s">
        <v>132</v>
      </c>
      <c r="E277" s="227" t="s">
        <v>28</v>
      </c>
      <c r="F277" s="228" t="s">
        <v>389</v>
      </c>
      <c r="G277" s="225"/>
      <c r="H277" s="227" t="s">
        <v>28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132</v>
      </c>
      <c r="AU277" s="234" t="s">
        <v>86</v>
      </c>
      <c r="AV277" s="13" t="s">
        <v>84</v>
      </c>
      <c r="AW277" s="13" t="s">
        <v>37</v>
      </c>
      <c r="AX277" s="13" t="s">
        <v>76</v>
      </c>
      <c r="AY277" s="234" t="s">
        <v>121</v>
      </c>
    </row>
    <row r="278" s="14" customFormat="1">
      <c r="A278" s="14"/>
      <c r="B278" s="235"/>
      <c r="C278" s="236"/>
      <c r="D278" s="226" t="s">
        <v>132</v>
      </c>
      <c r="E278" s="237" t="s">
        <v>28</v>
      </c>
      <c r="F278" s="238" t="s">
        <v>390</v>
      </c>
      <c r="G278" s="236"/>
      <c r="H278" s="239">
        <v>270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132</v>
      </c>
      <c r="AU278" s="245" t="s">
        <v>86</v>
      </c>
      <c r="AV278" s="14" t="s">
        <v>86</v>
      </c>
      <c r="AW278" s="14" t="s">
        <v>37</v>
      </c>
      <c r="AX278" s="14" t="s">
        <v>84</v>
      </c>
      <c r="AY278" s="245" t="s">
        <v>121</v>
      </c>
    </row>
    <row r="279" s="12" customFormat="1" ht="22.8" customHeight="1">
      <c r="A279" s="12"/>
      <c r="B279" s="190"/>
      <c r="C279" s="191"/>
      <c r="D279" s="192" t="s">
        <v>75</v>
      </c>
      <c r="E279" s="204" t="s">
        <v>201</v>
      </c>
      <c r="F279" s="204" t="s">
        <v>391</v>
      </c>
      <c r="G279" s="191"/>
      <c r="H279" s="191"/>
      <c r="I279" s="194"/>
      <c r="J279" s="205">
        <f>BK279</f>
        <v>0</v>
      </c>
      <c r="K279" s="191"/>
      <c r="L279" s="196"/>
      <c r="M279" s="197"/>
      <c r="N279" s="198"/>
      <c r="O279" s="198"/>
      <c r="P279" s="199">
        <f>P280+SUM(P281:P309)</f>
        <v>0</v>
      </c>
      <c r="Q279" s="198"/>
      <c r="R279" s="199">
        <f>R280+SUM(R281:R309)</f>
        <v>1.1315396000000002</v>
      </c>
      <c r="S279" s="198"/>
      <c r="T279" s="200">
        <f>T280+SUM(T281:T309)</f>
        <v>17.934300000000004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84</v>
      </c>
      <c r="AT279" s="202" t="s">
        <v>75</v>
      </c>
      <c r="AU279" s="202" t="s">
        <v>84</v>
      </c>
      <c r="AY279" s="201" t="s">
        <v>121</v>
      </c>
      <c r="BK279" s="203">
        <f>BK280+SUM(BK281:BK309)</f>
        <v>0</v>
      </c>
    </row>
    <row r="280" s="2" customFormat="1" ht="44.25" customHeight="1">
      <c r="A280" s="39"/>
      <c r="B280" s="40"/>
      <c r="C280" s="206" t="s">
        <v>392</v>
      </c>
      <c r="D280" s="206" t="s">
        <v>123</v>
      </c>
      <c r="E280" s="207" t="s">
        <v>393</v>
      </c>
      <c r="F280" s="208" t="s">
        <v>394</v>
      </c>
      <c r="G280" s="209" t="s">
        <v>220</v>
      </c>
      <c r="H280" s="210">
        <v>0.93999999999999995</v>
      </c>
      <c r="I280" s="211"/>
      <c r="J280" s="212">
        <f>ROUND(I280*H280,2)</f>
        <v>0</v>
      </c>
      <c r="K280" s="208" t="s">
        <v>127</v>
      </c>
      <c r="L280" s="45"/>
      <c r="M280" s="213" t="s">
        <v>28</v>
      </c>
      <c r="N280" s="214" t="s">
        <v>49</v>
      </c>
      <c r="O280" s="86"/>
      <c r="P280" s="215">
        <f>O280*H280</f>
        <v>0</v>
      </c>
      <c r="Q280" s="215">
        <v>0.0090900000000000009</v>
      </c>
      <c r="R280" s="215">
        <f>Q280*H280</f>
        <v>0.0085446000000000012</v>
      </c>
      <c r="S280" s="215">
        <v>0</v>
      </c>
      <c r="T280" s="21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7" t="s">
        <v>128</v>
      </c>
      <c r="AT280" s="217" t="s">
        <v>123</v>
      </c>
      <c r="AU280" s="217" t="s">
        <v>86</v>
      </c>
      <c r="AY280" s="18" t="s">
        <v>121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8" t="s">
        <v>128</v>
      </c>
      <c r="BK280" s="218">
        <f>ROUND(I280*H280,2)</f>
        <v>0</v>
      </c>
      <c r="BL280" s="18" t="s">
        <v>128</v>
      </c>
      <c r="BM280" s="217" t="s">
        <v>395</v>
      </c>
    </row>
    <row r="281" s="2" customFormat="1">
      <c r="A281" s="39"/>
      <c r="B281" s="40"/>
      <c r="C281" s="41"/>
      <c r="D281" s="219" t="s">
        <v>130</v>
      </c>
      <c r="E281" s="41"/>
      <c r="F281" s="220" t="s">
        <v>396</v>
      </c>
      <c r="G281" s="41"/>
      <c r="H281" s="41"/>
      <c r="I281" s="221"/>
      <c r="J281" s="41"/>
      <c r="K281" s="41"/>
      <c r="L281" s="45"/>
      <c r="M281" s="222"/>
      <c r="N281" s="223"/>
      <c r="O281" s="86"/>
      <c r="P281" s="86"/>
      <c r="Q281" s="86"/>
      <c r="R281" s="86"/>
      <c r="S281" s="86"/>
      <c r="T281" s="87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130</v>
      </c>
      <c r="AU281" s="18" t="s">
        <v>86</v>
      </c>
    </row>
    <row r="282" s="13" customFormat="1">
      <c r="A282" s="13"/>
      <c r="B282" s="224"/>
      <c r="C282" s="225"/>
      <c r="D282" s="226" t="s">
        <v>132</v>
      </c>
      <c r="E282" s="227" t="s">
        <v>28</v>
      </c>
      <c r="F282" s="228" t="s">
        <v>397</v>
      </c>
      <c r="G282" s="225"/>
      <c r="H282" s="227" t="s">
        <v>28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132</v>
      </c>
      <c r="AU282" s="234" t="s">
        <v>86</v>
      </c>
      <c r="AV282" s="13" t="s">
        <v>84</v>
      </c>
      <c r="AW282" s="13" t="s">
        <v>37</v>
      </c>
      <c r="AX282" s="13" t="s">
        <v>76</v>
      </c>
      <c r="AY282" s="234" t="s">
        <v>121</v>
      </c>
    </row>
    <row r="283" s="14" customFormat="1">
      <c r="A283" s="14"/>
      <c r="B283" s="235"/>
      <c r="C283" s="236"/>
      <c r="D283" s="226" t="s">
        <v>132</v>
      </c>
      <c r="E283" s="237" t="s">
        <v>28</v>
      </c>
      <c r="F283" s="238" t="s">
        <v>398</v>
      </c>
      <c r="G283" s="236"/>
      <c r="H283" s="239">
        <v>0.93999999999999995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132</v>
      </c>
      <c r="AU283" s="245" t="s">
        <v>86</v>
      </c>
      <c r="AV283" s="14" t="s">
        <v>86</v>
      </c>
      <c r="AW283" s="14" t="s">
        <v>37</v>
      </c>
      <c r="AX283" s="14" t="s">
        <v>84</v>
      </c>
      <c r="AY283" s="245" t="s">
        <v>121</v>
      </c>
    </row>
    <row r="284" s="2" customFormat="1" ht="24.15" customHeight="1">
      <c r="A284" s="39"/>
      <c r="B284" s="40"/>
      <c r="C284" s="206" t="s">
        <v>399</v>
      </c>
      <c r="D284" s="206" t="s">
        <v>123</v>
      </c>
      <c r="E284" s="207" t="s">
        <v>400</v>
      </c>
      <c r="F284" s="208" t="s">
        <v>401</v>
      </c>
      <c r="G284" s="209" t="s">
        <v>126</v>
      </c>
      <c r="H284" s="210">
        <v>8.1300000000000008</v>
      </c>
      <c r="I284" s="211"/>
      <c r="J284" s="212">
        <f>ROUND(I284*H284,2)</f>
        <v>0</v>
      </c>
      <c r="K284" s="208" t="s">
        <v>127</v>
      </c>
      <c r="L284" s="45"/>
      <c r="M284" s="213" t="s">
        <v>28</v>
      </c>
      <c r="N284" s="214" t="s">
        <v>49</v>
      </c>
      <c r="O284" s="86"/>
      <c r="P284" s="215">
        <f>O284*H284</f>
        <v>0</v>
      </c>
      <c r="Q284" s="215">
        <v>0.12</v>
      </c>
      <c r="R284" s="215">
        <f>Q284*H284</f>
        <v>0.97560000000000002</v>
      </c>
      <c r="S284" s="215">
        <v>2.2000000000000002</v>
      </c>
      <c r="T284" s="216">
        <f>S284*H284</f>
        <v>17.886000000000003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7" t="s">
        <v>128</v>
      </c>
      <c r="AT284" s="217" t="s">
        <v>123</v>
      </c>
      <c r="AU284" s="217" t="s">
        <v>86</v>
      </c>
      <c r="AY284" s="18" t="s">
        <v>121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8" t="s">
        <v>128</v>
      </c>
      <c r="BK284" s="218">
        <f>ROUND(I284*H284,2)</f>
        <v>0</v>
      </c>
      <c r="BL284" s="18" t="s">
        <v>128</v>
      </c>
      <c r="BM284" s="217" t="s">
        <v>402</v>
      </c>
    </row>
    <row r="285" s="2" customFormat="1">
      <c r="A285" s="39"/>
      <c r="B285" s="40"/>
      <c r="C285" s="41"/>
      <c r="D285" s="219" t="s">
        <v>130</v>
      </c>
      <c r="E285" s="41"/>
      <c r="F285" s="220" t="s">
        <v>403</v>
      </c>
      <c r="G285" s="41"/>
      <c r="H285" s="41"/>
      <c r="I285" s="221"/>
      <c r="J285" s="41"/>
      <c r="K285" s="41"/>
      <c r="L285" s="45"/>
      <c r="M285" s="222"/>
      <c r="N285" s="223"/>
      <c r="O285" s="86"/>
      <c r="P285" s="86"/>
      <c r="Q285" s="86"/>
      <c r="R285" s="86"/>
      <c r="S285" s="86"/>
      <c r="T285" s="87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130</v>
      </c>
      <c r="AU285" s="18" t="s">
        <v>86</v>
      </c>
    </row>
    <row r="286" s="13" customFormat="1">
      <c r="A286" s="13"/>
      <c r="B286" s="224"/>
      <c r="C286" s="225"/>
      <c r="D286" s="226" t="s">
        <v>132</v>
      </c>
      <c r="E286" s="227" t="s">
        <v>28</v>
      </c>
      <c r="F286" s="228" t="s">
        <v>404</v>
      </c>
      <c r="G286" s="225"/>
      <c r="H286" s="227" t="s">
        <v>28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132</v>
      </c>
      <c r="AU286" s="234" t="s">
        <v>86</v>
      </c>
      <c r="AV286" s="13" t="s">
        <v>84</v>
      </c>
      <c r="AW286" s="13" t="s">
        <v>37</v>
      </c>
      <c r="AX286" s="13" t="s">
        <v>76</v>
      </c>
      <c r="AY286" s="234" t="s">
        <v>121</v>
      </c>
    </row>
    <row r="287" s="14" customFormat="1">
      <c r="A287" s="14"/>
      <c r="B287" s="235"/>
      <c r="C287" s="236"/>
      <c r="D287" s="226" t="s">
        <v>132</v>
      </c>
      <c r="E287" s="237" t="s">
        <v>28</v>
      </c>
      <c r="F287" s="238" t="s">
        <v>329</v>
      </c>
      <c r="G287" s="236"/>
      <c r="H287" s="239">
        <v>8.1300000000000008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132</v>
      </c>
      <c r="AU287" s="245" t="s">
        <v>86</v>
      </c>
      <c r="AV287" s="14" t="s">
        <v>86</v>
      </c>
      <c r="AW287" s="14" t="s">
        <v>37</v>
      </c>
      <c r="AX287" s="14" t="s">
        <v>84</v>
      </c>
      <c r="AY287" s="245" t="s">
        <v>121</v>
      </c>
    </row>
    <row r="288" s="2" customFormat="1" ht="24.15" customHeight="1">
      <c r="A288" s="39"/>
      <c r="B288" s="40"/>
      <c r="C288" s="206" t="s">
        <v>405</v>
      </c>
      <c r="D288" s="206" t="s">
        <v>123</v>
      </c>
      <c r="E288" s="207" t="s">
        <v>406</v>
      </c>
      <c r="F288" s="208" t="s">
        <v>407</v>
      </c>
      <c r="G288" s="209" t="s">
        <v>220</v>
      </c>
      <c r="H288" s="210">
        <v>9.9550000000000001</v>
      </c>
      <c r="I288" s="211"/>
      <c r="J288" s="212">
        <f>ROUND(I288*H288,2)</f>
        <v>0</v>
      </c>
      <c r="K288" s="208" t="s">
        <v>127</v>
      </c>
      <c r="L288" s="45"/>
      <c r="M288" s="213" t="s">
        <v>28</v>
      </c>
      <c r="N288" s="214" t="s">
        <v>49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7" t="s">
        <v>128</v>
      </c>
      <c r="AT288" s="217" t="s">
        <v>123</v>
      </c>
      <c r="AU288" s="217" t="s">
        <v>86</v>
      </c>
      <c r="AY288" s="18" t="s">
        <v>121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128</v>
      </c>
      <c r="BK288" s="218">
        <f>ROUND(I288*H288,2)</f>
        <v>0</v>
      </c>
      <c r="BL288" s="18" t="s">
        <v>128</v>
      </c>
      <c r="BM288" s="217" t="s">
        <v>408</v>
      </c>
    </row>
    <row r="289" s="2" customFormat="1">
      <c r="A289" s="39"/>
      <c r="B289" s="40"/>
      <c r="C289" s="41"/>
      <c r="D289" s="219" t="s">
        <v>130</v>
      </c>
      <c r="E289" s="41"/>
      <c r="F289" s="220" t="s">
        <v>409</v>
      </c>
      <c r="G289" s="41"/>
      <c r="H289" s="41"/>
      <c r="I289" s="221"/>
      <c r="J289" s="41"/>
      <c r="K289" s="41"/>
      <c r="L289" s="45"/>
      <c r="M289" s="222"/>
      <c r="N289" s="223"/>
      <c r="O289" s="86"/>
      <c r="P289" s="86"/>
      <c r="Q289" s="86"/>
      <c r="R289" s="86"/>
      <c r="S289" s="86"/>
      <c r="T289" s="87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130</v>
      </c>
      <c r="AU289" s="18" t="s">
        <v>86</v>
      </c>
    </row>
    <row r="290" s="13" customFormat="1">
      <c r="A290" s="13"/>
      <c r="B290" s="224"/>
      <c r="C290" s="225"/>
      <c r="D290" s="226" t="s">
        <v>132</v>
      </c>
      <c r="E290" s="227" t="s">
        <v>28</v>
      </c>
      <c r="F290" s="228" t="s">
        <v>410</v>
      </c>
      <c r="G290" s="225"/>
      <c r="H290" s="227" t="s">
        <v>28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132</v>
      </c>
      <c r="AU290" s="234" t="s">
        <v>86</v>
      </c>
      <c r="AV290" s="13" t="s">
        <v>84</v>
      </c>
      <c r="AW290" s="13" t="s">
        <v>37</v>
      </c>
      <c r="AX290" s="13" t="s">
        <v>76</v>
      </c>
      <c r="AY290" s="234" t="s">
        <v>121</v>
      </c>
    </row>
    <row r="291" s="14" customFormat="1">
      <c r="A291" s="14"/>
      <c r="B291" s="235"/>
      <c r="C291" s="236"/>
      <c r="D291" s="226" t="s">
        <v>132</v>
      </c>
      <c r="E291" s="237" t="s">
        <v>28</v>
      </c>
      <c r="F291" s="238" t="s">
        <v>411</v>
      </c>
      <c r="G291" s="236"/>
      <c r="H291" s="239">
        <v>9.9550000000000001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132</v>
      </c>
      <c r="AU291" s="245" t="s">
        <v>86</v>
      </c>
      <c r="AV291" s="14" t="s">
        <v>86</v>
      </c>
      <c r="AW291" s="14" t="s">
        <v>37</v>
      </c>
      <c r="AX291" s="14" t="s">
        <v>84</v>
      </c>
      <c r="AY291" s="245" t="s">
        <v>121</v>
      </c>
    </row>
    <row r="292" s="2" customFormat="1" ht="37.8" customHeight="1">
      <c r="A292" s="39"/>
      <c r="B292" s="40"/>
      <c r="C292" s="206" t="s">
        <v>412</v>
      </c>
      <c r="D292" s="206" t="s">
        <v>123</v>
      </c>
      <c r="E292" s="207" t="s">
        <v>413</v>
      </c>
      <c r="F292" s="208" t="s">
        <v>414</v>
      </c>
      <c r="G292" s="209" t="s">
        <v>287</v>
      </c>
      <c r="H292" s="210">
        <v>48.299999999999997</v>
      </c>
      <c r="I292" s="211"/>
      <c r="J292" s="212">
        <f>ROUND(I292*H292,2)</f>
        <v>0</v>
      </c>
      <c r="K292" s="208" t="s">
        <v>127</v>
      </c>
      <c r="L292" s="45"/>
      <c r="M292" s="213" t="s">
        <v>28</v>
      </c>
      <c r="N292" s="214" t="s">
        <v>49</v>
      </c>
      <c r="O292" s="86"/>
      <c r="P292" s="215">
        <f>O292*H292</f>
        <v>0</v>
      </c>
      <c r="Q292" s="215">
        <v>0.00064999999999999997</v>
      </c>
      <c r="R292" s="215">
        <f>Q292*H292</f>
        <v>0.031394999999999999</v>
      </c>
      <c r="S292" s="215">
        <v>0.001</v>
      </c>
      <c r="T292" s="216">
        <f>S292*H292</f>
        <v>0.048299999999999996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7" t="s">
        <v>128</v>
      </c>
      <c r="AT292" s="217" t="s">
        <v>123</v>
      </c>
      <c r="AU292" s="217" t="s">
        <v>86</v>
      </c>
      <c r="AY292" s="18" t="s">
        <v>121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128</v>
      </c>
      <c r="BK292" s="218">
        <f>ROUND(I292*H292,2)</f>
        <v>0</v>
      </c>
      <c r="BL292" s="18" t="s">
        <v>128</v>
      </c>
      <c r="BM292" s="217" t="s">
        <v>415</v>
      </c>
    </row>
    <row r="293" s="2" customFormat="1">
      <c r="A293" s="39"/>
      <c r="B293" s="40"/>
      <c r="C293" s="41"/>
      <c r="D293" s="219" t="s">
        <v>130</v>
      </c>
      <c r="E293" s="41"/>
      <c r="F293" s="220" t="s">
        <v>416</v>
      </c>
      <c r="G293" s="41"/>
      <c r="H293" s="41"/>
      <c r="I293" s="221"/>
      <c r="J293" s="41"/>
      <c r="K293" s="41"/>
      <c r="L293" s="45"/>
      <c r="M293" s="222"/>
      <c r="N293" s="223"/>
      <c r="O293" s="86"/>
      <c r="P293" s="86"/>
      <c r="Q293" s="86"/>
      <c r="R293" s="86"/>
      <c r="S293" s="86"/>
      <c r="T293" s="87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130</v>
      </c>
      <c r="AU293" s="18" t="s">
        <v>86</v>
      </c>
    </row>
    <row r="294" s="13" customFormat="1">
      <c r="A294" s="13"/>
      <c r="B294" s="224"/>
      <c r="C294" s="225"/>
      <c r="D294" s="226" t="s">
        <v>132</v>
      </c>
      <c r="E294" s="227" t="s">
        <v>28</v>
      </c>
      <c r="F294" s="228" t="s">
        <v>417</v>
      </c>
      <c r="G294" s="225"/>
      <c r="H294" s="227" t="s">
        <v>28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132</v>
      </c>
      <c r="AU294" s="234" t="s">
        <v>86</v>
      </c>
      <c r="AV294" s="13" t="s">
        <v>84</v>
      </c>
      <c r="AW294" s="13" t="s">
        <v>37</v>
      </c>
      <c r="AX294" s="13" t="s">
        <v>76</v>
      </c>
      <c r="AY294" s="234" t="s">
        <v>121</v>
      </c>
    </row>
    <row r="295" s="13" customFormat="1">
      <c r="A295" s="13"/>
      <c r="B295" s="224"/>
      <c r="C295" s="225"/>
      <c r="D295" s="226" t="s">
        <v>132</v>
      </c>
      <c r="E295" s="227" t="s">
        <v>28</v>
      </c>
      <c r="F295" s="228" t="s">
        <v>418</v>
      </c>
      <c r="G295" s="225"/>
      <c r="H295" s="227" t="s">
        <v>28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132</v>
      </c>
      <c r="AU295" s="234" t="s">
        <v>86</v>
      </c>
      <c r="AV295" s="13" t="s">
        <v>84</v>
      </c>
      <c r="AW295" s="13" t="s">
        <v>37</v>
      </c>
      <c r="AX295" s="13" t="s">
        <v>76</v>
      </c>
      <c r="AY295" s="234" t="s">
        <v>121</v>
      </c>
    </row>
    <row r="296" s="14" customFormat="1">
      <c r="A296" s="14"/>
      <c r="B296" s="235"/>
      <c r="C296" s="236"/>
      <c r="D296" s="226" t="s">
        <v>132</v>
      </c>
      <c r="E296" s="237" t="s">
        <v>28</v>
      </c>
      <c r="F296" s="238" t="s">
        <v>419</v>
      </c>
      <c r="G296" s="236"/>
      <c r="H296" s="239">
        <v>41.399999999999999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132</v>
      </c>
      <c r="AU296" s="245" t="s">
        <v>86</v>
      </c>
      <c r="AV296" s="14" t="s">
        <v>86</v>
      </c>
      <c r="AW296" s="14" t="s">
        <v>37</v>
      </c>
      <c r="AX296" s="14" t="s">
        <v>76</v>
      </c>
      <c r="AY296" s="245" t="s">
        <v>121</v>
      </c>
    </row>
    <row r="297" s="13" customFormat="1">
      <c r="A297" s="13"/>
      <c r="B297" s="224"/>
      <c r="C297" s="225"/>
      <c r="D297" s="226" t="s">
        <v>132</v>
      </c>
      <c r="E297" s="227" t="s">
        <v>28</v>
      </c>
      <c r="F297" s="228" t="s">
        <v>420</v>
      </c>
      <c r="G297" s="225"/>
      <c r="H297" s="227" t="s">
        <v>28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132</v>
      </c>
      <c r="AU297" s="234" t="s">
        <v>86</v>
      </c>
      <c r="AV297" s="13" t="s">
        <v>84</v>
      </c>
      <c r="AW297" s="13" t="s">
        <v>37</v>
      </c>
      <c r="AX297" s="13" t="s">
        <v>76</v>
      </c>
      <c r="AY297" s="234" t="s">
        <v>121</v>
      </c>
    </row>
    <row r="298" s="14" customFormat="1">
      <c r="A298" s="14"/>
      <c r="B298" s="235"/>
      <c r="C298" s="236"/>
      <c r="D298" s="226" t="s">
        <v>132</v>
      </c>
      <c r="E298" s="237" t="s">
        <v>28</v>
      </c>
      <c r="F298" s="238" t="s">
        <v>421</v>
      </c>
      <c r="G298" s="236"/>
      <c r="H298" s="239">
        <v>6.9000000000000004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132</v>
      </c>
      <c r="AU298" s="245" t="s">
        <v>86</v>
      </c>
      <c r="AV298" s="14" t="s">
        <v>86</v>
      </c>
      <c r="AW298" s="14" t="s">
        <v>37</v>
      </c>
      <c r="AX298" s="14" t="s">
        <v>76</v>
      </c>
      <c r="AY298" s="245" t="s">
        <v>121</v>
      </c>
    </row>
    <row r="299" s="15" customFormat="1">
      <c r="A299" s="15"/>
      <c r="B299" s="246"/>
      <c r="C299" s="247"/>
      <c r="D299" s="226" t="s">
        <v>132</v>
      </c>
      <c r="E299" s="248" t="s">
        <v>28</v>
      </c>
      <c r="F299" s="249" t="s">
        <v>140</v>
      </c>
      <c r="G299" s="247"/>
      <c r="H299" s="250">
        <v>48.299999999999997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6" t="s">
        <v>132</v>
      </c>
      <c r="AU299" s="256" t="s">
        <v>86</v>
      </c>
      <c r="AV299" s="15" t="s">
        <v>128</v>
      </c>
      <c r="AW299" s="15" t="s">
        <v>37</v>
      </c>
      <c r="AX299" s="15" t="s">
        <v>84</v>
      </c>
      <c r="AY299" s="256" t="s">
        <v>121</v>
      </c>
    </row>
    <row r="300" s="2" customFormat="1" ht="24.15" customHeight="1">
      <c r="A300" s="39"/>
      <c r="B300" s="40"/>
      <c r="C300" s="268" t="s">
        <v>422</v>
      </c>
      <c r="D300" s="268" t="s">
        <v>202</v>
      </c>
      <c r="E300" s="269" t="s">
        <v>423</v>
      </c>
      <c r="F300" s="270" t="s">
        <v>424</v>
      </c>
      <c r="G300" s="271" t="s">
        <v>205</v>
      </c>
      <c r="H300" s="272">
        <v>0.11600000000000001</v>
      </c>
      <c r="I300" s="273"/>
      <c r="J300" s="274">
        <f>ROUND(I300*H300,2)</f>
        <v>0</v>
      </c>
      <c r="K300" s="270" t="s">
        <v>127</v>
      </c>
      <c r="L300" s="275"/>
      <c r="M300" s="276" t="s">
        <v>28</v>
      </c>
      <c r="N300" s="277" t="s">
        <v>49</v>
      </c>
      <c r="O300" s="86"/>
      <c r="P300" s="215">
        <f>O300*H300</f>
        <v>0</v>
      </c>
      <c r="Q300" s="215">
        <v>1</v>
      </c>
      <c r="R300" s="215">
        <f>Q300*H300</f>
        <v>0.11600000000000001</v>
      </c>
      <c r="S300" s="215">
        <v>0</v>
      </c>
      <c r="T300" s="21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7" t="s">
        <v>193</v>
      </c>
      <c r="AT300" s="217" t="s">
        <v>202</v>
      </c>
      <c r="AU300" s="217" t="s">
        <v>86</v>
      </c>
      <c r="AY300" s="18" t="s">
        <v>121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128</v>
      </c>
      <c r="BK300" s="218">
        <f>ROUND(I300*H300,2)</f>
        <v>0</v>
      </c>
      <c r="BL300" s="18" t="s">
        <v>128</v>
      </c>
      <c r="BM300" s="217" t="s">
        <v>425</v>
      </c>
    </row>
    <row r="301" s="13" customFormat="1">
      <c r="A301" s="13"/>
      <c r="B301" s="224"/>
      <c r="C301" s="225"/>
      <c r="D301" s="226" t="s">
        <v>132</v>
      </c>
      <c r="E301" s="227" t="s">
        <v>28</v>
      </c>
      <c r="F301" s="228" t="s">
        <v>426</v>
      </c>
      <c r="G301" s="225"/>
      <c r="H301" s="227" t="s">
        <v>28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132</v>
      </c>
      <c r="AU301" s="234" t="s">
        <v>86</v>
      </c>
      <c r="AV301" s="13" t="s">
        <v>84</v>
      </c>
      <c r="AW301" s="13" t="s">
        <v>37</v>
      </c>
      <c r="AX301" s="13" t="s">
        <v>76</v>
      </c>
      <c r="AY301" s="234" t="s">
        <v>121</v>
      </c>
    </row>
    <row r="302" s="13" customFormat="1">
      <c r="A302" s="13"/>
      <c r="B302" s="224"/>
      <c r="C302" s="225"/>
      <c r="D302" s="226" t="s">
        <v>132</v>
      </c>
      <c r="E302" s="227" t="s">
        <v>28</v>
      </c>
      <c r="F302" s="228" t="s">
        <v>427</v>
      </c>
      <c r="G302" s="225"/>
      <c r="H302" s="227" t="s">
        <v>28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132</v>
      </c>
      <c r="AU302" s="234" t="s">
        <v>86</v>
      </c>
      <c r="AV302" s="13" t="s">
        <v>84</v>
      </c>
      <c r="AW302" s="13" t="s">
        <v>37</v>
      </c>
      <c r="AX302" s="13" t="s">
        <v>76</v>
      </c>
      <c r="AY302" s="234" t="s">
        <v>121</v>
      </c>
    </row>
    <row r="303" s="14" customFormat="1">
      <c r="A303" s="14"/>
      <c r="B303" s="235"/>
      <c r="C303" s="236"/>
      <c r="D303" s="226" t="s">
        <v>132</v>
      </c>
      <c r="E303" s="237" t="s">
        <v>28</v>
      </c>
      <c r="F303" s="238" t="s">
        <v>428</v>
      </c>
      <c r="G303" s="236"/>
      <c r="H303" s="239">
        <v>0.025000000000000001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132</v>
      </c>
      <c r="AU303" s="245" t="s">
        <v>86</v>
      </c>
      <c r="AV303" s="14" t="s">
        <v>86</v>
      </c>
      <c r="AW303" s="14" t="s">
        <v>37</v>
      </c>
      <c r="AX303" s="14" t="s">
        <v>76</v>
      </c>
      <c r="AY303" s="245" t="s">
        <v>121</v>
      </c>
    </row>
    <row r="304" s="14" customFormat="1">
      <c r="A304" s="14"/>
      <c r="B304" s="235"/>
      <c r="C304" s="236"/>
      <c r="D304" s="226" t="s">
        <v>132</v>
      </c>
      <c r="E304" s="237" t="s">
        <v>28</v>
      </c>
      <c r="F304" s="238" t="s">
        <v>429</v>
      </c>
      <c r="G304" s="236"/>
      <c r="H304" s="239">
        <v>0.049000000000000002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132</v>
      </c>
      <c r="AU304" s="245" t="s">
        <v>86</v>
      </c>
      <c r="AV304" s="14" t="s">
        <v>86</v>
      </c>
      <c r="AW304" s="14" t="s">
        <v>37</v>
      </c>
      <c r="AX304" s="14" t="s">
        <v>76</v>
      </c>
      <c r="AY304" s="245" t="s">
        <v>121</v>
      </c>
    </row>
    <row r="305" s="14" customFormat="1">
      <c r="A305" s="14"/>
      <c r="B305" s="235"/>
      <c r="C305" s="236"/>
      <c r="D305" s="226" t="s">
        <v>132</v>
      </c>
      <c r="E305" s="237" t="s">
        <v>28</v>
      </c>
      <c r="F305" s="238" t="s">
        <v>430</v>
      </c>
      <c r="G305" s="236"/>
      <c r="H305" s="239">
        <v>0.025000000000000001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132</v>
      </c>
      <c r="AU305" s="245" t="s">
        <v>86</v>
      </c>
      <c r="AV305" s="14" t="s">
        <v>86</v>
      </c>
      <c r="AW305" s="14" t="s">
        <v>37</v>
      </c>
      <c r="AX305" s="14" t="s">
        <v>76</v>
      </c>
      <c r="AY305" s="245" t="s">
        <v>121</v>
      </c>
    </row>
    <row r="306" s="13" customFormat="1">
      <c r="A306" s="13"/>
      <c r="B306" s="224"/>
      <c r="C306" s="225"/>
      <c r="D306" s="226" t="s">
        <v>132</v>
      </c>
      <c r="E306" s="227" t="s">
        <v>28</v>
      </c>
      <c r="F306" s="228" t="s">
        <v>431</v>
      </c>
      <c r="G306" s="225"/>
      <c r="H306" s="227" t="s">
        <v>28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132</v>
      </c>
      <c r="AU306" s="234" t="s">
        <v>86</v>
      </c>
      <c r="AV306" s="13" t="s">
        <v>84</v>
      </c>
      <c r="AW306" s="13" t="s">
        <v>37</v>
      </c>
      <c r="AX306" s="13" t="s">
        <v>76</v>
      </c>
      <c r="AY306" s="234" t="s">
        <v>121</v>
      </c>
    </row>
    <row r="307" s="14" customFormat="1">
      <c r="A307" s="14"/>
      <c r="B307" s="235"/>
      <c r="C307" s="236"/>
      <c r="D307" s="226" t="s">
        <v>132</v>
      </c>
      <c r="E307" s="237" t="s">
        <v>28</v>
      </c>
      <c r="F307" s="238" t="s">
        <v>432</v>
      </c>
      <c r="G307" s="236"/>
      <c r="H307" s="239">
        <v>0.017000000000000001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132</v>
      </c>
      <c r="AU307" s="245" t="s">
        <v>86</v>
      </c>
      <c r="AV307" s="14" t="s">
        <v>86</v>
      </c>
      <c r="AW307" s="14" t="s">
        <v>37</v>
      </c>
      <c r="AX307" s="14" t="s">
        <v>76</v>
      </c>
      <c r="AY307" s="245" t="s">
        <v>121</v>
      </c>
    </row>
    <row r="308" s="15" customFormat="1">
      <c r="A308" s="15"/>
      <c r="B308" s="246"/>
      <c r="C308" s="247"/>
      <c r="D308" s="226" t="s">
        <v>132</v>
      </c>
      <c r="E308" s="248" t="s">
        <v>28</v>
      </c>
      <c r="F308" s="249" t="s">
        <v>140</v>
      </c>
      <c r="G308" s="247"/>
      <c r="H308" s="250">
        <v>0.11600000000000001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132</v>
      </c>
      <c r="AU308" s="256" t="s">
        <v>86</v>
      </c>
      <c r="AV308" s="15" t="s">
        <v>128</v>
      </c>
      <c r="AW308" s="15" t="s">
        <v>37</v>
      </c>
      <c r="AX308" s="15" t="s">
        <v>84</v>
      </c>
      <c r="AY308" s="256" t="s">
        <v>121</v>
      </c>
    </row>
    <row r="309" s="12" customFormat="1" ht="20.88" customHeight="1">
      <c r="A309" s="12"/>
      <c r="B309" s="190"/>
      <c r="C309" s="191"/>
      <c r="D309" s="192" t="s">
        <v>75</v>
      </c>
      <c r="E309" s="204" t="s">
        <v>433</v>
      </c>
      <c r="F309" s="204" t="s">
        <v>434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SUM(P310:P312)</f>
        <v>0</v>
      </c>
      <c r="Q309" s="198"/>
      <c r="R309" s="199">
        <f>SUM(R310:R312)</f>
        <v>0</v>
      </c>
      <c r="S309" s="198"/>
      <c r="T309" s="200">
        <f>SUM(T310:T312)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84</v>
      </c>
      <c r="AT309" s="202" t="s">
        <v>75</v>
      </c>
      <c r="AU309" s="202" t="s">
        <v>86</v>
      </c>
      <c r="AY309" s="201" t="s">
        <v>121</v>
      </c>
      <c r="BK309" s="203">
        <f>SUM(BK310:BK312)</f>
        <v>0</v>
      </c>
    </row>
    <row r="310" s="2" customFormat="1" ht="37.8" customHeight="1">
      <c r="A310" s="39"/>
      <c r="B310" s="40"/>
      <c r="C310" s="206" t="s">
        <v>435</v>
      </c>
      <c r="D310" s="206" t="s">
        <v>123</v>
      </c>
      <c r="E310" s="207" t="s">
        <v>436</v>
      </c>
      <c r="F310" s="208" t="s">
        <v>437</v>
      </c>
      <c r="G310" s="209" t="s">
        <v>205</v>
      </c>
      <c r="H310" s="210">
        <v>17.885999999999999</v>
      </c>
      <c r="I310" s="211"/>
      <c r="J310" s="212">
        <f>ROUND(I310*H310,2)</f>
        <v>0</v>
      </c>
      <c r="K310" s="208" t="s">
        <v>28</v>
      </c>
      <c r="L310" s="45"/>
      <c r="M310" s="213" t="s">
        <v>28</v>
      </c>
      <c r="N310" s="214" t="s">
        <v>49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7" t="s">
        <v>128</v>
      </c>
      <c r="AT310" s="217" t="s">
        <v>123</v>
      </c>
      <c r="AU310" s="217" t="s">
        <v>147</v>
      </c>
      <c r="AY310" s="18" t="s">
        <v>121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8" t="s">
        <v>128</v>
      </c>
      <c r="BK310" s="218">
        <f>ROUND(I310*H310,2)</f>
        <v>0</v>
      </c>
      <c r="BL310" s="18" t="s">
        <v>128</v>
      </c>
      <c r="BM310" s="217" t="s">
        <v>438</v>
      </c>
    </row>
    <row r="311" s="13" customFormat="1">
      <c r="A311" s="13"/>
      <c r="B311" s="224"/>
      <c r="C311" s="225"/>
      <c r="D311" s="226" t="s">
        <v>132</v>
      </c>
      <c r="E311" s="227" t="s">
        <v>28</v>
      </c>
      <c r="F311" s="228" t="s">
        <v>439</v>
      </c>
      <c r="G311" s="225"/>
      <c r="H311" s="227" t="s">
        <v>28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132</v>
      </c>
      <c r="AU311" s="234" t="s">
        <v>147</v>
      </c>
      <c r="AV311" s="13" t="s">
        <v>84</v>
      </c>
      <c r="AW311" s="13" t="s">
        <v>37</v>
      </c>
      <c r="AX311" s="13" t="s">
        <v>76</v>
      </c>
      <c r="AY311" s="234" t="s">
        <v>121</v>
      </c>
    </row>
    <row r="312" s="14" customFormat="1">
      <c r="A312" s="14"/>
      <c r="B312" s="235"/>
      <c r="C312" s="236"/>
      <c r="D312" s="226" t="s">
        <v>132</v>
      </c>
      <c r="E312" s="237" t="s">
        <v>28</v>
      </c>
      <c r="F312" s="238" t="s">
        <v>440</v>
      </c>
      <c r="G312" s="236"/>
      <c r="H312" s="239">
        <v>17.885999999999999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132</v>
      </c>
      <c r="AU312" s="245" t="s">
        <v>147</v>
      </c>
      <c r="AV312" s="14" t="s">
        <v>86</v>
      </c>
      <c r="AW312" s="14" t="s">
        <v>37</v>
      </c>
      <c r="AX312" s="14" t="s">
        <v>84</v>
      </c>
      <c r="AY312" s="245" t="s">
        <v>121</v>
      </c>
    </row>
    <row r="313" s="12" customFormat="1" ht="22.8" customHeight="1">
      <c r="A313" s="12"/>
      <c r="B313" s="190"/>
      <c r="C313" s="191"/>
      <c r="D313" s="192" t="s">
        <v>75</v>
      </c>
      <c r="E313" s="204" t="s">
        <v>441</v>
      </c>
      <c r="F313" s="204" t="s">
        <v>442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SUM(P314:P315)</f>
        <v>0</v>
      </c>
      <c r="Q313" s="198"/>
      <c r="R313" s="199">
        <f>SUM(R314:R315)</f>
        <v>0</v>
      </c>
      <c r="S313" s="198"/>
      <c r="T313" s="200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84</v>
      </c>
      <c r="AT313" s="202" t="s">
        <v>75</v>
      </c>
      <c r="AU313" s="202" t="s">
        <v>84</v>
      </c>
      <c r="AY313" s="201" t="s">
        <v>121</v>
      </c>
      <c r="BK313" s="203">
        <f>SUM(BK314:BK315)</f>
        <v>0</v>
      </c>
    </row>
    <row r="314" s="2" customFormat="1" ht="37.8" customHeight="1">
      <c r="A314" s="39"/>
      <c r="B314" s="40"/>
      <c r="C314" s="206" t="s">
        <v>443</v>
      </c>
      <c r="D314" s="206" t="s">
        <v>123</v>
      </c>
      <c r="E314" s="207" t="s">
        <v>444</v>
      </c>
      <c r="F314" s="208" t="s">
        <v>445</v>
      </c>
      <c r="G314" s="209" t="s">
        <v>205</v>
      </c>
      <c r="H314" s="210">
        <v>88.391999999999996</v>
      </c>
      <c r="I314" s="211"/>
      <c r="J314" s="212">
        <f>ROUND(I314*H314,2)</f>
        <v>0</v>
      </c>
      <c r="K314" s="208" t="s">
        <v>127</v>
      </c>
      <c r="L314" s="45"/>
      <c r="M314" s="213" t="s">
        <v>28</v>
      </c>
      <c r="N314" s="214" t="s">
        <v>49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7" t="s">
        <v>128</v>
      </c>
      <c r="AT314" s="217" t="s">
        <v>123</v>
      </c>
      <c r="AU314" s="217" t="s">
        <v>86</v>
      </c>
      <c r="AY314" s="18" t="s">
        <v>121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128</v>
      </c>
      <c r="BK314" s="218">
        <f>ROUND(I314*H314,2)</f>
        <v>0</v>
      </c>
      <c r="BL314" s="18" t="s">
        <v>128</v>
      </c>
      <c r="BM314" s="217" t="s">
        <v>446</v>
      </c>
    </row>
    <row r="315" s="2" customFormat="1">
      <c r="A315" s="39"/>
      <c r="B315" s="40"/>
      <c r="C315" s="41"/>
      <c r="D315" s="219" t="s">
        <v>130</v>
      </c>
      <c r="E315" s="41"/>
      <c r="F315" s="220" t="s">
        <v>447</v>
      </c>
      <c r="G315" s="41"/>
      <c r="H315" s="41"/>
      <c r="I315" s="221"/>
      <c r="J315" s="41"/>
      <c r="K315" s="41"/>
      <c r="L315" s="45"/>
      <c r="M315" s="222"/>
      <c r="N315" s="223"/>
      <c r="O315" s="86"/>
      <c r="P315" s="86"/>
      <c r="Q315" s="86"/>
      <c r="R315" s="86"/>
      <c r="S315" s="86"/>
      <c r="T315" s="87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130</v>
      </c>
      <c r="AU315" s="18" t="s">
        <v>86</v>
      </c>
    </row>
    <row r="316" s="12" customFormat="1" ht="25.92" customHeight="1">
      <c r="A316" s="12"/>
      <c r="B316" s="190"/>
      <c r="C316" s="191"/>
      <c r="D316" s="192" t="s">
        <v>75</v>
      </c>
      <c r="E316" s="193" t="s">
        <v>448</v>
      </c>
      <c r="F316" s="193" t="s">
        <v>449</v>
      </c>
      <c r="G316" s="191"/>
      <c r="H316" s="191"/>
      <c r="I316" s="194"/>
      <c r="J316" s="195">
        <f>BK316</f>
        <v>0</v>
      </c>
      <c r="K316" s="191"/>
      <c r="L316" s="196"/>
      <c r="M316" s="197"/>
      <c r="N316" s="198"/>
      <c r="O316" s="198"/>
      <c r="P316" s="199">
        <f>P317</f>
        <v>0</v>
      </c>
      <c r="Q316" s="198"/>
      <c r="R316" s="199">
        <f>R317</f>
        <v>0.017760000000000001</v>
      </c>
      <c r="S316" s="198"/>
      <c r="T316" s="200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1" t="s">
        <v>86</v>
      </c>
      <c r="AT316" s="202" t="s">
        <v>75</v>
      </c>
      <c r="AU316" s="202" t="s">
        <v>76</v>
      </c>
      <c r="AY316" s="201" t="s">
        <v>121</v>
      </c>
      <c r="BK316" s="203">
        <f>BK317</f>
        <v>0</v>
      </c>
    </row>
    <row r="317" s="12" customFormat="1" ht="22.8" customHeight="1">
      <c r="A317" s="12"/>
      <c r="B317" s="190"/>
      <c r="C317" s="191"/>
      <c r="D317" s="192" t="s">
        <v>75</v>
      </c>
      <c r="E317" s="204" t="s">
        <v>450</v>
      </c>
      <c r="F317" s="204" t="s">
        <v>451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SUM(P318:P324)</f>
        <v>0</v>
      </c>
      <c r="Q317" s="198"/>
      <c r="R317" s="199">
        <f>SUM(R318:R324)</f>
        <v>0.017760000000000001</v>
      </c>
      <c r="S317" s="198"/>
      <c r="T317" s="200">
        <f>SUM(T318:T324)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86</v>
      </c>
      <c r="AT317" s="202" t="s">
        <v>75</v>
      </c>
      <c r="AU317" s="202" t="s">
        <v>84</v>
      </c>
      <c r="AY317" s="201" t="s">
        <v>121</v>
      </c>
      <c r="BK317" s="203">
        <f>SUM(BK318:BK324)</f>
        <v>0</v>
      </c>
    </row>
    <row r="318" s="2" customFormat="1" ht="37.8" customHeight="1">
      <c r="A318" s="39"/>
      <c r="B318" s="40"/>
      <c r="C318" s="206" t="s">
        <v>452</v>
      </c>
      <c r="D318" s="206" t="s">
        <v>123</v>
      </c>
      <c r="E318" s="207" t="s">
        <v>453</v>
      </c>
      <c r="F318" s="208" t="s">
        <v>454</v>
      </c>
      <c r="G318" s="209" t="s">
        <v>220</v>
      </c>
      <c r="H318" s="210">
        <v>17.760000000000002</v>
      </c>
      <c r="I318" s="211"/>
      <c r="J318" s="212">
        <f>ROUND(I318*H318,2)</f>
        <v>0</v>
      </c>
      <c r="K318" s="208" t="s">
        <v>127</v>
      </c>
      <c r="L318" s="45"/>
      <c r="M318" s="213" t="s">
        <v>28</v>
      </c>
      <c r="N318" s="214" t="s">
        <v>49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7" t="s">
        <v>254</v>
      </c>
      <c r="AT318" s="217" t="s">
        <v>123</v>
      </c>
      <c r="AU318" s="217" t="s">
        <v>86</v>
      </c>
      <c r="AY318" s="18" t="s">
        <v>121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8" t="s">
        <v>128</v>
      </c>
      <c r="BK318" s="218">
        <f>ROUND(I318*H318,2)</f>
        <v>0</v>
      </c>
      <c r="BL318" s="18" t="s">
        <v>254</v>
      </c>
      <c r="BM318" s="217" t="s">
        <v>455</v>
      </c>
    </row>
    <row r="319" s="2" customFormat="1">
      <c r="A319" s="39"/>
      <c r="B319" s="40"/>
      <c r="C319" s="41"/>
      <c r="D319" s="219" t="s">
        <v>130</v>
      </c>
      <c r="E319" s="41"/>
      <c r="F319" s="220" t="s">
        <v>456</v>
      </c>
      <c r="G319" s="41"/>
      <c r="H319" s="41"/>
      <c r="I319" s="221"/>
      <c r="J319" s="41"/>
      <c r="K319" s="41"/>
      <c r="L319" s="45"/>
      <c r="M319" s="222"/>
      <c r="N319" s="223"/>
      <c r="O319" s="86"/>
      <c r="P319" s="86"/>
      <c r="Q319" s="86"/>
      <c r="R319" s="86"/>
      <c r="S319" s="86"/>
      <c r="T319" s="87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130</v>
      </c>
      <c r="AU319" s="18" t="s">
        <v>86</v>
      </c>
    </row>
    <row r="320" s="13" customFormat="1">
      <c r="A320" s="13"/>
      <c r="B320" s="224"/>
      <c r="C320" s="225"/>
      <c r="D320" s="226" t="s">
        <v>132</v>
      </c>
      <c r="E320" s="227" t="s">
        <v>28</v>
      </c>
      <c r="F320" s="228" t="s">
        <v>457</v>
      </c>
      <c r="G320" s="225"/>
      <c r="H320" s="227" t="s">
        <v>28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132</v>
      </c>
      <c r="AU320" s="234" t="s">
        <v>86</v>
      </c>
      <c r="AV320" s="13" t="s">
        <v>84</v>
      </c>
      <c r="AW320" s="13" t="s">
        <v>37</v>
      </c>
      <c r="AX320" s="13" t="s">
        <v>76</v>
      </c>
      <c r="AY320" s="234" t="s">
        <v>121</v>
      </c>
    </row>
    <row r="321" s="14" customFormat="1">
      <c r="A321" s="14"/>
      <c r="B321" s="235"/>
      <c r="C321" s="236"/>
      <c r="D321" s="226" t="s">
        <v>132</v>
      </c>
      <c r="E321" s="237" t="s">
        <v>28</v>
      </c>
      <c r="F321" s="238" t="s">
        <v>336</v>
      </c>
      <c r="G321" s="236"/>
      <c r="H321" s="239">
        <v>17.760000000000002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132</v>
      </c>
      <c r="AU321" s="245" t="s">
        <v>86</v>
      </c>
      <c r="AV321" s="14" t="s">
        <v>86</v>
      </c>
      <c r="AW321" s="14" t="s">
        <v>37</v>
      </c>
      <c r="AX321" s="14" t="s">
        <v>84</v>
      </c>
      <c r="AY321" s="245" t="s">
        <v>121</v>
      </c>
    </row>
    <row r="322" s="2" customFormat="1" ht="24.15" customHeight="1">
      <c r="A322" s="39"/>
      <c r="B322" s="40"/>
      <c r="C322" s="268" t="s">
        <v>458</v>
      </c>
      <c r="D322" s="268" t="s">
        <v>202</v>
      </c>
      <c r="E322" s="269" t="s">
        <v>459</v>
      </c>
      <c r="F322" s="270" t="s">
        <v>460</v>
      </c>
      <c r="G322" s="271" t="s">
        <v>235</v>
      </c>
      <c r="H322" s="272">
        <v>17.760000000000002</v>
      </c>
      <c r="I322" s="273"/>
      <c r="J322" s="274">
        <f>ROUND(I322*H322,2)</f>
        <v>0</v>
      </c>
      <c r="K322" s="270" t="s">
        <v>127</v>
      </c>
      <c r="L322" s="275"/>
      <c r="M322" s="276" t="s">
        <v>28</v>
      </c>
      <c r="N322" s="277" t="s">
        <v>49</v>
      </c>
      <c r="O322" s="86"/>
      <c r="P322" s="215">
        <f>O322*H322</f>
        <v>0</v>
      </c>
      <c r="Q322" s="215">
        <v>0.001</v>
      </c>
      <c r="R322" s="215">
        <f>Q322*H322</f>
        <v>0.017760000000000001</v>
      </c>
      <c r="S322" s="215">
        <v>0</v>
      </c>
      <c r="T322" s="21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7" t="s">
        <v>363</v>
      </c>
      <c r="AT322" s="217" t="s">
        <v>202</v>
      </c>
      <c r="AU322" s="217" t="s">
        <v>86</v>
      </c>
      <c r="AY322" s="18" t="s">
        <v>121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128</v>
      </c>
      <c r="BK322" s="218">
        <f>ROUND(I322*H322,2)</f>
        <v>0</v>
      </c>
      <c r="BL322" s="18" t="s">
        <v>254</v>
      </c>
      <c r="BM322" s="217" t="s">
        <v>461</v>
      </c>
    </row>
    <row r="323" s="2" customFormat="1" ht="49.05" customHeight="1">
      <c r="A323" s="39"/>
      <c r="B323" s="40"/>
      <c r="C323" s="206" t="s">
        <v>462</v>
      </c>
      <c r="D323" s="206" t="s">
        <v>123</v>
      </c>
      <c r="E323" s="207" t="s">
        <v>463</v>
      </c>
      <c r="F323" s="208" t="s">
        <v>464</v>
      </c>
      <c r="G323" s="209" t="s">
        <v>205</v>
      </c>
      <c r="H323" s="210">
        <v>0.017999999999999999</v>
      </c>
      <c r="I323" s="211"/>
      <c r="J323" s="212">
        <f>ROUND(I323*H323,2)</f>
        <v>0</v>
      </c>
      <c r="K323" s="208" t="s">
        <v>127</v>
      </c>
      <c r="L323" s="45"/>
      <c r="M323" s="213" t="s">
        <v>28</v>
      </c>
      <c r="N323" s="214" t="s">
        <v>49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7" t="s">
        <v>254</v>
      </c>
      <c r="AT323" s="217" t="s">
        <v>123</v>
      </c>
      <c r="AU323" s="217" t="s">
        <v>86</v>
      </c>
      <c r="AY323" s="18" t="s">
        <v>121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128</v>
      </c>
      <c r="BK323" s="218">
        <f>ROUND(I323*H323,2)</f>
        <v>0</v>
      </c>
      <c r="BL323" s="18" t="s">
        <v>254</v>
      </c>
      <c r="BM323" s="217" t="s">
        <v>465</v>
      </c>
    </row>
    <row r="324" s="2" customFormat="1">
      <c r="A324" s="39"/>
      <c r="B324" s="40"/>
      <c r="C324" s="41"/>
      <c r="D324" s="219" t="s">
        <v>130</v>
      </c>
      <c r="E324" s="41"/>
      <c r="F324" s="220" t="s">
        <v>466</v>
      </c>
      <c r="G324" s="41"/>
      <c r="H324" s="41"/>
      <c r="I324" s="221"/>
      <c r="J324" s="41"/>
      <c r="K324" s="41"/>
      <c r="L324" s="45"/>
      <c r="M324" s="278"/>
      <c r="N324" s="279"/>
      <c r="O324" s="280"/>
      <c r="P324" s="280"/>
      <c r="Q324" s="280"/>
      <c r="R324" s="280"/>
      <c r="S324" s="280"/>
      <c r="T324" s="281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130</v>
      </c>
      <c r="AU324" s="18" t="s">
        <v>86</v>
      </c>
    </row>
    <row r="325" s="2" customFormat="1" ht="6.96" customHeight="1">
      <c r="A325" s="39"/>
      <c r="B325" s="61"/>
      <c r="C325" s="62"/>
      <c r="D325" s="62"/>
      <c r="E325" s="62"/>
      <c r="F325" s="62"/>
      <c r="G325" s="62"/>
      <c r="H325" s="62"/>
      <c r="I325" s="62"/>
      <c r="J325" s="62"/>
      <c r="K325" s="62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3YekCQ6cnNQgq9mKxnZbuOSaHKHIPrK1mb4/gbev4Hy5h9hLIs4Blv0jUwy0qRfZxxPyvstnJgr/QIvDVKqCEQ==" hashValue="HV23sR4p3LVgJloATUvyFRUKNuOOsVyudEWDqmDcnRa0xmdFLxtVoHEjw9y4tdX7H3kp8tz5ndNH0QJAgn28gA==" algorithmName="SHA-512" password="CC35"/>
  <autoFilter ref="C88:K32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114203104"/>
    <hyperlink ref="F103" r:id="rId2" display="https://podminky.urs.cz/item/CS_URS_2025_01/114253301"/>
    <hyperlink ref="F111" r:id="rId3" display="https://podminky.urs.cz/item/CS_URS_2025_01/124153100"/>
    <hyperlink ref="F115" r:id="rId4" display="https://podminky.urs.cz/item/CS_URS_2025_01/132212132"/>
    <hyperlink ref="F119" r:id="rId5" display="https://podminky.urs.cz/item/CS_URS_2025_01/162251102"/>
    <hyperlink ref="F126" r:id="rId6" display="https://podminky.urs.cz/item/CS_URS_2025_01/162251122"/>
    <hyperlink ref="F147" r:id="rId7" display="https://podminky.urs.cz/item/CS_URS_2025_01/171153101"/>
    <hyperlink ref="F159" r:id="rId8" display="https://podminky.urs.cz/item/CS_URS_2025_01/174251109"/>
    <hyperlink ref="F163" r:id="rId9" display="https://podminky.urs.cz/item/CS_URS_2025_01/181111111"/>
    <hyperlink ref="F170" r:id="rId10" display="https://podminky.urs.cz/item/CS_URS_2025_01/181411121"/>
    <hyperlink ref="F181" r:id="rId11" display="https://podminky.urs.cz/item/CS_URS_2025_01/181951112"/>
    <hyperlink ref="F185" r:id="rId12" display="https://podminky.urs.cz/item/CS_URS_2025_01/182251101"/>
    <hyperlink ref="F196" r:id="rId13" display="https://podminky.urs.cz/item/CS_URS_2025_01/211531111"/>
    <hyperlink ref="F200" r:id="rId14" display="https://podminky.urs.cz/item/CS_URS_2025_01/211971121"/>
    <hyperlink ref="F212" r:id="rId15" display="https://podminky.urs.cz/item/CS_URS_2025_01/212755213"/>
    <hyperlink ref="F217" r:id="rId16" display="https://podminky.urs.cz/item/CS_URS_2025_01/213141121"/>
    <hyperlink ref="F226" r:id="rId17" display="https://podminky.urs.cz/item/CS_URS_2025_01/321311115"/>
    <hyperlink ref="F230" r:id="rId18" display="https://podminky.urs.cz/item/CS_URS_2025_01/321321115"/>
    <hyperlink ref="F234" r:id="rId19" display="https://podminky.urs.cz/item/CS_URS_2025_01/321351010"/>
    <hyperlink ref="F245" r:id="rId20" display="https://podminky.urs.cz/item/CS_URS_2025_01/321352010"/>
    <hyperlink ref="F247" r:id="rId21" display="https://podminky.urs.cz/item/CS_URS_2025_01/321366111"/>
    <hyperlink ref="F251" r:id="rId22" display="https://podminky.urs.cz/item/CS_URS_2025_01/321368211"/>
    <hyperlink ref="F273" r:id="rId23" display="https://podminky.urs.cz/item/CS_URS_2025_01/463212191"/>
    <hyperlink ref="F281" r:id="rId24" display="https://podminky.urs.cz/item/CS_URS_2025_01/931976112"/>
    <hyperlink ref="F285" r:id="rId25" display="https://podminky.urs.cz/item/CS_URS_2025_01/962041211"/>
    <hyperlink ref="F289" r:id="rId26" display="https://podminky.urs.cz/item/CS_URS_2025_01/985131111"/>
    <hyperlink ref="F293" r:id="rId27" display="https://podminky.urs.cz/item/CS_URS_2025_01/985331114"/>
    <hyperlink ref="F315" r:id="rId28" display="https://podminky.urs.cz/item/CS_URS_2025_01/998322011"/>
    <hyperlink ref="F319" r:id="rId29" display="https://podminky.urs.cz/item/CS_URS_2025_01/711112052"/>
    <hyperlink ref="F324" r:id="rId30" display="https://podminky.urs.cz/item/CS_URS_2025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86</v>
      </c>
    </row>
    <row r="4" hidden="1" s="1" customFormat="1" ht="24.96" customHeight="1">
      <c r="B4" s="21"/>
      <c r="D4" s="132" t="s">
        <v>89</v>
      </c>
      <c r="L4" s="21"/>
      <c r="M4" s="133" t="s">
        <v>10</v>
      </c>
      <c r="AT4" s="18" t="s">
        <v>37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4" t="s">
        <v>16</v>
      </c>
      <c r="L6" s="21"/>
    </row>
    <row r="7" hidden="1" s="1" customFormat="1" ht="16.5" customHeight="1">
      <c r="B7" s="21"/>
      <c r="E7" s="135" t="str">
        <f>'Rekapitulace stavby'!K6</f>
        <v>SN Dolní Lipka, obnova nouzového přelivu, ř. km 0,440 - 0,500</v>
      </c>
      <c r="F7" s="134"/>
      <c r="G7" s="134"/>
      <c r="H7" s="134"/>
      <c r="L7" s="21"/>
    </row>
    <row r="8" hidden="1" s="2" customFormat="1" ht="12" customHeight="1">
      <c r="A8" s="39"/>
      <c r="B8" s="45"/>
      <c r="C8" s="39"/>
      <c r="D8" s="134" t="s">
        <v>90</v>
      </c>
      <c r="E8" s="39"/>
      <c r="F8" s="39"/>
      <c r="G8" s="39"/>
      <c r="H8" s="39"/>
      <c r="I8" s="39"/>
      <c r="J8" s="39"/>
      <c r="K8" s="39"/>
      <c r="L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7" t="s">
        <v>467</v>
      </c>
      <c r="F9" s="39"/>
      <c r="G9" s="39"/>
      <c r="H9" s="39"/>
      <c r="I9" s="39"/>
      <c r="J9" s="39"/>
      <c r="K9" s="39"/>
      <c r="L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4" t="s">
        <v>18</v>
      </c>
      <c r="E11" s="39"/>
      <c r="F11" s="138" t="s">
        <v>28</v>
      </c>
      <c r="G11" s="39"/>
      <c r="H11" s="39"/>
      <c r="I11" s="134" t="s">
        <v>20</v>
      </c>
      <c r="J11" s="138" t="s">
        <v>21</v>
      </c>
      <c r="K11" s="39"/>
      <c r="L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4.4.2025</v>
      </c>
      <c r="K12" s="39"/>
      <c r="L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28</v>
      </c>
      <c r="K15" s="39"/>
      <c r="L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4" t="s">
        <v>38</v>
      </c>
      <c r="E23" s="39"/>
      <c r="F23" s="39"/>
      <c r="G23" s="39"/>
      <c r="H23" s="39"/>
      <c r="I23" s="134" t="s">
        <v>27</v>
      </c>
      <c r="J23" s="138" t="s">
        <v>28</v>
      </c>
      <c r="K23" s="39"/>
      <c r="L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8" t="s">
        <v>39</v>
      </c>
      <c r="F24" s="39"/>
      <c r="G24" s="39"/>
      <c r="H24" s="39"/>
      <c r="I24" s="134" t="s">
        <v>30</v>
      </c>
      <c r="J24" s="138" t="s">
        <v>28</v>
      </c>
      <c r="K24" s="39"/>
      <c r="L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4" t="s">
        <v>40</v>
      </c>
      <c r="E26" s="39"/>
      <c r="F26" s="39"/>
      <c r="G26" s="39"/>
      <c r="H26" s="39"/>
      <c r="I26" s="39"/>
      <c r="J26" s="39"/>
      <c r="K26" s="39"/>
      <c r="L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71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5" t="s">
        <v>42</v>
      </c>
      <c r="E30" s="39"/>
      <c r="F30" s="39"/>
      <c r="G30" s="39"/>
      <c r="H30" s="39"/>
      <c r="I30" s="39"/>
      <c r="J30" s="146">
        <f>ROUND(J84, 2)</f>
        <v>0</v>
      </c>
      <c r="K30" s="39"/>
      <c r="L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4"/>
      <c r="E31" s="144"/>
      <c r="F31" s="144"/>
      <c r="G31" s="144"/>
      <c r="H31" s="144"/>
      <c r="I31" s="144"/>
      <c r="J31" s="144"/>
      <c r="K31" s="144"/>
      <c r="L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7" t="s">
        <v>44</v>
      </c>
      <c r="G32" s="39"/>
      <c r="H32" s="39"/>
      <c r="I32" s="147" t="s">
        <v>43</v>
      </c>
      <c r="J32" s="147" t="s">
        <v>45</v>
      </c>
      <c r="K32" s="39"/>
      <c r="L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8" t="s">
        <v>46</v>
      </c>
      <c r="E33" s="134" t="s">
        <v>47</v>
      </c>
      <c r="F33" s="149">
        <f>ROUND((SUM(BE84:BE141)),  2)</f>
        <v>0</v>
      </c>
      <c r="G33" s="39"/>
      <c r="H33" s="39"/>
      <c r="I33" s="150">
        <v>0.20999999999999999</v>
      </c>
      <c r="J33" s="149">
        <f>ROUND(((SUM(BE84:BE141))*I33),  2)</f>
        <v>0</v>
      </c>
      <c r="K33" s="39"/>
      <c r="L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4" t="s">
        <v>48</v>
      </c>
      <c r="F34" s="149">
        <f>ROUND((SUM(BF84:BF141)),  2)</f>
        <v>0</v>
      </c>
      <c r="G34" s="39"/>
      <c r="H34" s="39"/>
      <c r="I34" s="150">
        <v>0.12</v>
      </c>
      <c r="J34" s="149">
        <f>ROUND(((SUM(BF84:BF141))*I34),  2)</f>
        <v>0</v>
      </c>
      <c r="K34" s="39"/>
      <c r="L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34" t="s">
        <v>46</v>
      </c>
      <c r="E35" s="134" t="s">
        <v>49</v>
      </c>
      <c r="F35" s="149">
        <f>ROUND((SUM(BG84:BG141)),  2)</f>
        <v>0</v>
      </c>
      <c r="G35" s="39"/>
      <c r="H35" s="39"/>
      <c r="I35" s="150">
        <v>0.20999999999999999</v>
      </c>
      <c r="J35" s="149">
        <f>0</f>
        <v>0</v>
      </c>
      <c r="K35" s="39"/>
      <c r="L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4" t="s">
        <v>50</v>
      </c>
      <c r="F36" s="149">
        <f>ROUND((SUM(BH84:BH141)),  2)</f>
        <v>0</v>
      </c>
      <c r="G36" s="39"/>
      <c r="H36" s="39"/>
      <c r="I36" s="150">
        <v>0.12</v>
      </c>
      <c r="J36" s="149">
        <f>0</f>
        <v>0</v>
      </c>
      <c r="K36" s="39"/>
      <c r="L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51</v>
      </c>
      <c r="F37" s="149">
        <f>ROUND((SUM(BI84:BI141)),  2)</f>
        <v>0</v>
      </c>
      <c r="G37" s="39"/>
      <c r="H37" s="39"/>
      <c r="I37" s="150">
        <v>0</v>
      </c>
      <c r="J37" s="149">
        <f>0</f>
        <v>0</v>
      </c>
      <c r="K37" s="39"/>
      <c r="L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hidden="1" s="2" customFormat="1" ht="6.96" customHeight="1">
      <c r="A44" s="39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hidden="1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hidden="1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16.5" customHeight="1">
      <c r="A48" s="39"/>
      <c r="B48" s="40"/>
      <c r="C48" s="41"/>
      <c r="D48" s="41"/>
      <c r="E48" s="162" t="str">
        <f>E7</f>
        <v>SN Dolní Lipka, obnova nouzového přelivu, ř. km 0,440 - 0,500</v>
      </c>
      <c r="F48" s="33"/>
      <c r="G48" s="33"/>
      <c r="H48" s="33"/>
      <c r="I48" s="41"/>
      <c r="J48" s="41"/>
      <c r="K48" s="41"/>
      <c r="L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71" t="str">
        <f>E9</f>
        <v>VON - Vedlejší a ostatní náklady</v>
      </c>
      <c r="F50" s="41"/>
      <c r="G50" s="41"/>
      <c r="H50" s="41"/>
      <c r="I50" s="41"/>
      <c r="J50" s="41"/>
      <c r="K50" s="41"/>
      <c r="L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hidden="1" s="2" customFormat="1" ht="12" customHeight="1">
      <c r="A52" s="39"/>
      <c r="B52" s="40"/>
      <c r="C52" s="33" t="s">
        <v>22</v>
      </c>
      <c r="D52" s="41"/>
      <c r="E52" s="41"/>
      <c r="F52" s="28" t="str">
        <f>F12</f>
        <v>Králíky</v>
      </c>
      <c r="G52" s="41"/>
      <c r="H52" s="41"/>
      <c r="I52" s="33" t="s">
        <v>24</v>
      </c>
      <c r="J52" s="74" t="str">
        <f>IF(J12="","",J12)</f>
        <v>4.4.2025</v>
      </c>
      <c r="K52" s="41"/>
      <c r="L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25.65" customHeight="1">
      <c r="A54" s="39"/>
      <c r="B54" s="40"/>
      <c r="C54" s="33" t="s">
        <v>26</v>
      </c>
      <c r="D54" s="41"/>
      <c r="E54" s="41"/>
      <c r="F54" s="28" t="str">
        <f>E15</f>
        <v>Povodí Labe, státní podnik</v>
      </c>
      <c r="G54" s="41"/>
      <c r="H54" s="41"/>
      <c r="I54" s="33" t="s">
        <v>33</v>
      </c>
      <c r="J54" s="37" t="str">
        <f>E21</f>
        <v xml:space="preserve">Povodí Labe, státní podnik, OIČ </v>
      </c>
      <c r="K54" s="41"/>
      <c r="L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Eva Morkesová</v>
      </c>
      <c r="K55" s="41"/>
      <c r="L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29.28" customHeight="1">
      <c r="A57" s="39"/>
      <c r="B57" s="40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22.8" customHeight="1">
      <c r="A59" s="39"/>
      <c r="B59" s="40"/>
      <c r="C59" s="166" t="s">
        <v>74</v>
      </c>
      <c r="D59" s="41"/>
      <c r="E59" s="41"/>
      <c r="F59" s="41"/>
      <c r="G59" s="41"/>
      <c r="H59" s="41"/>
      <c r="I59" s="41"/>
      <c r="J59" s="104">
        <f>J84</f>
        <v>0</v>
      </c>
      <c r="K59" s="41"/>
      <c r="L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hidden="1" s="9" customFormat="1" ht="24.96" customHeight="1">
      <c r="A60" s="9"/>
      <c r="B60" s="167"/>
      <c r="C60" s="168"/>
      <c r="D60" s="169" t="s">
        <v>468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3"/>
      <c r="C61" s="174"/>
      <c r="D61" s="175" t="s">
        <v>469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3"/>
      <c r="C62" s="174"/>
      <c r="D62" s="175" t="s">
        <v>470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3"/>
      <c r="C63" s="174"/>
      <c r="D63" s="175" t="s">
        <v>471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3"/>
      <c r="C64" s="174"/>
      <c r="D64" s="175" t="s">
        <v>472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106</v>
      </c>
      <c r="D71" s="41"/>
      <c r="E71" s="41"/>
      <c r="F71" s="41"/>
      <c r="G71" s="41"/>
      <c r="H71" s="41"/>
      <c r="I71" s="41"/>
      <c r="J71" s="41"/>
      <c r="K71" s="41"/>
      <c r="L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2" t="str">
        <f>E7</f>
        <v>SN Dolní Lipka, obnova nouzového přelivu, ř. km 0,440 - 0,500</v>
      </c>
      <c r="F74" s="33"/>
      <c r="G74" s="33"/>
      <c r="H74" s="33"/>
      <c r="I74" s="41"/>
      <c r="J74" s="41"/>
      <c r="K74" s="41"/>
      <c r="L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90</v>
      </c>
      <c r="D75" s="41"/>
      <c r="E75" s="41"/>
      <c r="F75" s="41"/>
      <c r="G75" s="41"/>
      <c r="H75" s="41"/>
      <c r="I75" s="41"/>
      <c r="J75" s="41"/>
      <c r="K75" s="41"/>
      <c r="L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1" t="str">
        <f>E9</f>
        <v>VON - Vedlejší a ostatní náklady</v>
      </c>
      <c r="F76" s="41"/>
      <c r="G76" s="41"/>
      <c r="H76" s="41"/>
      <c r="I76" s="41"/>
      <c r="J76" s="41"/>
      <c r="K76" s="41"/>
      <c r="L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Králíky</v>
      </c>
      <c r="G78" s="41"/>
      <c r="H78" s="41"/>
      <c r="I78" s="33" t="s">
        <v>24</v>
      </c>
      <c r="J78" s="74" t="str">
        <f>IF(J12="","",J12)</f>
        <v>4.4.2025</v>
      </c>
      <c r="K78" s="41"/>
      <c r="L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26</v>
      </c>
      <c r="D80" s="41"/>
      <c r="E80" s="41"/>
      <c r="F80" s="28" t="str">
        <f>E15</f>
        <v>Povodí Labe, státní podnik</v>
      </c>
      <c r="G80" s="41"/>
      <c r="H80" s="41"/>
      <c r="I80" s="33" t="s">
        <v>33</v>
      </c>
      <c r="J80" s="37" t="str">
        <f>E21</f>
        <v xml:space="preserve">Povodí Labe, státní podnik, OIČ </v>
      </c>
      <c r="K80" s="41"/>
      <c r="L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38</v>
      </c>
      <c r="J81" s="37" t="str">
        <f>E24</f>
        <v>Ing. Eva Morkesová</v>
      </c>
      <c r="K81" s="41"/>
      <c r="L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9"/>
      <c r="B83" s="180"/>
      <c r="C83" s="181" t="s">
        <v>107</v>
      </c>
      <c r="D83" s="182" t="s">
        <v>61</v>
      </c>
      <c r="E83" s="182" t="s">
        <v>57</v>
      </c>
      <c r="F83" s="182" t="s">
        <v>58</v>
      </c>
      <c r="G83" s="182" t="s">
        <v>108</v>
      </c>
      <c r="H83" s="182" t="s">
        <v>109</v>
      </c>
      <c r="I83" s="182" t="s">
        <v>110</v>
      </c>
      <c r="J83" s="182" t="s">
        <v>94</v>
      </c>
      <c r="K83" s="183" t="s">
        <v>111</v>
      </c>
      <c r="L83" s="184"/>
      <c r="M83" s="94" t="s">
        <v>28</v>
      </c>
      <c r="N83" s="95" t="s">
        <v>46</v>
      </c>
      <c r="O83" s="95" t="s">
        <v>112</v>
      </c>
      <c r="P83" s="95" t="s">
        <v>113</v>
      </c>
      <c r="Q83" s="95" t="s">
        <v>114</v>
      </c>
      <c r="R83" s="95" t="s">
        <v>115</v>
      </c>
      <c r="S83" s="95" t="s">
        <v>116</v>
      </c>
      <c r="T83" s="96" t="s">
        <v>117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39"/>
      <c r="B84" s="40"/>
      <c r="C84" s="101" t="s">
        <v>118</v>
      </c>
      <c r="D84" s="41"/>
      <c r="E84" s="41"/>
      <c r="F84" s="41"/>
      <c r="G84" s="41"/>
      <c r="H84" s="41"/>
      <c r="I84" s="41"/>
      <c r="J84" s="185">
        <f>BK84</f>
        <v>0</v>
      </c>
      <c r="K84" s="41"/>
      <c r="L84" s="45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75</v>
      </c>
      <c r="AU84" s="18" t="s">
        <v>95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75</v>
      </c>
      <c r="E85" s="193" t="s">
        <v>473</v>
      </c>
      <c r="F85" s="193" t="s">
        <v>474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P86+P101+P107+P117</f>
        <v>0</v>
      </c>
      <c r="Q85" s="198"/>
      <c r="R85" s="199">
        <f>R86+R101+R107+R117</f>
        <v>0</v>
      </c>
      <c r="S85" s="198"/>
      <c r="T85" s="200">
        <f>T86+T101+T107+T117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128</v>
      </c>
      <c r="AT85" s="202" t="s">
        <v>75</v>
      </c>
      <c r="AU85" s="202" t="s">
        <v>76</v>
      </c>
      <c r="AY85" s="201" t="s">
        <v>121</v>
      </c>
      <c r="BK85" s="203">
        <f>BK86+BK101+BK107+BK117</f>
        <v>0</v>
      </c>
    </row>
    <row r="86" s="12" customFormat="1" ht="22.8" customHeight="1">
      <c r="A86" s="12"/>
      <c r="B86" s="190"/>
      <c r="C86" s="191"/>
      <c r="D86" s="192" t="s">
        <v>75</v>
      </c>
      <c r="E86" s="204" t="s">
        <v>475</v>
      </c>
      <c r="F86" s="204" t="s">
        <v>476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SUM(P87:P100)</f>
        <v>0</v>
      </c>
      <c r="Q86" s="198"/>
      <c r="R86" s="199">
        <f>SUM(R87:R100)</f>
        <v>0</v>
      </c>
      <c r="S86" s="198"/>
      <c r="T86" s="200">
        <f>SUM(T87:T100)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128</v>
      </c>
      <c r="AT86" s="202" t="s">
        <v>75</v>
      </c>
      <c r="AU86" s="202" t="s">
        <v>84</v>
      </c>
      <c r="AY86" s="201" t="s">
        <v>121</v>
      </c>
      <c r="BK86" s="203">
        <f>SUM(BK87:BK100)</f>
        <v>0</v>
      </c>
    </row>
    <row r="87" s="2" customFormat="1" ht="24.15" customHeight="1">
      <c r="A87" s="39"/>
      <c r="B87" s="40"/>
      <c r="C87" s="206" t="s">
        <v>84</v>
      </c>
      <c r="D87" s="206" t="s">
        <v>123</v>
      </c>
      <c r="E87" s="207" t="s">
        <v>477</v>
      </c>
      <c r="F87" s="208" t="s">
        <v>478</v>
      </c>
      <c r="G87" s="209" t="s">
        <v>479</v>
      </c>
      <c r="H87" s="210">
        <v>1</v>
      </c>
      <c r="I87" s="211"/>
      <c r="J87" s="212">
        <f>ROUND(I87*H87,2)</f>
        <v>0</v>
      </c>
      <c r="K87" s="208" t="s">
        <v>28</v>
      </c>
      <c r="L87" s="45"/>
      <c r="M87" s="213" t="s">
        <v>28</v>
      </c>
      <c r="N87" s="214" t="s">
        <v>49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7" t="s">
        <v>480</v>
      </c>
      <c r="AT87" s="217" t="s">
        <v>123</v>
      </c>
      <c r="AU87" s="217" t="s">
        <v>86</v>
      </c>
      <c r="AY87" s="18" t="s">
        <v>121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8" t="s">
        <v>128</v>
      </c>
      <c r="BK87" s="218">
        <f>ROUND(I87*H87,2)</f>
        <v>0</v>
      </c>
      <c r="BL87" s="18" t="s">
        <v>480</v>
      </c>
      <c r="BM87" s="217" t="s">
        <v>481</v>
      </c>
    </row>
    <row r="88" s="13" customFormat="1">
      <c r="A88" s="13"/>
      <c r="B88" s="224"/>
      <c r="C88" s="225"/>
      <c r="D88" s="226" t="s">
        <v>132</v>
      </c>
      <c r="E88" s="227" t="s">
        <v>28</v>
      </c>
      <c r="F88" s="228" t="s">
        <v>482</v>
      </c>
      <c r="G88" s="225"/>
      <c r="H88" s="227" t="s">
        <v>28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132</v>
      </c>
      <c r="AU88" s="234" t="s">
        <v>86</v>
      </c>
      <c r="AV88" s="13" t="s">
        <v>84</v>
      </c>
      <c r="AW88" s="13" t="s">
        <v>37</v>
      </c>
      <c r="AX88" s="13" t="s">
        <v>76</v>
      </c>
      <c r="AY88" s="234" t="s">
        <v>121</v>
      </c>
    </row>
    <row r="89" s="13" customFormat="1">
      <c r="A89" s="13"/>
      <c r="B89" s="224"/>
      <c r="C89" s="225"/>
      <c r="D89" s="226" t="s">
        <v>132</v>
      </c>
      <c r="E89" s="227" t="s">
        <v>28</v>
      </c>
      <c r="F89" s="228" t="s">
        <v>483</v>
      </c>
      <c r="G89" s="225"/>
      <c r="H89" s="227" t="s">
        <v>28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132</v>
      </c>
      <c r="AU89" s="234" t="s">
        <v>86</v>
      </c>
      <c r="AV89" s="13" t="s">
        <v>84</v>
      </c>
      <c r="AW89" s="13" t="s">
        <v>37</v>
      </c>
      <c r="AX89" s="13" t="s">
        <v>76</v>
      </c>
      <c r="AY89" s="234" t="s">
        <v>121</v>
      </c>
    </row>
    <row r="90" s="13" customFormat="1">
      <c r="A90" s="13"/>
      <c r="B90" s="224"/>
      <c r="C90" s="225"/>
      <c r="D90" s="226" t="s">
        <v>132</v>
      </c>
      <c r="E90" s="227" t="s">
        <v>28</v>
      </c>
      <c r="F90" s="228" t="s">
        <v>484</v>
      </c>
      <c r="G90" s="225"/>
      <c r="H90" s="227" t="s">
        <v>28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132</v>
      </c>
      <c r="AU90" s="234" t="s">
        <v>86</v>
      </c>
      <c r="AV90" s="13" t="s">
        <v>84</v>
      </c>
      <c r="AW90" s="13" t="s">
        <v>37</v>
      </c>
      <c r="AX90" s="13" t="s">
        <v>76</v>
      </c>
      <c r="AY90" s="234" t="s">
        <v>121</v>
      </c>
    </row>
    <row r="91" s="13" customFormat="1">
      <c r="A91" s="13"/>
      <c r="B91" s="224"/>
      <c r="C91" s="225"/>
      <c r="D91" s="226" t="s">
        <v>132</v>
      </c>
      <c r="E91" s="227" t="s">
        <v>28</v>
      </c>
      <c r="F91" s="228" t="s">
        <v>485</v>
      </c>
      <c r="G91" s="225"/>
      <c r="H91" s="227" t="s">
        <v>28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132</v>
      </c>
      <c r="AU91" s="234" t="s">
        <v>86</v>
      </c>
      <c r="AV91" s="13" t="s">
        <v>84</v>
      </c>
      <c r="AW91" s="13" t="s">
        <v>37</v>
      </c>
      <c r="AX91" s="13" t="s">
        <v>76</v>
      </c>
      <c r="AY91" s="234" t="s">
        <v>121</v>
      </c>
    </row>
    <row r="92" s="13" customFormat="1">
      <c r="A92" s="13"/>
      <c r="B92" s="224"/>
      <c r="C92" s="225"/>
      <c r="D92" s="226" t="s">
        <v>132</v>
      </c>
      <c r="E92" s="227" t="s">
        <v>28</v>
      </c>
      <c r="F92" s="228" t="s">
        <v>486</v>
      </c>
      <c r="G92" s="225"/>
      <c r="H92" s="227" t="s">
        <v>28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132</v>
      </c>
      <c r="AU92" s="234" t="s">
        <v>86</v>
      </c>
      <c r="AV92" s="13" t="s">
        <v>84</v>
      </c>
      <c r="AW92" s="13" t="s">
        <v>37</v>
      </c>
      <c r="AX92" s="13" t="s">
        <v>76</v>
      </c>
      <c r="AY92" s="234" t="s">
        <v>121</v>
      </c>
    </row>
    <row r="93" s="13" customFormat="1">
      <c r="A93" s="13"/>
      <c r="B93" s="224"/>
      <c r="C93" s="225"/>
      <c r="D93" s="226" t="s">
        <v>132</v>
      </c>
      <c r="E93" s="227" t="s">
        <v>28</v>
      </c>
      <c r="F93" s="228" t="s">
        <v>487</v>
      </c>
      <c r="G93" s="225"/>
      <c r="H93" s="227" t="s">
        <v>28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132</v>
      </c>
      <c r="AU93" s="234" t="s">
        <v>86</v>
      </c>
      <c r="AV93" s="13" t="s">
        <v>84</v>
      </c>
      <c r="AW93" s="13" t="s">
        <v>37</v>
      </c>
      <c r="AX93" s="13" t="s">
        <v>76</v>
      </c>
      <c r="AY93" s="234" t="s">
        <v>121</v>
      </c>
    </row>
    <row r="94" s="13" customFormat="1">
      <c r="A94" s="13"/>
      <c r="B94" s="224"/>
      <c r="C94" s="225"/>
      <c r="D94" s="226" t="s">
        <v>132</v>
      </c>
      <c r="E94" s="227" t="s">
        <v>28</v>
      </c>
      <c r="F94" s="228" t="s">
        <v>488</v>
      </c>
      <c r="G94" s="225"/>
      <c r="H94" s="227" t="s">
        <v>28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132</v>
      </c>
      <c r="AU94" s="234" t="s">
        <v>86</v>
      </c>
      <c r="AV94" s="13" t="s">
        <v>84</v>
      </c>
      <c r="AW94" s="13" t="s">
        <v>37</v>
      </c>
      <c r="AX94" s="13" t="s">
        <v>76</v>
      </c>
      <c r="AY94" s="234" t="s">
        <v>121</v>
      </c>
    </row>
    <row r="95" s="13" customFormat="1">
      <c r="A95" s="13"/>
      <c r="B95" s="224"/>
      <c r="C95" s="225"/>
      <c r="D95" s="226" t="s">
        <v>132</v>
      </c>
      <c r="E95" s="227" t="s">
        <v>28</v>
      </c>
      <c r="F95" s="228" t="s">
        <v>489</v>
      </c>
      <c r="G95" s="225"/>
      <c r="H95" s="227" t="s">
        <v>28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132</v>
      </c>
      <c r="AU95" s="234" t="s">
        <v>86</v>
      </c>
      <c r="AV95" s="13" t="s">
        <v>84</v>
      </c>
      <c r="AW95" s="13" t="s">
        <v>37</v>
      </c>
      <c r="AX95" s="13" t="s">
        <v>76</v>
      </c>
      <c r="AY95" s="234" t="s">
        <v>121</v>
      </c>
    </row>
    <row r="96" s="14" customFormat="1">
      <c r="A96" s="14"/>
      <c r="B96" s="235"/>
      <c r="C96" s="236"/>
      <c r="D96" s="226" t="s">
        <v>132</v>
      </c>
      <c r="E96" s="237" t="s">
        <v>28</v>
      </c>
      <c r="F96" s="238" t="s">
        <v>84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132</v>
      </c>
      <c r="AU96" s="245" t="s">
        <v>86</v>
      </c>
      <c r="AV96" s="14" t="s">
        <v>86</v>
      </c>
      <c r="AW96" s="14" t="s">
        <v>37</v>
      </c>
      <c r="AX96" s="14" t="s">
        <v>84</v>
      </c>
      <c r="AY96" s="245" t="s">
        <v>121</v>
      </c>
    </row>
    <row r="97" s="2" customFormat="1" ht="24.15" customHeight="1">
      <c r="A97" s="39"/>
      <c r="B97" s="40"/>
      <c r="C97" s="206" t="s">
        <v>86</v>
      </c>
      <c r="D97" s="206" t="s">
        <v>123</v>
      </c>
      <c r="E97" s="207" t="s">
        <v>490</v>
      </c>
      <c r="F97" s="208" t="s">
        <v>491</v>
      </c>
      <c r="G97" s="209" t="s">
        <v>479</v>
      </c>
      <c r="H97" s="210">
        <v>1</v>
      </c>
      <c r="I97" s="211"/>
      <c r="J97" s="212">
        <f>ROUND(I97*H97,2)</f>
        <v>0</v>
      </c>
      <c r="K97" s="208" t="s">
        <v>28</v>
      </c>
      <c r="L97" s="45"/>
      <c r="M97" s="213" t="s">
        <v>28</v>
      </c>
      <c r="N97" s="214" t="s">
        <v>49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480</v>
      </c>
      <c r="AT97" s="217" t="s">
        <v>123</v>
      </c>
      <c r="AU97" s="217" t="s">
        <v>86</v>
      </c>
      <c r="AY97" s="18" t="s">
        <v>121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128</v>
      </c>
      <c r="BK97" s="218">
        <f>ROUND(I97*H97,2)</f>
        <v>0</v>
      </c>
      <c r="BL97" s="18" t="s">
        <v>480</v>
      </c>
      <c r="BM97" s="217" t="s">
        <v>492</v>
      </c>
    </row>
    <row r="98" s="13" customFormat="1">
      <c r="A98" s="13"/>
      <c r="B98" s="224"/>
      <c r="C98" s="225"/>
      <c r="D98" s="226" t="s">
        <v>132</v>
      </c>
      <c r="E98" s="227" t="s">
        <v>28</v>
      </c>
      <c r="F98" s="228" t="s">
        <v>493</v>
      </c>
      <c r="G98" s="225"/>
      <c r="H98" s="227" t="s">
        <v>28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132</v>
      </c>
      <c r="AU98" s="234" t="s">
        <v>86</v>
      </c>
      <c r="AV98" s="13" t="s">
        <v>84</v>
      </c>
      <c r="AW98" s="13" t="s">
        <v>37</v>
      </c>
      <c r="AX98" s="13" t="s">
        <v>76</v>
      </c>
      <c r="AY98" s="234" t="s">
        <v>121</v>
      </c>
    </row>
    <row r="99" s="13" customFormat="1">
      <c r="A99" s="13"/>
      <c r="B99" s="224"/>
      <c r="C99" s="225"/>
      <c r="D99" s="226" t="s">
        <v>132</v>
      </c>
      <c r="E99" s="227" t="s">
        <v>28</v>
      </c>
      <c r="F99" s="228" t="s">
        <v>494</v>
      </c>
      <c r="G99" s="225"/>
      <c r="H99" s="227" t="s">
        <v>28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86</v>
      </c>
      <c r="AV99" s="13" t="s">
        <v>84</v>
      </c>
      <c r="AW99" s="13" t="s">
        <v>37</v>
      </c>
      <c r="AX99" s="13" t="s">
        <v>76</v>
      </c>
      <c r="AY99" s="234" t="s">
        <v>121</v>
      </c>
    </row>
    <row r="100" s="14" customFormat="1">
      <c r="A100" s="14"/>
      <c r="B100" s="235"/>
      <c r="C100" s="236"/>
      <c r="D100" s="226" t="s">
        <v>132</v>
      </c>
      <c r="E100" s="237" t="s">
        <v>28</v>
      </c>
      <c r="F100" s="238" t="s">
        <v>84</v>
      </c>
      <c r="G100" s="236"/>
      <c r="H100" s="239">
        <v>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132</v>
      </c>
      <c r="AU100" s="245" t="s">
        <v>86</v>
      </c>
      <c r="AV100" s="14" t="s">
        <v>86</v>
      </c>
      <c r="AW100" s="14" t="s">
        <v>37</v>
      </c>
      <c r="AX100" s="14" t="s">
        <v>84</v>
      </c>
      <c r="AY100" s="245" t="s">
        <v>121</v>
      </c>
    </row>
    <row r="101" s="12" customFormat="1" ht="22.8" customHeight="1">
      <c r="A101" s="12"/>
      <c r="B101" s="190"/>
      <c r="C101" s="191"/>
      <c r="D101" s="192" t="s">
        <v>75</v>
      </c>
      <c r="E101" s="204" t="s">
        <v>495</v>
      </c>
      <c r="F101" s="204" t="s">
        <v>496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SUM(P102:P106)</f>
        <v>0</v>
      </c>
      <c r="Q101" s="198"/>
      <c r="R101" s="199">
        <f>SUM(R102:R106)</f>
        <v>0</v>
      </c>
      <c r="S101" s="198"/>
      <c r="T101" s="200">
        <f>SUM(T102:T106)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128</v>
      </c>
      <c r="AT101" s="202" t="s">
        <v>75</v>
      </c>
      <c r="AU101" s="202" t="s">
        <v>84</v>
      </c>
      <c r="AY101" s="201" t="s">
        <v>121</v>
      </c>
      <c r="BK101" s="203">
        <f>SUM(BK102:BK106)</f>
        <v>0</v>
      </c>
    </row>
    <row r="102" s="2" customFormat="1" ht="49.05" customHeight="1">
      <c r="A102" s="39"/>
      <c r="B102" s="40"/>
      <c r="C102" s="206" t="s">
        <v>147</v>
      </c>
      <c r="D102" s="206" t="s">
        <v>123</v>
      </c>
      <c r="E102" s="207" t="s">
        <v>497</v>
      </c>
      <c r="F102" s="208" t="s">
        <v>498</v>
      </c>
      <c r="G102" s="209" t="s">
        <v>499</v>
      </c>
      <c r="H102" s="210">
        <v>1</v>
      </c>
      <c r="I102" s="211"/>
      <c r="J102" s="212">
        <f>ROUND(I102*H102,2)</f>
        <v>0</v>
      </c>
      <c r="K102" s="208" t="s">
        <v>28</v>
      </c>
      <c r="L102" s="45"/>
      <c r="M102" s="213" t="s">
        <v>28</v>
      </c>
      <c r="N102" s="214" t="s">
        <v>49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500</v>
      </c>
      <c r="AT102" s="217" t="s">
        <v>123</v>
      </c>
      <c r="AU102" s="217" t="s">
        <v>86</v>
      </c>
      <c r="AY102" s="18" t="s">
        <v>121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128</v>
      </c>
      <c r="BK102" s="218">
        <f>ROUND(I102*H102,2)</f>
        <v>0</v>
      </c>
      <c r="BL102" s="18" t="s">
        <v>500</v>
      </c>
      <c r="BM102" s="217" t="s">
        <v>501</v>
      </c>
    </row>
    <row r="103" s="2" customFormat="1" ht="44.25" customHeight="1">
      <c r="A103" s="39"/>
      <c r="B103" s="40"/>
      <c r="C103" s="206" t="s">
        <v>128</v>
      </c>
      <c r="D103" s="206" t="s">
        <v>123</v>
      </c>
      <c r="E103" s="207" t="s">
        <v>502</v>
      </c>
      <c r="F103" s="208" t="s">
        <v>503</v>
      </c>
      <c r="G103" s="209" t="s">
        <v>499</v>
      </c>
      <c r="H103" s="210">
        <v>1</v>
      </c>
      <c r="I103" s="211"/>
      <c r="J103" s="212">
        <f>ROUND(I103*H103,2)</f>
        <v>0</v>
      </c>
      <c r="K103" s="208" t="s">
        <v>28</v>
      </c>
      <c r="L103" s="45"/>
      <c r="M103" s="213" t="s">
        <v>28</v>
      </c>
      <c r="N103" s="214" t="s">
        <v>49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500</v>
      </c>
      <c r="AT103" s="217" t="s">
        <v>123</v>
      </c>
      <c r="AU103" s="217" t="s">
        <v>86</v>
      </c>
      <c r="AY103" s="18" t="s">
        <v>121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128</v>
      </c>
      <c r="BK103" s="218">
        <f>ROUND(I103*H103,2)</f>
        <v>0</v>
      </c>
      <c r="BL103" s="18" t="s">
        <v>500</v>
      </c>
      <c r="BM103" s="217" t="s">
        <v>504</v>
      </c>
    </row>
    <row r="104" s="2" customFormat="1" ht="16.5" customHeight="1">
      <c r="A104" s="39"/>
      <c r="B104" s="40"/>
      <c r="C104" s="206" t="s">
        <v>159</v>
      </c>
      <c r="D104" s="206" t="s">
        <v>123</v>
      </c>
      <c r="E104" s="207" t="s">
        <v>505</v>
      </c>
      <c r="F104" s="208" t="s">
        <v>506</v>
      </c>
      <c r="G104" s="209" t="s">
        <v>479</v>
      </c>
      <c r="H104" s="210">
        <v>1</v>
      </c>
      <c r="I104" s="211"/>
      <c r="J104" s="212">
        <f>ROUND(I104*H104,2)</f>
        <v>0</v>
      </c>
      <c r="K104" s="208" t="s">
        <v>28</v>
      </c>
      <c r="L104" s="45"/>
      <c r="M104" s="213" t="s">
        <v>28</v>
      </c>
      <c r="N104" s="214" t="s">
        <v>49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480</v>
      </c>
      <c r="AT104" s="217" t="s">
        <v>123</v>
      </c>
      <c r="AU104" s="217" t="s">
        <v>86</v>
      </c>
      <c r="AY104" s="18" t="s">
        <v>121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128</v>
      </c>
      <c r="BK104" s="218">
        <f>ROUND(I104*H104,2)</f>
        <v>0</v>
      </c>
      <c r="BL104" s="18" t="s">
        <v>480</v>
      </c>
      <c r="BM104" s="217" t="s">
        <v>507</v>
      </c>
    </row>
    <row r="105" s="13" customFormat="1">
      <c r="A105" s="13"/>
      <c r="B105" s="224"/>
      <c r="C105" s="225"/>
      <c r="D105" s="226" t="s">
        <v>132</v>
      </c>
      <c r="E105" s="227" t="s">
        <v>28</v>
      </c>
      <c r="F105" s="228" t="s">
        <v>508</v>
      </c>
      <c r="G105" s="225"/>
      <c r="H105" s="227" t="s">
        <v>28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86</v>
      </c>
      <c r="AV105" s="13" t="s">
        <v>84</v>
      </c>
      <c r="AW105" s="13" t="s">
        <v>37</v>
      </c>
      <c r="AX105" s="13" t="s">
        <v>76</v>
      </c>
      <c r="AY105" s="234" t="s">
        <v>121</v>
      </c>
    </row>
    <row r="106" s="14" customFormat="1">
      <c r="A106" s="14"/>
      <c r="B106" s="235"/>
      <c r="C106" s="236"/>
      <c r="D106" s="226" t="s">
        <v>132</v>
      </c>
      <c r="E106" s="237" t="s">
        <v>28</v>
      </c>
      <c r="F106" s="238" t="s">
        <v>84</v>
      </c>
      <c r="G106" s="236"/>
      <c r="H106" s="239">
        <v>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132</v>
      </c>
      <c r="AU106" s="245" t="s">
        <v>86</v>
      </c>
      <c r="AV106" s="14" t="s">
        <v>86</v>
      </c>
      <c r="AW106" s="14" t="s">
        <v>37</v>
      </c>
      <c r="AX106" s="14" t="s">
        <v>84</v>
      </c>
      <c r="AY106" s="245" t="s">
        <v>121</v>
      </c>
    </row>
    <row r="107" s="12" customFormat="1" ht="22.8" customHeight="1">
      <c r="A107" s="12"/>
      <c r="B107" s="190"/>
      <c r="C107" s="191"/>
      <c r="D107" s="192" t="s">
        <v>75</v>
      </c>
      <c r="E107" s="204" t="s">
        <v>509</v>
      </c>
      <c r="F107" s="204" t="s">
        <v>510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SUM(P108:P116)</f>
        <v>0</v>
      </c>
      <c r="Q107" s="198"/>
      <c r="R107" s="199">
        <f>SUM(R108:R116)</f>
        <v>0</v>
      </c>
      <c r="S107" s="198"/>
      <c r="T107" s="200">
        <f>SUM(T108:T116)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128</v>
      </c>
      <c r="AT107" s="202" t="s">
        <v>75</v>
      </c>
      <c r="AU107" s="202" t="s">
        <v>84</v>
      </c>
      <c r="AY107" s="201" t="s">
        <v>121</v>
      </c>
      <c r="BK107" s="203">
        <f>SUM(BK108:BK116)</f>
        <v>0</v>
      </c>
    </row>
    <row r="108" s="2" customFormat="1" ht="24.15" customHeight="1">
      <c r="A108" s="39"/>
      <c r="B108" s="40"/>
      <c r="C108" s="206" t="s">
        <v>166</v>
      </c>
      <c r="D108" s="206" t="s">
        <v>123</v>
      </c>
      <c r="E108" s="207" t="s">
        <v>511</v>
      </c>
      <c r="F108" s="208" t="s">
        <v>512</v>
      </c>
      <c r="G108" s="209" t="s">
        <v>513</v>
      </c>
      <c r="H108" s="210">
        <v>1</v>
      </c>
      <c r="I108" s="211"/>
      <c r="J108" s="212">
        <f>ROUND(I108*H108,2)</f>
        <v>0</v>
      </c>
      <c r="K108" s="208" t="s">
        <v>28</v>
      </c>
      <c r="L108" s="45"/>
      <c r="M108" s="213" t="s">
        <v>28</v>
      </c>
      <c r="N108" s="214" t="s">
        <v>49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480</v>
      </c>
      <c r="AT108" s="217" t="s">
        <v>123</v>
      </c>
      <c r="AU108" s="217" t="s">
        <v>86</v>
      </c>
      <c r="AY108" s="18" t="s">
        <v>121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128</v>
      </c>
      <c r="BK108" s="218">
        <f>ROUND(I108*H108,2)</f>
        <v>0</v>
      </c>
      <c r="BL108" s="18" t="s">
        <v>480</v>
      </c>
      <c r="BM108" s="217" t="s">
        <v>514</v>
      </c>
    </row>
    <row r="109" s="13" customFormat="1">
      <c r="A109" s="13"/>
      <c r="B109" s="224"/>
      <c r="C109" s="225"/>
      <c r="D109" s="226" t="s">
        <v>132</v>
      </c>
      <c r="E109" s="227" t="s">
        <v>28</v>
      </c>
      <c r="F109" s="228" t="s">
        <v>515</v>
      </c>
      <c r="G109" s="225"/>
      <c r="H109" s="227" t="s">
        <v>28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132</v>
      </c>
      <c r="AU109" s="234" t="s">
        <v>86</v>
      </c>
      <c r="AV109" s="13" t="s">
        <v>84</v>
      </c>
      <c r="AW109" s="13" t="s">
        <v>37</v>
      </c>
      <c r="AX109" s="13" t="s">
        <v>76</v>
      </c>
      <c r="AY109" s="234" t="s">
        <v>121</v>
      </c>
    </row>
    <row r="110" s="13" customFormat="1">
      <c r="A110" s="13"/>
      <c r="B110" s="224"/>
      <c r="C110" s="225"/>
      <c r="D110" s="226" t="s">
        <v>132</v>
      </c>
      <c r="E110" s="227" t="s">
        <v>28</v>
      </c>
      <c r="F110" s="228" t="s">
        <v>516</v>
      </c>
      <c r="G110" s="225"/>
      <c r="H110" s="227" t="s">
        <v>28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132</v>
      </c>
      <c r="AU110" s="234" t="s">
        <v>86</v>
      </c>
      <c r="AV110" s="13" t="s">
        <v>84</v>
      </c>
      <c r="AW110" s="13" t="s">
        <v>37</v>
      </c>
      <c r="AX110" s="13" t="s">
        <v>76</v>
      </c>
      <c r="AY110" s="234" t="s">
        <v>121</v>
      </c>
    </row>
    <row r="111" s="13" customFormat="1">
      <c r="A111" s="13"/>
      <c r="B111" s="224"/>
      <c r="C111" s="225"/>
      <c r="D111" s="226" t="s">
        <v>132</v>
      </c>
      <c r="E111" s="227" t="s">
        <v>28</v>
      </c>
      <c r="F111" s="228" t="s">
        <v>517</v>
      </c>
      <c r="G111" s="225"/>
      <c r="H111" s="227" t="s">
        <v>28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132</v>
      </c>
      <c r="AU111" s="234" t="s">
        <v>86</v>
      </c>
      <c r="AV111" s="13" t="s">
        <v>84</v>
      </c>
      <c r="AW111" s="13" t="s">
        <v>37</v>
      </c>
      <c r="AX111" s="13" t="s">
        <v>76</v>
      </c>
      <c r="AY111" s="234" t="s">
        <v>121</v>
      </c>
    </row>
    <row r="112" s="13" customFormat="1">
      <c r="A112" s="13"/>
      <c r="B112" s="224"/>
      <c r="C112" s="225"/>
      <c r="D112" s="226" t="s">
        <v>132</v>
      </c>
      <c r="E112" s="227" t="s">
        <v>28</v>
      </c>
      <c r="F112" s="228" t="s">
        <v>518</v>
      </c>
      <c r="G112" s="225"/>
      <c r="H112" s="227" t="s">
        <v>28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132</v>
      </c>
      <c r="AU112" s="234" t="s">
        <v>86</v>
      </c>
      <c r="AV112" s="13" t="s">
        <v>84</v>
      </c>
      <c r="AW112" s="13" t="s">
        <v>37</v>
      </c>
      <c r="AX112" s="13" t="s">
        <v>76</v>
      </c>
      <c r="AY112" s="234" t="s">
        <v>121</v>
      </c>
    </row>
    <row r="113" s="13" customFormat="1">
      <c r="A113" s="13"/>
      <c r="B113" s="224"/>
      <c r="C113" s="225"/>
      <c r="D113" s="226" t="s">
        <v>132</v>
      </c>
      <c r="E113" s="227" t="s">
        <v>28</v>
      </c>
      <c r="F113" s="228" t="s">
        <v>519</v>
      </c>
      <c r="G113" s="225"/>
      <c r="H113" s="227" t="s">
        <v>28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86</v>
      </c>
      <c r="AV113" s="13" t="s">
        <v>84</v>
      </c>
      <c r="AW113" s="13" t="s">
        <v>37</v>
      </c>
      <c r="AX113" s="13" t="s">
        <v>76</v>
      </c>
      <c r="AY113" s="234" t="s">
        <v>121</v>
      </c>
    </row>
    <row r="114" s="13" customFormat="1">
      <c r="A114" s="13"/>
      <c r="B114" s="224"/>
      <c r="C114" s="225"/>
      <c r="D114" s="226" t="s">
        <v>132</v>
      </c>
      <c r="E114" s="227" t="s">
        <v>28</v>
      </c>
      <c r="F114" s="228" t="s">
        <v>520</v>
      </c>
      <c r="G114" s="225"/>
      <c r="H114" s="227" t="s">
        <v>28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132</v>
      </c>
      <c r="AU114" s="234" t="s">
        <v>86</v>
      </c>
      <c r="AV114" s="13" t="s">
        <v>84</v>
      </c>
      <c r="AW114" s="13" t="s">
        <v>37</v>
      </c>
      <c r="AX114" s="13" t="s">
        <v>76</v>
      </c>
      <c r="AY114" s="234" t="s">
        <v>121</v>
      </c>
    </row>
    <row r="115" s="13" customFormat="1">
      <c r="A115" s="13"/>
      <c r="B115" s="224"/>
      <c r="C115" s="225"/>
      <c r="D115" s="226" t="s">
        <v>132</v>
      </c>
      <c r="E115" s="227" t="s">
        <v>28</v>
      </c>
      <c r="F115" s="228" t="s">
        <v>521</v>
      </c>
      <c r="G115" s="225"/>
      <c r="H115" s="227" t="s">
        <v>28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132</v>
      </c>
      <c r="AU115" s="234" t="s">
        <v>86</v>
      </c>
      <c r="AV115" s="13" t="s">
        <v>84</v>
      </c>
      <c r="AW115" s="13" t="s">
        <v>37</v>
      </c>
      <c r="AX115" s="13" t="s">
        <v>76</v>
      </c>
      <c r="AY115" s="234" t="s">
        <v>121</v>
      </c>
    </row>
    <row r="116" s="14" customFormat="1">
      <c r="A116" s="14"/>
      <c r="B116" s="235"/>
      <c r="C116" s="236"/>
      <c r="D116" s="226" t="s">
        <v>132</v>
      </c>
      <c r="E116" s="237" t="s">
        <v>28</v>
      </c>
      <c r="F116" s="238" t="s">
        <v>84</v>
      </c>
      <c r="G116" s="236"/>
      <c r="H116" s="239">
        <v>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132</v>
      </c>
      <c r="AU116" s="245" t="s">
        <v>86</v>
      </c>
      <c r="AV116" s="14" t="s">
        <v>86</v>
      </c>
      <c r="AW116" s="14" t="s">
        <v>37</v>
      </c>
      <c r="AX116" s="14" t="s">
        <v>84</v>
      </c>
      <c r="AY116" s="245" t="s">
        <v>121</v>
      </c>
    </row>
    <row r="117" s="12" customFormat="1" ht="22.8" customHeight="1">
      <c r="A117" s="12"/>
      <c r="B117" s="190"/>
      <c r="C117" s="191"/>
      <c r="D117" s="192" t="s">
        <v>75</v>
      </c>
      <c r="E117" s="204" t="s">
        <v>522</v>
      </c>
      <c r="F117" s="204" t="s">
        <v>523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SUM(P118:P141)</f>
        <v>0</v>
      </c>
      <c r="Q117" s="198"/>
      <c r="R117" s="199">
        <f>SUM(R118:R141)</f>
        <v>0</v>
      </c>
      <c r="S117" s="198"/>
      <c r="T117" s="200">
        <f>SUM(T118:T141)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128</v>
      </c>
      <c r="AT117" s="202" t="s">
        <v>75</v>
      </c>
      <c r="AU117" s="202" t="s">
        <v>84</v>
      </c>
      <c r="AY117" s="201" t="s">
        <v>121</v>
      </c>
      <c r="BK117" s="203">
        <f>SUM(BK118:BK141)</f>
        <v>0</v>
      </c>
    </row>
    <row r="118" s="2" customFormat="1" ht="49.05" customHeight="1">
      <c r="A118" s="39"/>
      <c r="B118" s="40"/>
      <c r="C118" s="206" t="s">
        <v>174</v>
      </c>
      <c r="D118" s="206" t="s">
        <v>123</v>
      </c>
      <c r="E118" s="207" t="s">
        <v>524</v>
      </c>
      <c r="F118" s="208" t="s">
        <v>525</v>
      </c>
      <c r="G118" s="209" t="s">
        <v>479</v>
      </c>
      <c r="H118" s="210">
        <v>1</v>
      </c>
      <c r="I118" s="211"/>
      <c r="J118" s="212">
        <f>ROUND(I118*H118,2)</f>
        <v>0</v>
      </c>
      <c r="K118" s="208" t="s">
        <v>28</v>
      </c>
      <c r="L118" s="45"/>
      <c r="M118" s="213" t="s">
        <v>28</v>
      </c>
      <c r="N118" s="214" t="s">
        <v>49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500</v>
      </c>
      <c r="AT118" s="217" t="s">
        <v>123</v>
      </c>
      <c r="AU118" s="217" t="s">
        <v>86</v>
      </c>
      <c r="AY118" s="18" t="s">
        <v>121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128</v>
      </c>
      <c r="BK118" s="218">
        <f>ROUND(I118*H118,2)</f>
        <v>0</v>
      </c>
      <c r="BL118" s="18" t="s">
        <v>500</v>
      </c>
      <c r="BM118" s="217" t="s">
        <v>526</v>
      </c>
    </row>
    <row r="119" s="13" customFormat="1">
      <c r="A119" s="13"/>
      <c r="B119" s="224"/>
      <c r="C119" s="225"/>
      <c r="D119" s="226" t="s">
        <v>132</v>
      </c>
      <c r="E119" s="227" t="s">
        <v>28</v>
      </c>
      <c r="F119" s="228" t="s">
        <v>527</v>
      </c>
      <c r="G119" s="225"/>
      <c r="H119" s="227" t="s">
        <v>28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132</v>
      </c>
      <c r="AU119" s="234" t="s">
        <v>86</v>
      </c>
      <c r="AV119" s="13" t="s">
        <v>84</v>
      </c>
      <c r="AW119" s="13" t="s">
        <v>37</v>
      </c>
      <c r="AX119" s="13" t="s">
        <v>76</v>
      </c>
      <c r="AY119" s="234" t="s">
        <v>121</v>
      </c>
    </row>
    <row r="120" s="14" customFormat="1">
      <c r="A120" s="14"/>
      <c r="B120" s="235"/>
      <c r="C120" s="236"/>
      <c r="D120" s="226" t="s">
        <v>132</v>
      </c>
      <c r="E120" s="237" t="s">
        <v>28</v>
      </c>
      <c r="F120" s="238" t="s">
        <v>84</v>
      </c>
      <c r="G120" s="236"/>
      <c r="H120" s="239">
        <v>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132</v>
      </c>
      <c r="AU120" s="245" t="s">
        <v>86</v>
      </c>
      <c r="AV120" s="14" t="s">
        <v>86</v>
      </c>
      <c r="AW120" s="14" t="s">
        <v>37</v>
      </c>
      <c r="AX120" s="14" t="s">
        <v>84</v>
      </c>
      <c r="AY120" s="245" t="s">
        <v>121</v>
      </c>
    </row>
    <row r="121" s="2" customFormat="1" ht="49.05" customHeight="1">
      <c r="A121" s="39"/>
      <c r="B121" s="40"/>
      <c r="C121" s="206" t="s">
        <v>193</v>
      </c>
      <c r="D121" s="206" t="s">
        <v>123</v>
      </c>
      <c r="E121" s="207" t="s">
        <v>528</v>
      </c>
      <c r="F121" s="208" t="s">
        <v>529</v>
      </c>
      <c r="G121" s="209" t="s">
        <v>479</v>
      </c>
      <c r="H121" s="210">
        <v>1</v>
      </c>
      <c r="I121" s="211"/>
      <c r="J121" s="212">
        <f>ROUND(I121*H121,2)</f>
        <v>0</v>
      </c>
      <c r="K121" s="208" t="s">
        <v>28</v>
      </c>
      <c r="L121" s="45"/>
      <c r="M121" s="213" t="s">
        <v>28</v>
      </c>
      <c r="N121" s="214" t="s">
        <v>49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500</v>
      </c>
      <c r="AT121" s="217" t="s">
        <v>123</v>
      </c>
      <c r="AU121" s="217" t="s">
        <v>86</v>
      </c>
      <c r="AY121" s="18" t="s">
        <v>121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128</v>
      </c>
      <c r="BK121" s="218">
        <f>ROUND(I121*H121,2)</f>
        <v>0</v>
      </c>
      <c r="BL121" s="18" t="s">
        <v>500</v>
      </c>
      <c r="BM121" s="217" t="s">
        <v>530</v>
      </c>
    </row>
    <row r="122" s="13" customFormat="1">
      <c r="A122" s="13"/>
      <c r="B122" s="224"/>
      <c r="C122" s="225"/>
      <c r="D122" s="226" t="s">
        <v>132</v>
      </c>
      <c r="E122" s="227" t="s">
        <v>28</v>
      </c>
      <c r="F122" s="228" t="s">
        <v>527</v>
      </c>
      <c r="G122" s="225"/>
      <c r="H122" s="227" t="s">
        <v>28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86</v>
      </c>
      <c r="AV122" s="13" t="s">
        <v>84</v>
      </c>
      <c r="AW122" s="13" t="s">
        <v>37</v>
      </c>
      <c r="AX122" s="13" t="s">
        <v>76</v>
      </c>
      <c r="AY122" s="234" t="s">
        <v>121</v>
      </c>
    </row>
    <row r="123" s="14" customFormat="1">
      <c r="A123" s="14"/>
      <c r="B123" s="235"/>
      <c r="C123" s="236"/>
      <c r="D123" s="226" t="s">
        <v>132</v>
      </c>
      <c r="E123" s="237" t="s">
        <v>28</v>
      </c>
      <c r="F123" s="238" t="s">
        <v>84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132</v>
      </c>
      <c r="AU123" s="245" t="s">
        <v>86</v>
      </c>
      <c r="AV123" s="14" t="s">
        <v>86</v>
      </c>
      <c r="AW123" s="14" t="s">
        <v>37</v>
      </c>
      <c r="AX123" s="14" t="s">
        <v>84</v>
      </c>
      <c r="AY123" s="245" t="s">
        <v>121</v>
      </c>
    </row>
    <row r="124" s="2" customFormat="1" ht="24.15" customHeight="1">
      <c r="A124" s="39"/>
      <c r="B124" s="40"/>
      <c r="C124" s="206" t="s">
        <v>201</v>
      </c>
      <c r="D124" s="206" t="s">
        <v>123</v>
      </c>
      <c r="E124" s="207" t="s">
        <v>531</v>
      </c>
      <c r="F124" s="208" t="s">
        <v>532</v>
      </c>
      <c r="G124" s="209" t="s">
        <v>479</v>
      </c>
      <c r="H124" s="210">
        <v>1</v>
      </c>
      <c r="I124" s="211"/>
      <c r="J124" s="212">
        <f>ROUND(I124*H124,2)</f>
        <v>0</v>
      </c>
      <c r="K124" s="208" t="s">
        <v>28</v>
      </c>
      <c r="L124" s="45"/>
      <c r="M124" s="213" t="s">
        <v>28</v>
      </c>
      <c r="N124" s="214" t="s">
        <v>49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500</v>
      </c>
      <c r="AT124" s="217" t="s">
        <v>123</v>
      </c>
      <c r="AU124" s="217" t="s">
        <v>86</v>
      </c>
      <c r="AY124" s="18" t="s">
        <v>121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128</v>
      </c>
      <c r="BK124" s="218">
        <f>ROUND(I124*H124,2)</f>
        <v>0</v>
      </c>
      <c r="BL124" s="18" t="s">
        <v>500</v>
      </c>
      <c r="BM124" s="217" t="s">
        <v>533</v>
      </c>
    </row>
    <row r="125" s="13" customFormat="1">
      <c r="A125" s="13"/>
      <c r="B125" s="224"/>
      <c r="C125" s="225"/>
      <c r="D125" s="226" t="s">
        <v>132</v>
      </c>
      <c r="E125" s="227" t="s">
        <v>28</v>
      </c>
      <c r="F125" s="228" t="s">
        <v>527</v>
      </c>
      <c r="G125" s="225"/>
      <c r="H125" s="227" t="s">
        <v>28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86</v>
      </c>
      <c r="AV125" s="13" t="s">
        <v>84</v>
      </c>
      <c r="AW125" s="13" t="s">
        <v>37</v>
      </c>
      <c r="AX125" s="13" t="s">
        <v>76</v>
      </c>
      <c r="AY125" s="234" t="s">
        <v>121</v>
      </c>
    </row>
    <row r="126" s="14" customFormat="1">
      <c r="A126" s="14"/>
      <c r="B126" s="235"/>
      <c r="C126" s="236"/>
      <c r="D126" s="226" t="s">
        <v>132</v>
      </c>
      <c r="E126" s="237" t="s">
        <v>28</v>
      </c>
      <c r="F126" s="238" t="s">
        <v>84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132</v>
      </c>
      <c r="AU126" s="245" t="s">
        <v>86</v>
      </c>
      <c r="AV126" s="14" t="s">
        <v>86</v>
      </c>
      <c r="AW126" s="14" t="s">
        <v>37</v>
      </c>
      <c r="AX126" s="14" t="s">
        <v>84</v>
      </c>
      <c r="AY126" s="245" t="s">
        <v>121</v>
      </c>
    </row>
    <row r="127" s="2" customFormat="1" ht="37.8" customHeight="1">
      <c r="A127" s="39"/>
      <c r="B127" s="40"/>
      <c r="C127" s="206" t="s">
        <v>211</v>
      </c>
      <c r="D127" s="206" t="s">
        <v>123</v>
      </c>
      <c r="E127" s="207" t="s">
        <v>534</v>
      </c>
      <c r="F127" s="208" t="s">
        <v>535</v>
      </c>
      <c r="G127" s="209" t="s">
        <v>479</v>
      </c>
      <c r="H127" s="210">
        <v>1</v>
      </c>
      <c r="I127" s="211"/>
      <c r="J127" s="212">
        <f>ROUND(I127*H127,2)</f>
        <v>0</v>
      </c>
      <c r="K127" s="208" t="s">
        <v>28</v>
      </c>
      <c r="L127" s="45"/>
      <c r="M127" s="213" t="s">
        <v>28</v>
      </c>
      <c r="N127" s="214" t="s">
        <v>49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500</v>
      </c>
      <c r="AT127" s="217" t="s">
        <v>123</v>
      </c>
      <c r="AU127" s="217" t="s">
        <v>86</v>
      </c>
      <c r="AY127" s="18" t="s">
        <v>121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128</v>
      </c>
      <c r="BK127" s="218">
        <f>ROUND(I127*H127,2)</f>
        <v>0</v>
      </c>
      <c r="BL127" s="18" t="s">
        <v>500</v>
      </c>
      <c r="BM127" s="217" t="s">
        <v>536</v>
      </c>
    </row>
    <row r="128" s="2" customFormat="1" ht="37.8" customHeight="1">
      <c r="A128" s="39"/>
      <c r="B128" s="40"/>
      <c r="C128" s="206" t="s">
        <v>217</v>
      </c>
      <c r="D128" s="206" t="s">
        <v>123</v>
      </c>
      <c r="E128" s="207" t="s">
        <v>537</v>
      </c>
      <c r="F128" s="208" t="s">
        <v>538</v>
      </c>
      <c r="G128" s="209" t="s">
        <v>479</v>
      </c>
      <c r="H128" s="210">
        <v>1</v>
      </c>
      <c r="I128" s="211"/>
      <c r="J128" s="212">
        <f>ROUND(I128*H128,2)</f>
        <v>0</v>
      </c>
      <c r="K128" s="208" t="s">
        <v>28</v>
      </c>
      <c r="L128" s="45"/>
      <c r="M128" s="213" t="s">
        <v>28</v>
      </c>
      <c r="N128" s="214" t="s">
        <v>49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7" t="s">
        <v>500</v>
      </c>
      <c r="AT128" s="217" t="s">
        <v>123</v>
      </c>
      <c r="AU128" s="217" t="s">
        <v>86</v>
      </c>
      <c r="AY128" s="18" t="s">
        <v>121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8" t="s">
        <v>128</v>
      </c>
      <c r="BK128" s="218">
        <f>ROUND(I128*H128,2)</f>
        <v>0</v>
      </c>
      <c r="BL128" s="18" t="s">
        <v>500</v>
      </c>
      <c r="BM128" s="217" t="s">
        <v>539</v>
      </c>
    </row>
    <row r="129" s="2" customFormat="1" ht="62.7" customHeight="1">
      <c r="A129" s="39"/>
      <c r="B129" s="40"/>
      <c r="C129" s="206" t="s">
        <v>8</v>
      </c>
      <c r="D129" s="206" t="s">
        <v>123</v>
      </c>
      <c r="E129" s="207" t="s">
        <v>540</v>
      </c>
      <c r="F129" s="208" t="s">
        <v>541</v>
      </c>
      <c r="G129" s="209" t="s">
        <v>479</v>
      </c>
      <c r="H129" s="210">
        <v>1</v>
      </c>
      <c r="I129" s="211"/>
      <c r="J129" s="212">
        <f>ROUND(I129*H129,2)</f>
        <v>0</v>
      </c>
      <c r="K129" s="208" t="s">
        <v>28</v>
      </c>
      <c r="L129" s="45"/>
      <c r="M129" s="213" t="s">
        <v>28</v>
      </c>
      <c r="N129" s="214" t="s">
        <v>49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500</v>
      </c>
      <c r="AT129" s="217" t="s">
        <v>123</v>
      </c>
      <c r="AU129" s="217" t="s">
        <v>86</v>
      </c>
      <c r="AY129" s="18" t="s">
        <v>121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128</v>
      </c>
      <c r="BK129" s="218">
        <f>ROUND(I129*H129,2)</f>
        <v>0</v>
      </c>
      <c r="BL129" s="18" t="s">
        <v>500</v>
      </c>
      <c r="BM129" s="217" t="s">
        <v>542</v>
      </c>
    </row>
    <row r="130" s="13" customFormat="1">
      <c r="A130" s="13"/>
      <c r="B130" s="224"/>
      <c r="C130" s="225"/>
      <c r="D130" s="226" t="s">
        <v>132</v>
      </c>
      <c r="E130" s="227" t="s">
        <v>28</v>
      </c>
      <c r="F130" s="228" t="s">
        <v>543</v>
      </c>
      <c r="G130" s="225"/>
      <c r="H130" s="227" t="s">
        <v>28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86</v>
      </c>
      <c r="AV130" s="13" t="s">
        <v>84</v>
      </c>
      <c r="AW130" s="13" t="s">
        <v>37</v>
      </c>
      <c r="AX130" s="13" t="s">
        <v>76</v>
      </c>
      <c r="AY130" s="234" t="s">
        <v>121</v>
      </c>
    </row>
    <row r="131" s="13" customFormat="1">
      <c r="A131" s="13"/>
      <c r="B131" s="224"/>
      <c r="C131" s="225"/>
      <c r="D131" s="226" t="s">
        <v>132</v>
      </c>
      <c r="E131" s="227" t="s">
        <v>28</v>
      </c>
      <c r="F131" s="228" t="s">
        <v>544</v>
      </c>
      <c r="G131" s="225"/>
      <c r="H131" s="227" t="s">
        <v>28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132</v>
      </c>
      <c r="AU131" s="234" t="s">
        <v>86</v>
      </c>
      <c r="AV131" s="13" t="s">
        <v>84</v>
      </c>
      <c r="AW131" s="13" t="s">
        <v>37</v>
      </c>
      <c r="AX131" s="13" t="s">
        <v>76</v>
      </c>
      <c r="AY131" s="234" t="s">
        <v>121</v>
      </c>
    </row>
    <row r="132" s="13" customFormat="1">
      <c r="A132" s="13"/>
      <c r="B132" s="224"/>
      <c r="C132" s="225"/>
      <c r="D132" s="226" t="s">
        <v>132</v>
      </c>
      <c r="E132" s="227" t="s">
        <v>28</v>
      </c>
      <c r="F132" s="228" t="s">
        <v>545</v>
      </c>
      <c r="G132" s="225"/>
      <c r="H132" s="227" t="s">
        <v>28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132</v>
      </c>
      <c r="AU132" s="234" t="s">
        <v>86</v>
      </c>
      <c r="AV132" s="13" t="s">
        <v>84</v>
      </c>
      <c r="AW132" s="13" t="s">
        <v>37</v>
      </c>
      <c r="AX132" s="13" t="s">
        <v>76</v>
      </c>
      <c r="AY132" s="234" t="s">
        <v>121</v>
      </c>
    </row>
    <row r="133" s="14" customFormat="1">
      <c r="A133" s="14"/>
      <c r="B133" s="235"/>
      <c r="C133" s="236"/>
      <c r="D133" s="226" t="s">
        <v>132</v>
      </c>
      <c r="E133" s="237" t="s">
        <v>28</v>
      </c>
      <c r="F133" s="238" t="s">
        <v>84</v>
      </c>
      <c r="G133" s="236"/>
      <c r="H133" s="239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132</v>
      </c>
      <c r="AU133" s="245" t="s">
        <v>86</v>
      </c>
      <c r="AV133" s="14" t="s">
        <v>86</v>
      </c>
      <c r="AW133" s="14" t="s">
        <v>37</v>
      </c>
      <c r="AX133" s="14" t="s">
        <v>84</v>
      </c>
      <c r="AY133" s="245" t="s">
        <v>121</v>
      </c>
    </row>
    <row r="134" s="2" customFormat="1" ht="33" customHeight="1">
      <c r="A134" s="39"/>
      <c r="B134" s="40"/>
      <c r="C134" s="206" t="s">
        <v>232</v>
      </c>
      <c r="D134" s="206" t="s">
        <v>123</v>
      </c>
      <c r="E134" s="207" t="s">
        <v>546</v>
      </c>
      <c r="F134" s="208" t="s">
        <v>547</v>
      </c>
      <c r="G134" s="209" t="s">
        <v>479</v>
      </c>
      <c r="H134" s="210">
        <v>1</v>
      </c>
      <c r="I134" s="211"/>
      <c r="J134" s="212">
        <f>ROUND(I134*H134,2)</f>
        <v>0</v>
      </c>
      <c r="K134" s="208" t="s">
        <v>28</v>
      </c>
      <c r="L134" s="45"/>
      <c r="M134" s="213" t="s">
        <v>28</v>
      </c>
      <c r="N134" s="214" t="s">
        <v>49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500</v>
      </c>
      <c r="AT134" s="217" t="s">
        <v>123</v>
      </c>
      <c r="AU134" s="217" t="s">
        <v>86</v>
      </c>
      <c r="AY134" s="18" t="s">
        <v>121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128</v>
      </c>
      <c r="BK134" s="218">
        <f>ROUND(I134*H134,2)</f>
        <v>0</v>
      </c>
      <c r="BL134" s="18" t="s">
        <v>500</v>
      </c>
      <c r="BM134" s="217" t="s">
        <v>548</v>
      </c>
    </row>
    <row r="135" s="13" customFormat="1">
      <c r="A135" s="13"/>
      <c r="B135" s="224"/>
      <c r="C135" s="225"/>
      <c r="D135" s="226" t="s">
        <v>132</v>
      </c>
      <c r="E135" s="227" t="s">
        <v>28</v>
      </c>
      <c r="F135" s="228" t="s">
        <v>549</v>
      </c>
      <c r="G135" s="225"/>
      <c r="H135" s="227" t="s">
        <v>28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132</v>
      </c>
      <c r="AU135" s="234" t="s">
        <v>86</v>
      </c>
      <c r="AV135" s="13" t="s">
        <v>84</v>
      </c>
      <c r="AW135" s="13" t="s">
        <v>37</v>
      </c>
      <c r="AX135" s="13" t="s">
        <v>76</v>
      </c>
      <c r="AY135" s="234" t="s">
        <v>121</v>
      </c>
    </row>
    <row r="136" s="14" customFormat="1">
      <c r="A136" s="14"/>
      <c r="B136" s="235"/>
      <c r="C136" s="236"/>
      <c r="D136" s="226" t="s">
        <v>132</v>
      </c>
      <c r="E136" s="237" t="s">
        <v>28</v>
      </c>
      <c r="F136" s="238" t="s">
        <v>84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132</v>
      </c>
      <c r="AU136" s="245" t="s">
        <v>86</v>
      </c>
      <c r="AV136" s="14" t="s">
        <v>86</v>
      </c>
      <c r="AW136" s="14" t="s">
        <v>37</v>
      </c>
      <c r="AX136" s="14" t="s">
        <v>84</v>
      </c>
      <c r="AY136" s="245" t="s">
        <v>121</v>
      </c>
    </row>
    <row r="137" s="2" customFormat="1" ht="33" customHeight="1">
      <c r="A137" s="39"/>
      <c r="B137" s="40"/>
      <c r="C137" s="206" t="s">
        <v>240</v>
      </c>
      <c r="D137" s="206" t="s">
        <v>123</v>
      </c>
      <c r="E137" s="207" t="s">
        <v>550</v>
      </c>
      <c r="F137" s="208" t="s">
        <v>551</v>
      </c>
      <c r="G137" s="209" t="s">
        <v>479</v>
      </c>
      <c r="H137" s="210">
        <v>1</v>
      </c>
      <c r="I137" s="211"/>
      <c r="J137" s="212">
        <f>ROUND(I137*H137,2)</f>
        <v>0</v>
      </c>
      <c r="K137" s="208" t="s">
        <v>28</v>
      </c>
      <c r="L137" s="45"/>
      <c r="M137" s="213" t="s">
        <v>28</v>
      </c>
      <c r="N137" s="214" t="s">
        <v>49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500</v>
      </c>
      <c r="AT137" s="217" t="s">
        <v>123</v>
      </c>
      <c r="AU137" s="217" t="s">
        <v>86</v>
      </c>
      <c r="AY137" s="18" t="s">
        <v>121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128</v>
      </c>
      <c r="BK137" s="218">
        <f>ROUND(I137*H137,2)</f>
        <v>0</v>
      </c>
      <c r="BL137" s="18" t="s">
        <v>500</v>
      </c>
      <c r="BM137" s="217" t="s">
        <v>552</v>
      </c>
    </row>
    <row r="138" s="2" customFormat="1" ht="16.5" customHeight="1">
      <c r="A138" s="39"/>
      <c r="B138" s="40"/>
      <c r="C138" s="206" t="s">
        <v>247</v>
      </c>
      <c r="D138" s="206" t="s">
        <v>123</v>
      </c>
      <c r="E138" s="207" t="s">
        <v>553</v>
      </c>
      <c r="F138" s="208" t="s">
        <v>554</v>
      </c>
      <c r="G138" s="209" t="s">
        <v>479</v>
      </c>
      <c r="H138" s="210">
        <v>1</v>
      </c>
      <c r="I138" s="211"/>
      <c r="J138" s="212">
        <f>ROUND(I138*H138,2)</f>
        <v>0</v>
      </c>
      <c r="K138" s="208" t="s">
        <v>28</v>
      </c>
      <c r="L138" s="45"/>
      <c r="M138" s="213" t="s">
        <v>28</v>
      </c>
      <c r="N138" s="214" t="s">
        <v>49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500</v>
      </c>
      <c r="AT138" s="217" t="s">
        <v>123</v>
      </c>
      <c r="AU138" s="217" t="s">
        <v>86</v>
      </c>
      <c r="AY138" s="18" t="s">
        <v>121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128</v>
      </c>
      <c r="BK138" s="218">
        <f>ROUND(I138*H138,2)</f>
        <v>0</v>
      </c>
      <c r="BL138" s="18" t="s">
        <v>500</v>
      </c>
      <c r="BM138" s="217" t="s">
        <v>555</v>
      </c>
    </row>
    <row r="139" s="14" customFormat="1">
      <c r="A139" s="14"/>
      <c r="B139" s="235"/>
      <c r="C139" s="236"/>
      <c r="D139" s="226" t="s">
        <v>132</v>
      </c>
      <c r="E139" s="237" t="s">
        <v>28</v>
      </c>
      <c r="F139" s="238" t="s">
        <v>84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132</v>
      </c>
      <c r="AU139" s="245" t="s">
        <v>86</v>
      </c>
      <c r="AV139" s="14" t="s">
        <v>86</v>
      </c>
      <c r="AW139" s="14" t="s">
        <v>37</v>
      </c>
      <c r="AX139" s="14" t="s">
        <v>84</v>
      </c>
      <c r="AY139" s="245" t="s">
        <v>121</v>
      </c>
    </row>
    <row r="140" s="2" customFormat="1" ht="16.5" customHeight="1">
      <c r="A140" s="39"/>
      <c r="B140" s="40"/>
      <c r="C140" s="206" t="s">
        <v>254</v>
      </c>
      <c r="D140" s="206" t="s">
        <v>123</v>
      </c>
      <c r="E140" s="207" t="s">
        <v>556</v>
      </c>
      <c r="F140" s="208" t="s">
        <v>557</v>
      </c>
      <c r="G140" s="209" t="s">
        <v>513</v>
      </c>
      <c r="H140" s="210">
        <v>1</v>
      </c>
      <c r="I140" s="211"/>
      <c r="J140" s="212">
        <f>ROUND(I140*H140,2)</f>
        <v>0</v>
      </c>
      <c r="K140" s="208" t="s">
        <v>28</v>
      </c>
      <c r="L140" s="45"/>
      <c r="M140" s="213" t="s">
        <v>28</v>
      </c>
      <c r="N140" s="214" t="s">
        <v>49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128</v>
      </c>
      <c r="AT140" s="217" t="s">
        <v>123</v>
      </c>
      <c r="AU140" s="217" t="s">
        <v>86</v>
      </c>
      <c r="AY140" s="18" t="s">
        <v>121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128</v>
      </c>
      <c r="BK140" s="218">
        <f>ROUND(I140*H140,2)</f>
        <v>0</v>
      </c>
      <c r="BL140" s="18" t="s">
        <v>128</v>
      </c>
      <c r="BM140" s="217" t="s">
        <v>558</v>
      </c>
    </row>
    <row r="141" s="2" customFormat="1">
      <c r="A141" s="39"/>
      <c r="B141" s="40"/>
      <c r="C141" s="41"/>
      <c r="D141" s="226" t="s">
        <v>559</v>
      </c>
      <c r="E141" s="41"/>
      <c r="F141" s="282" t="s">
        <v>560</v>
      </c>
      <c r="G141" s="41"/>
      <c r="H141" s="41"/>
      <c r="I141" s="221"/>
      <c r="J141" s="41"/>
      <c r="K141" s="41"/>
      <c r="L141" s="45"/>
      <c r="M141" s="278"/>
      <c r="N141" s="279"/>
      <c r="O141" s="280"/>
      <c r="P141" s="280"/>
      <c r="Q141" s="280"/>
      <c r="R141" s="280"/>
      <c r="S141" s="280"/>
      <c r="T141" s="281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559</v>
      </c>
      <c r="AU141" s="18" t="s">
        <v>86</v>
      </c>
    </row>
    <row r="142" s="2" customFormat="1" ht="6.96" customHeight="1">
      <c r="A142" s="39"/>
      <c r="B142" s="61"/>
      <c r="C142" s="62"/>
      <c r="D142" s="62"/>
      <c r="E142" s="62"/>
      <c r="F142" s="62"/>
      <c r="G142" s="62"/>
      <c r="H142" s="62"/>
      <c r="I142" s="62"/>
      <c r="J142" s="62"/>
      <c r="K142" s="62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mkSYCsHnixO7omIpnMSvVfrDb27b2cqvqJvQwiH/Y5QXMGhVhZZbO7Hcl7cCRw/7uDUBs91vxamDvn7T0TZW3Q==" hashValue="KiAe3JTxraFaGhhRxtHVY1wDLxmGli8wdk2GVqX5s5lZyE6PqS2mN1PrQI5Sr3GCZoU5KRGLI8in+94ZEii6fQ==" algorithmName="SHA-512" password="CC35"/>
  <autoFilter ref="C83:K14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2025-05-26T10:10:36Z</dcterms:created>
  <dcterms:modified xsi:type="dcterms:W3CDTF">2025-05-26T10:10:41Z</dcterms:modified>
</cp:coreProperties>
</file>