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.1 - Sanace betonové..." sheetId="2" r:id="rId2"/>
    <sheet name="SO 01.2 - Renovace stavidla" sheetId="3" r:id="rId3"/>
    <sheet name="SO 02.1 - Kompletní rekon..." sheetId="4" r:id="rId4"/>
    <sheet name="SO 02.2 - Kompletní výměn..." sheetId="5" r:id="rId5"/>
    <sheet name="VRN - Vedlejší rozpočtové..." sheetId="6" r:id="rId6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'SO 01.1 - Sanace betonové...'!$C$138:$K$329</definedName>
    <definedName name="_xlnm.Print_Area" localSheetId="1">'SO 01.1 - Sanace betonové...'!$C$4:$J$76,'SO 01.1 - Sanace betonové...'!$C$82:$J$118,'SO 01.1 - Sanace betonové...'!$C$124:$J$329</definedName>
    <definedName name="_xlnm.Print_Titles" localSheetId="1">'SO 01.1 - Sanace betonové...'!$138:$138</definedName>
    <definedName name="_xlnm._FilterDatabase" localSheetId="2" hidden="1">'SO 01.2 - Renovace stavidla'!$C$131:$K$143</definedName>
    <definedName name="_xlnm.Print_Area" localSheetId="2">'SO 01.2 - Renovace stavidla'!$C$4:$J$76,'SO 01.2 - Renovace stavidla'!$C$82:$J$111,'SO 01.2 - Renovace stavidla'!$C$117:$J$143</definedName>
    <definedName name="_xlnm.Print_Titles" localSheetId="2">'SO 01.2 - Renovace stavidla'!$131:$131</definedName>
    <definedName name="_xlnm._FilterDatabase" localSheetId="3" hidden="1">'SO 02.1 - Kompletní rekon...'!$C$142:$K$543</definedName>
    <definedName name="_xlnm.Print_Area" localSheetId="3">'SO 02.1 - Kompletní rekon...'!$C$4:$J$76,'SO 02.1 - Kompletní rekon...'!$C$82:$J$122,'SO 02.1 - Kompletní rekon...'!$C$128:$J$543</definedName>
    <definedName name="_xlnm.Print_Titles" localSheetId="3">'SO 02.1 - Kompletní rekon...'!$142:$142</definedName>
    <definedName name="_xlnm._FilterDatabase" localSheetId="4" hidden="1">'SO 02.2 - Kompletní výměn...'!$C$131:$K$143</definedName>
    <definedName name="_xlnm.Print_Area" localSheetId="4">'SO 02.2 - Kompletní výměn...'!$C$4:$J$76,'SO 02.2 - Kompletní výměn...'!$C$82:$J$111,'SO 02.2 - Kompletní výměn...'!$C$117:$J$143</definedName>
    <definedName name="_xlnm.Print_Titles" localSheetId="4">'SO 02.2 - Kompletní výměn...'!$131:$131</definedName>
    <definedName name="_xlnm._FilterDatabase" localSheetId="5" hidden="1">'VRN - Vedlejší rozpočtové...'!$C$127:$K$160</definedName>
    <definedName name="_xlnm.Print_Area" localSheetId="5">'VRN - Vedlejší rozpočtové...'!$C$4:$J$76,'VRN - Vedlejší rozpočtové...'!$C$82:$J$109,'VRN - Vedlejší rozpočtové...'!$C$115:$J$160</definedName>
    <definedName name="_xlnm.Print_Titles" localSheetId="5">'VRN - Vedlejší rozpočtové...'!$127:$127</definedName>
  </definedNames>
  <calcPr/>
</workbook>
</file>

<file path=xl/calcChain.xml><?xml version="1.0" encoding="utf-8"?>
<calcChain xmlns="http://schemas.openxmlformats.org/spreadsheetml/2006/main">
  <c i="6" l="1" r="J39"/>
  <c r="J38"/>
  <c i="1" r="AY101"/>
  <c i="6" r="J37"/>
  <c i="1" r="AX101"/>
  <c i="6"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2"/>
  <c r="J91"/>
  <c r="F91"/>
  <c r="F89"/>
  <c r="E87"/>
  <c r="J18"/>
  <c r="E18"/>
  <c r="F92"/>
  <c r="J17"/>
  <c r="J12"/>
  <c r="J89"/>
  <c r="E7"/>
  <c r="E118"/>
  <c i="5" r="J41"/>
  <c r="J40"/>
  <c i="1" r="AY100"/>
  <c i="5" r="J39"/>
  <c i="1" r="AX100"/>
  <c i="5"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J129"/>
  <c r="J128"/>
  <c r="F128"/>
  <c r="F126"/>
  <c r="E124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4"/>
  <c r="J93"/>
  <c r="F93"/>
  <c r="F91"/>
  <c r="E89"/>
  <c r="J20"/>
  <c r="E20"/>
  <c r="F129"/>
  <c r="J19"/>
  <c r="J14"/>
  <c r="J91"/>
  <c r="E7"/>
  <c r="E120"/>
  <c i="4" r="J41"/>
  <c r="J40"/>
  <c i="1" r="AY99"/>
  <c i="4" r="J39"/>
  <c i="1" r="AX99"/>
  <c i="4" r="BI538"/>
  <c r="BH538"/>
  <c r="BG538"/>
  <c r="BF538"/>
  <c r="T538"/>
  <c r="R538"/>
  <c r="P538"/>
  <c r="BI533"/>
  <c r="BH533"/>
  <c r="BG533"/>
  <c r="BF533"/>
  <c r="T533"/>
  <c r="R533"/>
  <c r="P533"/>
  <c r="BI529"/>
  <c r="BH529"/>
  <c r="BG529"/>
  <c r="BF529"/>
  <c r="T529"/>
  <c r="T528"/>
  <c r="R529"/>
  <c r="R528"/>
  <c r="P529"/>
  <c r="P528"/>
  <c r="BI526"/>
  <c r="BH526"/>
  <c r="BG526"/>
  <c r="BF526"/>
  <c r="T526"/>
  <c r="R526"/>
  <c r="P526"/>
  <c r="BI523"/>
  <c r="BH523"/>
  <c r="BG523"/>
  <c r="BF523"/>
  <c r="T523"/>
  <c r="R523"/>
  <c r="P523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0"/>
  <c r="BH510"/>
  <c r="BG510"/>
  <c r="BF510"/>
  <c r="T510"/>
  <c r="R510"/>
  <c r="P510"/>
  <c r="BI505"/>
  <c r="BH505"/>
  <c r="BG505"/>
  <c r="BF505"/>
  <c r="T505"/>
  <c r="R505"/>
  <c r="P505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6"/>
  <c r="BH486"/>
  <c r="BG486"/>
  <c r="BF486"/>
  <c r="T486"/>
  <c r="R486"/>
  <c r="P486"/>
  <c r="BI483"/>
  <c r="BH483"/>
  <c r="BG483"/>
  <c r="BF483"/>
  <c r="T483"/>
  <c r="R483"/>
  <c r="P483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3"/>
  <c r="BH463"/>
  <c r="BG463"/>
  <c r="BF463"/>
  <c r="T463"/>
  <c r="R463"/>
  <c r="P463"/>
  <c r="BI457"/>
  <c r="BH457"/>
  <c r="BG457"/>
  <c r="BF457"/>
  <c r="T457"/>
  <c r="R457"/>
  <c r="P457"/>
  <c r="BI452"/>
  <c r="BH452"/>
  <c r="BG452"/>
  <c r="BF452"/>
  <c r="T452"/>
  <c r="R452"/>
  <c r="P452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6"/>
  <c r="BH436"/>
  <c r="BG436"/>
  <c r="BF436"/>
  <c r="T436"/>
  <c r="R436"/>
  <c r="P436"/>
  <c r="BI430"/>
  <c r="BH430"/>
  <c r="BG430"/>
  <c r="BF430"/>
  <c r="T430"/>
  <c r="R430"/>
  <c r="P430"/>
  <c r="BI423"/>
  <c r="BH423"/>
  <c r="BG423"/>
  <c r="BF423"/>
  <c r="T423"/>
  <c r="R423"/>
  <c r="P423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398"/>
  <c r="BH398"/>
  <c r="BG398"/>
  <c r="BF398"/>
  <c r="T398"/>
  <c r="R398"/>
  <c r="P398"/>
  <c r="BI392"/>
  <c r="BH392"/>
  <c r="BG392"/>
  <c r="BF392"/>
  <c r="T392"/>
  <c r="R392"/>
  <c r="P392"/>
  <c r="BI387"/>
  <c r="BH387"/>
  <c r="BG387"/>
  <c r="BF387"/>
  <c r="T387"/>
  <c r="R387"/>
  <c r="P387"/>
  <c r="BI381"/>
  <c r="BH381"/>
  <c r="BG381"/>
  <c r="BF381"/>
  <c r="T381"/>
  <c r="T380"/>
  <c r="R381"/>
  <c r="R380"/>
  <c r="P381"/>
  <c r="P380"/>
  <c r="BI371"/>
  <c r="BH371"/>
  <c r="BG371"/>
  <c r="BF371"/>
  <c r="T371"/>
  <c r="R371"/>
  <c r="P371"/>
  <c r="BI366"/>
  <c r="BH366"/>
  <c r="BG366"/>
  <c r="BF366"/>
  <c r="T366"/>
  <c r="R366"/>
  <c r="P366"/>
  <c r="BI361"/>
  <c r="BH361"/>
  <c r="BG361"/>
  <c r="BF361"/>
  <c r="T361"/>
  <c r="R361"/>
  <c r="P361"/>
  <c r="BI356"/>
  <c r="BH356"/>
  <c r="BG356"/>
  <c r="BF356"/>
  <c r="T356"/>
  <c r="R356"/>
  <c r="P356"/>
  <c r="BI351"/>
  <c r="BH351"/>
  <c r="BG351"/>
  <c r="BF351"/>
  <c r="T351"/>
  <c r="R351"/>
  <c r="P351"/>
  <c r="BI340"/>
  <c r="BH340"/>
  <c r="BG340"/>
  <c r="BF340"/>
  <c r="T340"/>
  <c r="R340"/>
  <c r="P340"/>
  <c r="BI331"/>
  <c r="BH331"/>
  <c r="BG331"/>
  <c r="BF331"/>
  <c r="T331"/>
  <c r="R331"/>
  <c r="P331"/>
  <c r="BI319"/>
  <c r="BH319"/>
  <c r="BG319"/>
  <c r="BF319"/>
  <c r="T319"/>
  <c r="R319"/>
  <c r="P319"/>
  <c r="BI317"/>
  <c r="BH317"/>
  <c r="BG317"/>
  <c r="BF317"/>
  <c r="T317"/>
  <c r="R317"/>
  <c r="P317"/>
  <c r="BI308"/>
  <c r="BH308"/>
  <c r="BG308"/>
  <c r="BF308"/>
  <c r="T308"/>
  <c r="R308"/>
  <c r="P308"/>
  <c r="BI299"/>
  <c r="BH299"/>
  <c r="BG299"/>
  <c r="BF299"/>
  <c r="T299"/>
  <c r="R299"/>
  <c r="P299"/>
  <c r="BI297"/>
  <c r="BH297"/>
  <c r="BG297"/>
  <c r="BF297"/>
  <c r="T297"/>
  <c r="R297"/>
  <c r="P297"/>
  <c r="BI290"/>
  <c r="BH290"/>
  <c r="BG290"/>
  <c r="BF290"/>
  <c r="T290"/>
  <c r="R290"/>
  <c r="P290"/>
  <c r="BI283"/>
  <c r="BH283"/>
  <c r="BG283"/>
  <c r="BF283"/>
  <c r="T283"/>
  <c r="R283"/>
  <c r="P283"/>
  <c r="BI273"/>
  <c r="BH273"/>
  <c r="BG273"/>
  <c r="BF273"/>
  <c r="T273"/>
  <c r="R273"/>
  <c r="P273"/>
  <c r="BI271"/>
  <c r="BH271"/>
  <c r="BG271"/>
  <c r="BF271"/>
  <c r="T271"/>
  <c r="R271"/>
  <c r="P271"/>
  <c r="BI262"/>
  <c r="BH262"/>
  <c r="BG262"/>
  <c r="BF262"/>
  <c r="T262"/>
  <c r="R262"/>
  <c r="P262"/>
  <c r="BI253"/>
  <c r="BH253"/>
  <c r="BG253"/>
  <c r="BF253"/>
  <c r="T253"/>
  <c r="R253"/>
  <c r="P253"/>
  <c r="BI250"/>
  <c r="BH250"/>
  <c r="BG250"/>
  <c r="BF250"/>
  <c r="T250"/>
  <c r="R250"/>
  <c r="P250"/>
  <c r="BI245"/>
  <c r="BH245"/>
  <c r="BG245"/>
  <c r="BF245"/>
  <c r="T245"/>
  <c r="R245"/>
  <c r="P245"/>
  <c r="BI239"/>
  <c r="BH239"/>
  <c r="BG239"/>
  <c r="BF239"/>
  <c r="T239"/>
  <c r="R239"/>
  <c r="P239"/>
  <c r="BI234"/>
  <c r="BH234"/>
  <c r="BG234"/>
  <c r="BF234"/>
  <c r="T234"/>
  <c r="R234"/>
  <c r="P234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J140"/>
  <c r="J139"/>
  <c r="F139"/>
  <c r="F137"/>
  <c r="E135"/>
  <c r="BI120"/>
  <c r="BH120"/>
  <c r="BG120"/>
  <c r="BF120"/>
  <c r="BI119"/>
  <c r="BH119"/>
  <c r="BG119"/>
  <c r="BF119"/>
  <c r="BE119"/>
  <c r="BI118"/>
  <c r="BH118"/>
  <c r="BG118"/>
  <c r="BF118"/>
  <c r="BE118"/>
  <c r="BI117"/>
  <c r="BH117"/>
  <c r="BG117"/>
  <c r="BF117"/>
  <c r="BE117"/>
  <c r="BI116"/>
  <c r="BH116"/>
  <c r="BG116"/>
  <c r="BF116"/>
  <c r="BE116"/>
  <c r="BI115"/>
  <c r="BH115"/>
  <c r="BG115"/>
  <c r="BF115"/>
  <c r="BE115"/>
  <c r="J94"/>
  <c r="J93"/>
  <c r="F93"/>
  <c r="F91"/>
  <c r="E89"/>
  <c r="J20"/>
  <c r="E20"/>
  <c r="F140"/>
  <c r="J19"/>
  <c r="J14"/>
  <c r="J137"/>
  <c r="E7"/>
  <c r="E85"/>
  <c i="3" r="J41"/>
  <c r="J40"/>
  <c i="1" r="AY97"/>
  <c i="3" r="J39"/>
  <c i="1" r="AX97"/>
  <c i="3"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J129"/>
  <c r="J128"/>
  <c r="F128"/>
  <c r="F126"/>
  <c r="E124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4"/>
  <c r="J93"/>
  <c r="F93"/>
  <c r="F91"/>
  <c r="E89"/>
  <c r="J20"/>
  <c r="E20"/>
  <c r="F129"/>
  <c r="J19"/>
  <c r="J14"/>
  <c r="J91"/>
  <c r="E7"/>
  <c r="E120"/>
  <c i="2" r="J41"/>
  <c r="J40"/>
  <c i="1" r="AY96"/>
  <c i="2" r="J39"/>
  <c i="1" r="AX96"/>
  <c i="2" r="BI324"/>
  <c r="BH324"/>
  <c r="BG324"/>
  <c r="BF324"/>
  <c r="T324"/>
  <c r="T318"/>
  <c r="T317"/>
  <c r="R324"/>
  <c r="R318"/>
  <c r="R317"/>
  <c r="P324"/>
  <c r="P318"/>
  <c r="P317"/>
  <c r="BI319"/>
  <c r="BH319"/>
  <c r="BG319"/>
  <c r="BF319"/>
  <c r="T319"/>
  <c r="R319"/>
  <c r="P319"/>
  <c r="BI315"/>
  <c r="BH315"/>
  <c r="BG315"/>
  <c r="BF315"/>
  <c r="T315"/>
  <c r="T314"/>
  <c r="R315"/>
  <c r="R314"/>
  <c r="P315"/>
  <c r="P314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3"/>
  <c r="BH293"/>
  <c r="BG293"/>
  <c r="BF293"/>
  <c r="T293"/>
  <c r="R293"/>
  <c r="P293"/>
  <c r="BI286"/>
  <c r="BH286"/>
  <c r="BG286"/>
  <c r="BF286"/>
  <c r="T286"/>
  <c r="R286"/>
  <c r="P286"/>
  <c r="BI283"/>
  <c r="BH283"/>
  <c r="BG283"/>
  <c r="BF283"/>
  <c r="T283"/>
  <c r="R283"/>
  <c r="P283"/>
  <c r="BI272"/>
  <c r="BH272"/>
  <c r="BG272"/>
  <c r="BF272"/>
  <c r="T272"/>
  <c r="R272"/>
  <c r="P272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2"/>
  <c r="BH252"/>
  <c r="BG252"/>
  <c r="BF252"/>
  <c r="T252"/>
  <c r="R252"/>
  <c r="P252"/>
  <c r="BI249"/>
  <c r="BH249"/>
  <c r="BG249"/>
  <c r="BF249"/>
  <c r="T249"/>
  <c r="R249"/>
  <c r="P249"/>
  <c r="BI243"/>
  <c r="BH243"/>
  <c r="BG243"/>
  <c r="BF243"/>
  <c r="T243"/>
  <c r="R243"/>
  <c r="P243"/>
  <c r="BI235"/>
  <c r="BH235"/>
  <c r="BG235"/>
  <c r="BF235"/>
  <c r="T235"/>
  <c r="R235"/>
  <c r="P235"/>
  <c r="BI228"/>
  <c r="BH228"/>
  <c r="BG228"/>
  <c r="BF228"/>
  <c r="T228"/>
  <c r="R228"/>
  <c r="P228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3"/>
  <c r="BH213"/>
  <c r="BG213"/>
  <c r="BF213"/>
  <c r="T213"/>
  <c r="T212"/>
  <c r="R213"/>
  <c r="R212"/>
  <c r="P213"/>
  <c r="P212"/>
  <c r="BI205"/>
  <c r="BH205"/>
  <c r="BG205"/>
  <c r="BF205"/>
  <c r="T205"/>
  <c r="R205"/>
  <c r="P205"/>
  <c r="BI203"/>
  <c r="BH203"/>
  <c r="BG203"/>
  <c r="BF203"/>
  <c r="T203"/>
  <c r="R203"/>
  <c r="P203"/>
  <c r="BI196"/>
  <c r="BH196"/>
  <c r="BG196"/>
  <c r="BF196"/>
  <c r="T196"/>
  <c r="R196"/>
  <c r="P196"/>
  <c r="BI189"/>
  <c r="BH189"/>
  <c r="BG189"/>
  <c r="BF189"/>
  <c r="T189"/>
  <c r="R189"/>
  <c r="P189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J136"/>
  <c r="J135"/>
  <c r="F135"/>
  <c r="F133"/>
  <c r="E131"/>
  <c r="BI116"/>
  <c r="BH116"/>
  <c r="BG116"/>
  <c r="BF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J94"/>
  <c r="J93"/>
  <c r="F93"/>
  <c r="F91"/>
  <c r="E89"/>
  <c r="J20"/>
  <c r="E20"/>
  <c r="F94"/>
  <c r="J19"/>
  <c r="J14"/>
  <c r="J91"/>
  <c r="E7"/>
  <c r="E127"/>
  <c i="1" r="CK107"/>
  <c r="CJ107"/>
  <c r="CI107"/>
  <c r="CH107"/>
  <c r="CG107"/>
  <c r="CF107"/>
  <c r="BZ107"/>
  <c r="CE107"/>
  <c r="CK106"/>
  <c r="CJ106"/>
  <c r="CI106"/>
  <c r="CH106"/>
  <c r="CG106"/>
  <c r="CF106"/>
  <c r="BZ106"/>
  <c r="CE106"/>
  <c r="CK105"/>
  <c r="CJ105"/>
  <c r="CI105"/>
  <c r="CH105"/>
  <c r="CG105"/>
  <c r="CF105"/>
  <c r="BZ105"/>
  <c r="CE105"/>
  <c r="CK104"/>
  <c r="CJ104"/>
  <c r="CI104"/>
  <c r="CH104"/>
  <c r="CG104"/>
  <c r="CF104"/>
  <c r="BZ104"/>
  <c r="CE104"/>
  <c r="L90"/>
  <c r="AM90"/>
  <c r="AM89"/>
  <c r="L89"/>
  <c r="AM87"/>
  <c r="L87"/>
  <c r="L85"/>
  <c r="L84"/>
  <c i="2" r="BK324"/>
  <c r="BK145"/>
  <c r="J286"/>
  <c r="BK183"/>
  <c r="J307"/>
  <c r="J173"/>
  <c r="J223"/>
  <c r="BK155"/>
  <c r="BK304"/>
  <c r="BK205"/>
  <c r="BK286"/>
  <c r="BK263"/>
  <c i="1" r="AS95"/>
  <c i="4" r="J463"/>
  <c r="J331"/>
  <c r="J179"/>
  <c r="J452"/>
  <c r="BK406"/>
  <c r="J290"/>
  <c r="BK217"/>
  <c r="J164"/>
  <c r="J523"/>
  <c r="BK411"/>
  <c r="BK529"/>
  <c r="BK475"/>
  <c r="BK423"/>
  <c r="J387"/>
  <c r="J361"/>
  <c r="J271"/>
  <c r="BK192"/>
  <c r="BK157"/>
  <c r="BK483"/>
  <c r="J436"/>
  <c r="J356"/>
  <c r="BK297"/>
  <c r="BK214"/>
  <c r="J155"/>
  <c r="J498"/>
  <c r="J423"/>
  <c r="BK239"/>
  <c r="J171"/>
  <c i="5" r="J138"/>
  <c i="6" r="J152"/>
  <c r="J139"/>
  <c r="BK131"/>
  <c r="BK147"/>
  <c i="2" r="J205"/>
  <c r="J252"/>
  <c r="J170"/>
  <c r="J221"/>
  <c r="BK235"/>
  <c r="J150"/>
  <c r="BK257"/>
  <c i="3" r="BK135"/>
  <c i="4" r="J478"/>
  <c r="J533"/>
  <c r="J430"/>
  <c r="J234"/>
  <c r="J529"/>
  <c r="BK182"/>
  <c r="BK452"/>
  <c r="J406"/>
  <c r="J283"/>
  <c r="BK212"/>
  <c r="J148"/>
  <c r="BK392"/>
  <c r="J262"/>
  <c r="J157"/>
  <c r="BK408"/>
  <c r="BK361"/>
  <c i="5" r="BK135"/>
  <c i="6" r="J149"/>
  <c r="J155"/>
  <c r="BK139"/>
  <c i="2" r="BK319"/>
  <c r="BK142"/>
  <c r="J219"/>
  <c r="BK160"/>
  <c r="J183"/>
  <c r="J283"/>
  <c r="J160"/>
  <c r="BK283"/>
  <c r="BK223"/>
  <c i="3" r="J138"/>
  <c i="4" r="J441"/>
  <c r="BK253"/>
  <c r="J521"/>
  <c r="J371"/>
  <c r="BK227"/>
  <c r="J192"/>
  <c r="J483"/>
  <c r="BK299"/>
  <c r="J445"/>
  <c r="J403"/>
  <c r="BK273"/>
  <c r="BK179"/>
  <c r="J505"/>
  <c r="BK445"/>
  <c r="BK245"/>
  <c r="BK164"/>
  <c r="J472"/>
  <c r="BK283"/>
  <c r="J162"/>
  <c i="5" r="J141"/>
  <c i="6" r="BK145"/>
  <c r="J158"/>
  <c r="J131"/>
  <c i="2" r="BK213"/>
  <c r="J249"/>
  <c r="J272"/>
  <c r="J315"/>
  <c r="BK219"/>
  <c r="J324"/>
  <c r="BK178"/>
  <c r="BK221"/>
  <c r="F38"/>
  <c r="BK243"/>
  <c r="BK307"/>
  <c r="J213"/>
  <c r="J300"/>
  <c r="BK293"/>
  <c r="BK175"/>
  <c r="BK300"/>
  <c r="J165"/>
  <c r="BK173"/>
  <c i="4" r="BK521"/>
  <c r="BK356"/>
  <c r="BK146"/>
  <c r="J475"/>
  <c r="BK308"/>
  <c r="BK202"/>
  <c r="J495"/>
  <c r="BK515"/>
  <c r="J366"/>
  <c r="J245"/>
  <c r="J515"/>
  <c r="BK340"/>
  <c r="J207"/>
  <c r="BK463"/>
  <c r="BK403"/>
  <c r="J150"/>
  <c i="6" r="J141"/>
  <c r="BK137"/>
  <c r="BK134"/>
  <c r="J145"/>
  <c i="2" r="BK266"/>
  <c r="BK196"/>
  <c r="J266"/>
  <c r="J196"/>
  <c r="J145"/>
  <c r="BK260"/>
  <c r="J155"/>
  <c r="J263"/>
  <c r="BK165"/>
  <c r="J312"/>
  <c r="BK203"/>
  <c r="J260"/>
  <c r="BK252"/>
  <c i="3" r="BK141"/>
  <c r="BK138"/>
  <c i="4" r="BK495"/>
  <c r="BK387"/>
  <c r="J227"/>
  <c r="BK526"/>
  <c r="BK498"/>
  <c r="J416"/>
  <c r="BK319"/>
  <c r="J222"/>
  <c r="J197"/>
  <c r="BK155"/>
  <c r="BK518"/>
  <c r="J398"/>
  <c r="J174"/>
  <c r="J492"/>
  <c r="J408"/>
  <c r="BK381"/>
  <c r="J340"/>
  <c r="J214"/>
  <c r="BK197"/>
  <c r="BK174"/>
  <c r="BK472"/>
  <c r="BK398"/>
  <c r="BK317"/>
  <c r="J217"/>
  <c r="J526"/>
  <c r="BK290"/>
  <c r="BK443"/>
  <c r="BK262"/>
  <c i="5" r="BK141"/>
  <c i="6" r="J147"/>
  <c r="J137"/>
  <c i="2" r="J228"/>
  <c r="BK189"/>
  <c r="J304"/>
  <c r="J235"/>
  <c r="J178"/>
  <c r="BK315"/>
  <c r="BK228"/>
  <c r="BK309"/>
  <c r="J243"/>
  <c r="J203"/>
  <c r="J142"/>
  <c r="BK249"/>
  <c r="J175"/>
  <c r="BK272"/>
  <c i="3" r="J135"/>
  <c i="4" r="J538"/>
  <c r="BK469"/>
  <c r="J421"/>
  <c r="J182"/>
  <c r="BK523"/>
  <c r="BK441"/>
  <c r="BK351"/>
  <c r="J219"/>
  <c r="BK171"/>
  <c r="BK148"/>
  <c r="BK421"/>
  <c r="J351"/>
  <c r="J518"/>
  <c r="J469"/>
  <c r="J411"/>
  <c r="J392"/>
  <c r="J317"/>
  <c r="J250"/>
  <c r="BK207"/>
  <c r="BK150"/>
  <c r="BK478"/>
  <c r="BK430"/>
  <c r="BK331"/>
  <c r="BK234"/>
  <c r="J202"/>
  <c r="J146"/>
  <c r="BK505"/>
  <c r="J308"/>
  <c r="BK271"/>
  <c r="J253"/>
  <c i="5" r="J135"/>
  <c r="BK138"/>
  <c i="6" r="BK141"/>
  <c r="BK158"/>
  <c r="BK152"/>
  <c r="BK149"/>
  <c r="J134"/>
  <c i="2" r="J309"/>
  <c r="BK170"/>
  <c r="J293"/>
  <c r="J189"/>
  <c r="J319"/>
  <c r="J257"/>
  <c i="1" r="AS98"/>
  <c i="2" r="BK312"/>
  <c r="BK150"/>
  <c i="3" r="J141"/>
  <c i="4" r="BK492"/>
  <c r="BK436"/>
  <c r="J319"/>
  <c r="BK538"/>
  <c r="J486"/>
  <c r="J381"/>
  <c r="J239"/>
  <c r="J212"/>
  <c r="BK162"/>
  <c r="J510"/>
  <c r="BK416"/>
  <c r="BK533"/>
  <c r="J443"/>
  <c r="BK371"/>
  <c r="J297"/>
  <c r="BK219"/>
  <c r="BK187"/>
  <c r="BK486"/>
  <c r="J457"/>
  <c r="BK366"/>
  <c r="J299"/>
  <c r="BK222"/>
  <c r="J187"/>
  <c r="BK510"/>
  <c r="BK457"/>
  <c r="J273"/>
  <c r="BK250"/>
  <c i="6" r="BK155"/>
  <c r="J143"/>
  <c r="BK143"/>
  <c i="2" l="1" r="T218"/>
  <c i="3" r="R134"/>
  <c r="R133"/>
  <c r="R132"/>
  <c i="4" r="P145"/>
  <c r="BK282"/>
  <c r="J282"/>
  <c r="J102"/>
  <c r="P330"/>
  <c r="BK386"/>
  <c r="J386"/>
  <c r="J105"/>
  <c r="BK397"/>
  <c r="J397"/>
  <c r="J106"/>
  <c r="T397"/>
  <c r="T517"/>
  <c r="P532"/>
  <c r="P531"/>
  <c i="2" r="R141"/>
  <c r="P188"/>
  <c r="R303"/>
  <c i="3" r="P134"/>
  <c r="P133"/>
  <c r="P132"/>
  <c i="1" r="AU97"/>
  <c i="4" r="P244"/>
  <c r="BK330"/>
  <c r="J330"/>
  <c r="J103"/>
  <c r="P435"/>
  <c i="5" r="T134"/>
  <c r="T133"/>
  <c r="T132"/>
  <c i="2" r="P218"/>
  <c i="3" r="T134"/>
  <c r="T133"/>
  <c r="T132"/>
  <c i="4" r="R244"/>
  <c r="R330"/>
  <c r="T386"/>
  <c r="R397"/>
  <c r="R517"/>
  <c r="BK532"/>
  <c r="J532"/>
  <c r="J111"/>
  <c i="5" r="BK134"/>
  <c r="J134"/>
  <c r="J100"/>
  <c i="2" r="R218"/>
  <c i="4" r="R145"/>
  <c r="R282"/>
  <c r="R435"/>
  <c i="5" r="R134"/>
  <c r="R133"/>
  <c r="R132"/>
  <c i="2" r="P141"/>
  <c r="BK188"/>
  <c r="J188"/>
  <c r="J101"/>
  <c r="T188"/>
  <c r="BK303"/>
  <c r="J303"/>
  <c r="J104"/>
  <c i="4" r="BK244"/>
  <c r="J244"/>
  <c r="J101"/>
  <c r="P282"/>
  <c r="T435"/>
  <c r="R532"/>
  <c r="R531"/>
  <c i="2" r="BK141"/>
  <c r="J141"/>
  <c r="J100"/>
  <c r="BK218"/>
  <c r="J218"/>
  <c r="J103"/>
  <c r="P303"/>
  <c i="3" r="BK134"/>
  <c r="J134"/>
  <c r="J100"/>
  <c i="4" r="BK145"/>
  <c r="J145"/>
  <c r="J100"/>
  <c r="T244"/>
  <c r="T330"/>
  <c r="BK435"/>
  <c r="J435"/>
  <c r="J107"/>
  <c r="P517"/>
  <c i="5" r="P134"/>
  <c r="P133"/>
  <c r="P132"/>
  <c i="1" r="AU100"/>
  <c i="2" r="T141"/>
  <c r="R188"/>
  <c r="T303"/>
  <c i="4" r="T145"/>
  <c r="T144"/>
  <c r="T143"/>
  <c r="T282"/>
  <c r="P386"/>
  <c r="R386"/>
  <c r="P397"/>
  <c r="BK517"/>
  <c r="J517"/>
  <c r="J108"/>
  <c r="T532"/>
  <c r="T531"/>
  <c i="6" r="BK130"/>
  <c r="J130"/>
  <c r="J98"/>
  <c r="P130"/>
  <c r="P129"/>
  <c r="P128"/>
  <c i="1" r="AU101"/>
  <c i="6" r="R130"/>
  <c r="R129"/>
  <c r="R128"/>
  <c r="T130"/>
  <c r="T129"/>
  <c r="T128"/>
  <c i="2" r="BK212"/>
  <c r="J212"/>
  <c r="J102"/>
  <c r="BK314"/>
  <c r="J314"/>
  <c r="J105"/>
  <c r="BK318"/>
  <c r="J318"/>
  <c r="J107"/>
  <c i="4" r="BK528"/>
  <c r="J528"/>
  <c r="J109"/>
  <c r="BK380"/>
  <c r="J380"/>
  <c r="J104"/>
  <c i="6" r="F125"/>
  <c r="BE131"/>
  <c i="5" r="BK133"/>
  <c r="J133"/>
  <c r="J99"/>
  <c i="6" r="BE145"/>
  <c r="BE158"/>
  <c r="E85"/>
  <c r="J122"/>
  <c r="BE147"/>
  <c r="BE139"/>
  <c r="BE141"/>
  <c r="BE149"/>
  <c r="BE152"/>
  <c r="BE134"/>
  <c r="BE137"/>
  <c r="BE143"/>
  <c r="BE155"/>
  <c i="5" r="E85"/>
  <c r="J126"/>
  <c r="F94"/>
  <c i="4" r="BK144"/>
  <c r="J144"/>
  <c r="J99"/>
  <c i="5" r="BE141"/>
  <c r="BE135"/>
  <c r="BE138"/>
  <c i="4" r="BE179"/>
  <c r="BE187"/>
  <c r="BE217"/>
  <c r="BE222"/>
  <c r="BE234"/>
  <c r="BE271"/>
  <c r="BE283"/>
  <c r="BE317"/>
  <c r="BE340"/>
  <c r="BE392"/>
  <c r="BE406"/>
  <c r="BE416"/>
  <c r="BE430"/>
  <c r="BE463"/>
  <c i="3" r="BK133"/>
  <c r="J133"/>
  <c r="J99"/>
  <c i="4" r="J91"/>
  <c r="E131"/>
  <c r="BE148"/>
  <c r="BE162"/>
  <c r="BE192"/>
  <c r="BE202"/>
  <c r="BE207"/>
  <c r="BE214"/>
  <c r="BE245"/>
  <c r="BE262"/>
  <c r="BE351"/>
  <c r="BE366"/>
  <c r="BE515"/>
  <c r="F94"/>
  <c r="BE150"/>
  <c r="BE212"/>
  <c r="BE219"/>
  <c r="BE239"/>
  <c r="BE319"/>
  <c r="BE387"/>
  <c r="BE452"/>
  <c r="BE469"/>
  <c r="BE475"/>
  <c r="BE492"/>
  <c r="BE495"/>
  <c r="BE146"/>
  <c r="BE164"/>
  <c r="BE171"/>
  <c r="BE174"/>
  <c r="BE227"/>
  <c r="BE290"/>
  <c r="BE297"/>
  <c r="BE331"/>
  <c r="BE356"/>
  <c r="BE361"/>
  <c r="BE381"/>
  <c r="BE398"/>
  <c r="BE411"/>
  <c r="BE421"/>
  <c r="BE436"/>
  <c r="BE443"/>
  <c r="BE457"/>
  <c r="BE472"/>
  <c r="BE478"/>
  <c r="BE483"/>
  <c r="BE498"/>
  <c r="BE505"/>
  <c r="BE523"/>
  <c r="BE155"/>
  <c r="BE197"/>
  <c r="BE250"/>
  <c r="BE273"/>
  <c r="BE308"/>
  <c r="BE371"/>
  <c r="BE441"/>
  <c r="BE486"/>
  <c r="BE521"/>
  <c r="BE526"/>
  <c r="BE529"/>
  <c r="BE533"/>
  <c r="BE157"/>
  <c r="BE182"/>
  <c r="BE253"/>
  <c r="BE299"/>
  <c r="BE403"/>
  <c r="BE408"/>
  <c r="BE445"/>
  <c r="BE510"/>
  <c r="BE518"/>
  <c r="BE538"/>
  <c r="BE423"/>
  <c i="3" r="F94"/>
  <c r="E85"/>
  <c r="J126"/>
  <c r="BE138"/>
  <c r="BE135"/>
  <c r="BE141"/>
  <c i="2" r="BK140"/>
  <c r="J140"/>
  <c r="J99"/>
  <c r="BK317"/>
  <c r="J317"/>
  <c r="J106"/>
  <c r="F136"/>
  <c r="BE145"/>
  <c r="BE155"/>
  <c r="BE283"/>
  <c r="BE286"/>
  <c r="BE304"/>
  <c r="BE319"/>
  <c r="BE243"/>
  <c r="BE309"/>
  <c r="BE315"/>
  <c r="J133"/>
  <c r="BE150"/>
  <c r="BE160"/>
  <c r="BE196"/>
  <c r="BE219"/>
  <c r="BE263"/>
  <c r="BE173"/>
  <c r="BE213"/>
  <c r="BE205"/>
  <c r="BE266"/>
  <c r="BE293"/>
  <c r="BE300"/>
  <c r="BE307"/>
  <c r="E85"/>
  <c r="BE142"/>
  <c r="BE170"/>
  <c r="BE175"/>
  <c r="BE178"/>
  <c r="BE183"/>
  <c r="BE189"/>
  <c r="BE203"/>
  <c r="BE221"/>
  <c r="BE223"/>
  <c r="BE228"/>
  <c r="BE235"/>
  <c r="BE257"/>
  <c r="BE324"/>
  <c i="1" r="BA96"/>
  <c i="2" r="BE165"/>
  <c r="BE249"/>
  <c r="BE252"/>
  <c r="BE260"/>
  <c r="BE272"/>
  <c r="BE312"/>
  <c r="F39"/>
  <c i="1" r="BB96"/>
  <c i="5" r="F39"/>
  <c i="1" r="BB100"/>
  <c i="5" r="F40"/>
  <c i="1" r="BC100"/>
  <c i="5" r="F38"/>
  <c i="1" r="BA100"/>
  <c i="2" r="J38"/>
  <c i="1" r="AW96"/>
  <c i="4" r="J38"/>
  <c i="1" r="AW99"/>
  <c i="2" r="F40"/>
  <c i="1" r="BC96"/>
  <c i="6" r="F36"/>
  <c i="1" r="BA101"/>
  <c i="6" r="J36"/>
  <c i="1" r="AW101"/>
  <c i="6" r="F39"/>
  <c i="1" r="BD101"/>
  <c i="3" r="F38"/>
  <c i="1" r="BA97"/>
  <c r="BA95"/>
  <c r="AW95"/>
  <c i="4" r="F41"/>
  <c i="1" r="BD99"/>
  <c r="AS94"/>
  <c i="3" r="J38"/>
  <c i="1" r="AW97"/>
  <c i="4" r="F39"/>
  <c i="1" r="BB99"/>
  <c i="3" r="F41"/>
  <c i="1" r="BD97"/>
  <c i="3" r="F39"/>
  <c i="1" r="BB97"/>
  <c i="4" r="F40"/>
  <c i="1" r="BC99"/>
  <c i="3" r="F40"/>
  <c i="1" r="BC97"/>
  <c i="4" r="F38"/>
  <c i="1" r="BA99"/>
  <c i="2" r="F41"/>
  <c i="1" r="BD96"/>
  <c i="5" r="J38"/>
  <c i="1" r="AW100"/>
  <c i="5" r="F41"/>
  <c i="1" r="BD100"/>
  <c i="6" r="F37"/>
  <c i="1" r="BB101"/>
  <c i="6" r="F38"/>
  <c i="1" r="BC101"/>
  <c i="2" l="1" r="P140"/>
  <c r="P139"/>
  <c i="1" r="AU96"/>
  <c i="4" r="R144"/>
  <c r="R143"/>
  <c i="2" r="R140"/>
  <c r="R139"/>
  <c i="4" r="P144"/>
  <c r="P143"/>
  <c i="1" r="AU99"/>
  <c i="2" r="T140"/>
  <c r="T139"/>
  <c i="4" r="BK531"/>
  <c r="J531"/>
  <c r="J110"/>
  <c i="6" r="BK129"/>
  <c r="J129"/>
  <c r="J97"/>
  <c i="5" r="BK132"/>
  <c r="J132"/>
  <c r="J98"/>
  <c r="J32"/>
  <c i="4" r="BK143"/>
  <c r="J143"/>
  <c r="J98"/>
  <c r="J32"/>
  <c i="3" r="BK132"/>
  <c r="J132"/>
  <c r="J98"/>
  <c r="J32"/>
  <c i="2" r="BK139"/>
  <c r="J139"/>
  <c r="J98"/>
  <c r="J32"/>
  <c i="1" r="AU95"/>
  <c r="BD95"/>
  <c i="3" r="J109"/>
  <c r="BE109"/>
  <c r="J37"/>
  <c i="1" r="AV97"/>
  <c r="AT97"/>
  <c r="BC98"/>
  <c r="AY98"/>
  <c r="BB95"/>
  <c r="AU98"/>
  <c r="BB98"/>
  <c r="AX98"/>
  <c r="BC95"/>
  <c r="AY95"/>
  <c r="BA98"/>
  <c r="AW98"/>
  <c i="4" r="J120"/>
  <c r="J114"/>
  <c r="J33"/>
  <c r="J34"/>
  <c i="1" r="AG99"/>
  <c i="5" r="J109"/>
  <c r="BE109"/>
  <c r="J37"/>
  <c i="1" r="AV100"/>
  <c r="AT100"/>
  <c r="BD98"/>
  <c i="2" r="J116"/>
  <c r="J110"/>
  <c r="J33"/>
  <c i="6" l="1" r="BK128"/>
  <c r="J128"/>
  <c r="J96"/>
  <c r="J30"/>
  <c i="4" r="BE120"/>
  <c i="2" r="BE116"/>
  <c i="1" r="AU94"/>
  <c i="6" r="J107"/>
  <c r="BE107"/>
  <c r="F35"/>
  <c i="1" r="AZ101"/>
  <c i="2" r="J37"/>
  <c i="1" r="AV96"/>
  <c r="AT96"/>
  <c i="2" r="J118"/>
  <c r="J34"/>
  <c i="1" r="AG96"/>
  <c i="3" r="F37"/>
  <c i="1" r="AZ97"/>
  <c i="4" r="J37"/>
  <c i="1" r="AV99"/>
  <c r="AT99"/>
  <c r="AN99"/>
  <c r="AX95"/>
  <c i="4" r="J122"/>
  <c i="5" r="J103"/>
  <c r="J111"/>
  <c i="1" r="BC94"/>
  <c r="W35"/>
  <c r="BD94"/>
  <c r="W36"/>
  <c i="3" r="J103"/>
  <c r="J33"/>
  <c r="J34"/>
  <c i="1" r="AG97"/>
  <c r="AN97"/>
  <c i="4" r="F37"/>
  <c i="1" r="AZ99"/>
  <c r="BB94"/>
  <c r="W34"/>
  <c r="BA94"/>
  <c r="W33"/>
  <c i="5" r="F37"/>
  <c i="1" r="AZ100"/>
  <c i="5" l="1" r="J33"/>
  <c i="4" r="J43"/>
  <c i="3" r="J43"/>
  <c i="1" r="AN96"/>
  <c i="2" r="J43"/>
  <c i="6" r="J35"/>
  <c i="1" r="AV101"/>
  <c r="AT101"/>
  <c i="6" r="J101"/>
  <c r="J109"/>
  <c i="1" r="AG95"/>
  <c r="AX94"/>
  <c r="AW94"/>
  <c r="AK33"/>
  <c r="AY94"/>
  <c r="AZ98"/>
  <c r="AV98"/>
  <c r="AT98"/>
  <c i="5" r="J34"/>
  <c i="1" r="AG100"/>
  <c r="AN100"/>
  <c i="2" r="F37"/>
  <c i="1" r="AZ96"/>
  <c r="AZ95"/>
  <c i="3" r="J111"/>
  <c i="6" l="1" r="J31"/>
  <c i="5" r="J43"/>
  <c i="6" r="J32"/>
  <c i="1" r="AG101"/>
  <c r="AN101"/>
  <c r="AG98"/>
  <c r="AN98"/>
  <c r="AV95"/>
  <c r="AT95"/>
  <c r="AN95"/>
  <c r="AZ94"/>
  <c r="AV94"/>
  <c r="AT94"/>
  <c i="6" l="1" r="J41"/>
  <c i="1" r="AG94"/>
  <c r="AK26"/>
  <c l="1" r="AN94"/>
  <c r="AG106"/>
  <c r="AV106"/>
  <c r="BY106"/>
  <c r="AG104"/>
  <c r="AV104"/>
  <c r="BY104"/>
  <c r="AG105"/>
  <c r="CD105"/>
  <c r="AG107"/>
  <c r="CD107"/>
  <c l="1" r="CD106"/>
  <c r="CD104"/>
  <c r="AN104"/>
  <c r="AV105"/>
  <c r="BY105"/>
  <c r="AN106"/>
  <c r="W32"/>
  <c r="AG103"/>
  <c r="AK27"/>
  <c r="AK29"/>
  <c r="AV107"/>
  <c r="BY107"/>
  <c l="1" r="AK32"/>
  <c r="AN107"/>
  <c r="AN105"/>
  <c r="AG109"/>
  <c l="1" r="AK38"/>
  <c r="AN103"/>
  <c l="1" r="AN10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<sst xmlns="http://schemas.openxmlformats.org/spreadsheetml/2006/main">
  <si>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</si>
  <si>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</si>
  <si>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</si>
  <si>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</si>
  <si>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</si>
  <si>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{2bed2a57-3f5a-4416-ba84-cdd86c27e80c}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</si>
  <si>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</si>
  <si>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</si>
  <si>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</si>
  <si>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</si>
  <si>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</si>
  <si>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</si>
  <si>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</si>
  <si>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</si>
  <si>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2051_24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</si>
  <si>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</si>
  <si>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</si>
  <si>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Dyje, hráze na Dyji Nový Přerov - Hevlín, ř.km 74,16, Hrabětice, ř. km 81,324, Hevlín</t>
  </si>
  <si>
    <t>KSO:</t>
  </si>
  <si>
    <t>CC-CZ:</t>
  </si>
  <si>
    <t>Místo:</t>
  </si>
  <si>
    <t>Hevlín,Hrabětice</t>
  </si>
  <si>
    <t>Datum:</t>
  </si>
  <si>
    <t>5. 2. 2025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</si>
  <si>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</si>
  <si>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</si>
  <si>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</si>
  <si>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</si>
  <si>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</si>
  <si>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</si>
  <si>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</si>
  <si>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Adam Balažovič</t>
  </si>
  <si>
    <t>True</t>
  </si>
  <si>
    <t>Zpracovatel:</t>
  </si>
  <si>
    <t>VZD INVEST, s.r.o.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</si>
  <si>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</si>
  <si>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</si>
  <si>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</si>
  <si>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</si>
  <si>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</si>
  <si>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</si>
  <si>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</si>
  <si>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</si>
  <si>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</si>
  <si>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</si>
  <si>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</si>
  <si>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</si>
  <si>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</si>
  <si>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</si>
  <si>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</si>
  <si>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</si>
  <si>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</si>
  <si>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</si>
  <si>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</si>
  <si>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</si>
  <si>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</si>
  <si>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</si>
  <si>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</si>
  <si>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</si>
  <si>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</si>
  <si>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</si>
  <si>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</si>
  <si>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</si>
  <si>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</si>
  <si>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</si>
  <si>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</si>
  <si>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</si>
  <si>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</si>
  <si>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</si>
  <si>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</si>
  <si>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</si>
  <si>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</si>
  <si>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</si>
  <si>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</si>
  <si>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</si>
  <si>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</si>
  <si>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</si>
  <si>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</si>
  <si>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</si>
  <si>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</si>
  <si>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</si>
  <si>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</si>
  <si>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SO 01</t>
  </si>
  <si>
    <t>Stavidlo O1 - Hevlín - ř. km 74,160</t>
  </si>
  <si>
    <t>STA</t>
  </si>
  <si>
    <t>1</t>
  </si>
  <si>
    <t>{e3e77f4c-3aff-4f4d-9aa1-3423c0f5e1af}</t>
  </si>
  <si>
    <t>2</t>
  </si>
  <si>
    <t>/</t>
  </si>
  <si>
    <t>SO 01.1</t>
  </si>
  <si>
    <t>Sanace betonové konstrukce</t>
  </si>
  <si>
    <t>Soupis</t>
  </si>
  <si>
    <t>{47a3ff12-9460-459a-abbe-a3919dc029ed}</t>
  </si>
  <si>
    <t>SO 01.2</t>
  </si>
  <si>
    <t>Renovace stavidla</t>
  </si>
  <si>
    <t>{2bdcbe08-4389-4ce6-9f6f-94bcca9c455c}</t>
  </si>
  <si>
    <t>SO 02</t>
  </si>
  <si>
    <t>Stavidlo Hrabětického potoka - ř. km 81,324</t>
  </si>
  <si>
    <t>{11b66454-a358-4b58-911b-5b50d67f79cf}</t>
  </si>
  <si>
    <t>SO 02.1</t>
  </si>
  <si>
    <t>Kompletní rekonstrukce propustku + sanace betonové konstrukce</t>
  </si>
  <si>
    <t>{bec5c184-a0e4-4fb6-90cb-3d48b15944cc}</t>
  </si>
  <si>
    <t>SO 02.2</t>
  </si>
  <si>
    <t>Kompletní výměna stavidla</t>
  </si>
  <si>
    <t>{455636cf-932a-430c-82ad-82155c902d40}</t>
  </si>
  <si>
    <t>VRN</t>
  </si>
  <si>
    <t>Vedlejší rozpočtové náklady</t>
  </si>
  <si>
    <t>{4f300a00-57f6-45da-bc36-7cf59e71abdf}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</si>
  <si>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</si>
  <si>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</si>
  <si>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</si>
  <si>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</si>
  <si>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</si>
  <si>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</si>
  <si>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</si>
  <si>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</si>
  <si>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</si>
  <si>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</si>
  <si>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</si>
  <si>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01 - Stavidlo O1 - Hevlín - ř. km 74,160</t>
  </si>
  <si>
    <t>Soupis:</t>
  </si>
  <si>
    <t>SO 01.1 - Sanace betonové konstrukce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</si>
  <si>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</si>
  <si>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</si>
  <si>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</si>
  <si>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</si>
  <si>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</si>
  <si>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</si>
  <si>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</si>
  <si>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</si>
  <si>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</si>
  <si>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</si>
  <si>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</si>
  <si>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</si>
  <si>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</si>
  <si>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</si>
  <si>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</si>
  <si>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</si>
  <si>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</si>
  <si>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</si>
  <si>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</si>
  <si>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</si>
  <si>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</si>
  <si>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</si>
  <si>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</si>
  <si>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</si>
  <si>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</si>
  <si>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</si>
  <si>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</si>
  <si>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</si>
  <si>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</si>
  <si>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</si>
  <si>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</si>
  <si>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</si>
  <si>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</si>
  <si>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</si>
  <si>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</si>
  <si>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</si>
  <si>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</si>
  <si>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</si>
  <si>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</si>
  <si>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</si>
  <si>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</si>
  <si>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1222505-R</t>
  </si>
  <si>
    <t>Odstranění sedimentu ručně, vč. odvozu a likvidace</t>
  </si>
  <si>
    <t>kpl</t>
  </si>
  <si>
    <t>4</t>
  </si>
  <si>
    <t>-1368916762</t>
  </si>
  <si>
    <t>PP</t>
  </si>
  <si>
    <t>P</t>
  </si>
  <si>
    <t xml:space="preserve">Poznámka k položce:_x000d_
Položka obsahuje:_x000d_
Odstranění sedimentu ručně_x000d_
-  naložení_x000d_
- svislý přesun_x000d_
- vodorovné přemístění na staveništi i mimo staveniště (odvoz na skládku)_x000d_
Poplatek za uložení_x000d_
Předpokládané množství - 10,0 m3_x000d_
</t>
  </si>
  <si>
    <t>132151252</t>
  </si>
  <si>
    <t>Hloubení rýh nezapažených š do 2000 mm v hornině třídy těžitelnosti I skupiny 1 a 2 objem do 50 m3 strojně</t>
  </si>
  <si>
    <t>m3</t>
  </si>
  <si>
    <t>921399005</t>
  </si>
  <si>
    <t>Hloubení nezapažených rýh šířky přes 800 do 2 000 mm strojně s urovnáním dna do předepsaného profilu a spádu v hornině třídy těžitelnosti I skupiny 1 a 2 přes 20 do 50 m3</t>
  </si>
  <si>
    <t>VV</t>
  </si>
  <si>
    <t>32*1*2</t>
  </si>
  <si>
    <t>Výkop rýhy podél objektu - umožnění hydroizolačního nátěru - celková délka x šířka výkopu x výška</t>
  </si>
  <si>
    <t>3</t>
  </si>
  <si>
    <t>Součet</t>
  </si>
  <si>
    <t>162251102</t>
  </si>
  <si>
    <t>Vodorovné přemístění přes 20 do 50 m výkopku/sypaniny z horniny třídy těžitelnosti I skupiny 1 až 3</t>
  </si>
  <si>
    <t>-148431841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</si>
  <si>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</si>
  <si>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64*2</t>
  </si>
  <si>
    <t>Odvoz odtěžené zeminy na mezideponii a následně zpět na zásyp</t>
  </si>
  <si>
    <t>167151111</t>
  </si>
  <si>
    <t>Nakládání výkopku z hornin třídy těžitelnosti I skupiny 1 až 3 přes 100 m3</t>
  </si>
  <si>
    <t>267530990</t>
  </si>
  <si>
    <t>Nakládání, skládání a překládání neulehlého výkopku nebo sypaniny strojně nakládání, množství přes 100 m3, z hornin třídy těžitelnosti I, skupiny 1 až 3</t>
  </si>
  <si>
    <t>64</t>
  </si>
  <si>
    <t>Naložení na mezideponii</t>
  </si>
  <si>
    <t>5</t>
  </si>
  <si>
    <t>171103202</t>
  </si>
  <si>
    <t>Uložení sypanin z horniny třídy těžitelnosti I a II skupiny 1 až 4 do hrází nádrží se zhutněním 100 % PS C s příměsí jílu přes 20 do 50 %</t>
  </si>
  <si>
    <t>-383908894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</si>
  <si>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</si>
  <si>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Zpětný násyp - včetně hutnění - ochranná hráz - hutněno po max. tl. vrstvy 20 cm</t>
  </si>
  <si>
    <t>6</t>
  </si>
  <si>
    <t>181411121</t>
  </si>
  <si>
    <t>Založení lučního trávníku výsevem pl do 1000 m2 v rovině a ve svahu do 1:5</t>
  </si>
  <si>
    <t>m2</t>
  </si>
  <si>
    <t>-961706813</t>
  </si>
  <si>
    <t>Založení trávníku na půdě předem připravené plochy do 1000 m2 výsevem včetně utažení lučního v rovině nebo na svahu do 1:5</t>
  </si>
  <si>
    <t>450</t>
  </si>
  <si>
    <t>Zatravnění - dotčené plochy stav. mechanizací, mezideponie, okolí objektu</t>
  </si>
  <si>
    <t>7</t>
  </si>
  <si>
    <t>M</t>
  </si>
  <si>
    <t>00572472</t>
  </si>
  <si>
    <t>osivo směs travní krajinná-rovinná</t>
  </si>
  <si>
    <t>kg</t>
  </si>
  <si>
    <t>8</t>
  </si>
  <si>
    <t>-1237482842</t>
  </si>
  <si>
    <t>450*0,03 'Přepočtené koeficientem množství</t>
  </si>
  <si>
    <t>181411122</t>
  </si>
  <si>
    <t>Založení lučního trávníku výsevem pl do 1000 m2 ve svahu přes 1:5 do 1:2</t>
  </si>
  <si>
    <t>-1985592901</t>
  </si>
  <si>
    <t>Založení trávníku na půdě předem připravené plochy do 1000 m2 výsevem včetně utažení lučního na svahu přes 1:5 do 1:2</t>
  </si>
  <si>
    <t>9</t>
  </si>
  <si>
    <t>00572474</t>
  </si>
  <si>
    <t>osivo směs travní krajinná-svahová</t>
  </si>
  <si>
    <t>-107647395</t>
  </si>
  <si>
    <t>250*0,03 'Přepočtené koeficientem množství</t>
  </si>
  <si>
    <t>10</t>
  </si>
  <si>
    <t>181951112</t>
  </si>
  <si>
    <t>Úprava pláně v hornině třídy těžitelnosti I skupiny 1 až 3 se zhutněním strojně</t>
  </si>
  <si>
    <t>205979521</t>
  </si>
  <si>
    <t>Úprava pláně vyrovnáním výškových rozdílů strojně v hornině třídy těžitelnosti I, skupiny 1 až 3 se zhutněním</t>
  </si>
  <si>
    <t>Úprava pláně - plochy dotčené stavební mechanizací</t>
  </si>
  <si>
    <t>11</t>
  </si>
  <si>
    <t>182251101</t>
  </si>
  <si>
    <t>Svahování násypů strojně</t>
  </si>
  <si>
    <t>-1535307483</t>
  </si>
  <si>
    <t>Svahování trvalých svahů do projektovaných profilů strojně s potřebným přemístěním výkopku při svahování násypů v jakékoliv hornině</t>
  </si>
  <si>
    <t>250</t>
  </si>
  <si>
    <t>Vysvahování hráze</t>
  </si>
  <si>
    <t>Svislé a kompletní konstrukce</t>
  </si>
  <si>
    <t>317321017</t>
  </si>
  <si>
    <t>Římsy opěrných zdí a valů ze ŽB tř. C 25/30</t>
  </si>
  <si>
    <t>1975388311</t>
  </si>
  <si>
    <t>Římsy opěrných zdí a valů z betonu železového tř. C 25/30</t>
  </si>
  <si>
    <t>6,5*0,15</t>
  </si>
  <si>
    <t>Římsa - plocha římsy x výška římsy - čelo</t>
  </si>
  <si>
    <t>23*0,1</t>
  </si>
  <si>
    <t>Římsa - plocha římsy x výška římsy + přesah 10 cm -boční křídla</t>
  </si>
  <si>
    <t>13</t>
  </si>
  <si>
    <t>317353111</t>
  </si>
  <si>
    <t>Bednění říms opěrných zdí a valů přímých, zalomených nebo zakřivených zřízení</t>
  </si>
  <si>
    <t>-635047233</t>
  </si>
  <si>
    <t>Bednění říms opěrných zdí a valů jakéhokoliv tvaru přímých, zalomených nebo jinak zakřivených zřízení</t>
  </si>
  <si>
    <t>14,5*0,25</t>
  </si>
  <si>
    <t>Bednění římsy - celková délka ze všech stran x výška bednění - čelo</t>
  </si>
  <si>
    <t>20*0,25*2</t>
  </si>
  <si>
    <t>Bednění římsy - celková délka ze všech stran x výška bednění x obě křídla - boční křídla</t>
  </si>
  <si>
    <t>14</t>
  </si>
  <si>
    <t>317353112</t>
  </si>
  <si>
    <t>Bednění říms opěrných zdí a valů přímých, zalomených nebo zakřivených odstranění</t>
  </si>
  <si>
    <t>-1159720216</t>
  </si>
  <si>
    <t>Bednění říms opěrných zdí a valů jakéhokoliv tvaru přímých, zalomených nebo jinak zakřivených odstranění</t>
  </si>
  <si>
    <t>15</t>
  </si>
  <si>
    <t>321368211</t>
  </si>
  <si>
    <t>Výztuž železobetonových konstrukcí vodních staveb ze svařovaných sítí</t>
  </si>
  <si>
    <t>t</t>
  </si>
  <si>
    <t>-2013747144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</si>
  <si>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</si>
  <si>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54,5*1,1*7,9*0,001</t>
  </si>
  <si>
    <t xml:space="preserve">výztuž - římsa - Kari síť - 8*100*100 mm - plocha * váha-m2 * převod na tuny) </t>
  </si>
  <si>
    <t>20,0*1,1*7,9*0,001</t>
  </si>
  <si>
    <t xml:space="preserve">výztuž - propustek - Kari síť - 8*100*100 mm - plocha * váha-m2 * převod na tuny) </t>
  </si>
  <si>
    <t>Úpravy povrchů, podlahy a osazování výplní</t>
  </si>
  <si>
    <t>16</t>
  </si>
  <si>
    <t>636195311</t>
  </si>
  <si>
    <t>Oprava spár dlažby z lomového kamene hl do 70 mm maltou cementovou včetně vysekání</t>
  </si>
  <si>
    <t>-1113941663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</si>
  <si>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</si>
  <si>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260*0,2</t>
  </si>
  <si>
    <t>Pomístná oprava spár - celková plocha x vysekání spar + přespárování 20 % plochy</t>
  </si>
  <si>
    <t>Ostatní konstrukce a práce, bourání</t>
  </si>
  <si>
    <t>17</t>
  </si>
  <si>
    <t>941111121</t>
  </si>
  <si>
    <t>Montáž lešení řadového trubkového lehkého s podlahami zatížení do 200 kg/m2 š od 0,9 do 1,2 m v do 10 m</t>
  </si>
  <si>
    <t>216651438</t>
  </si>
  <si>
    <t>Lešení řadové trubkové lehké pracovní s podlahami s provozním zatížením tř. 3 do 200 kg/m2 šířky tř. W09 od 0,9 do 1,2 m, výšky výšky do 10 m montáž</t>
  </si>
  <si>
    <t>18</t>
  </si>
  <si>
    <t>941111821</t>
  </si>
  <si>
    <t>Demontáž lešení řadového trubkového lehkého s podlahami zatížení do 200 kg/m2 š od 0,9 do 1,2 m v do 10 m</t>
  </si>
  <si>
    <t>-1401302360</t>
  </si>
  <si>
    <t>Lešení řadové trubkové lehké pracovní s podlahami s provozním zatížením tř. 3 do 200 kg/m2 šířky tř. W09 od 0,9 do 1,2 m, výšky výšky do 10 m demontáž</t>
  </si>
  <si>
    <t>19</t>
  </si>
  <si>
    <t>953334121</t>
  </si>
  <si>
    <t>Bobtnavý pásek do pracovních spar betonových kcí bentonitový 20 x 25 mm</t>
  </si>
  <si>
    <t>m</t>
  </si>
  <si>
    <t>1260360152</t>
  </si>
  <si>
    <t>Bobtnavý pásek do pracovních spar betonových konstrukcí bentonitový, rozměru 20 x 25 mm</t>
  </si>
  <si>
    <t>28</t>
  </si>
  <si>
    <t>Bobtnavý pásek do pracovní spáry mezi stávající bet. kci a novou římsou - celková délka - 1 řady</t>
  </si>
  <si>
    <t>20</t>
  </si>
  <si>
    <t>966051211</t>
  </si>
  <si>
    <t>Bourání konstrukcí LTM zdiva z ŽB nebo předpjatého betonu ručně</t>
  </si>
  <si>
    <t>-1720580304</t>
  </si>
  <si>
    <t>Bourání konstrukcí LTM ve vodních tocích s přemístěním suti na hromady na vzdálenost do 20 m nebo s naložením na dopravní prostředek ručně z betonu železového nebo předpjatého</t>
  </si>
  <si>
    <t>Vybourání stávající horní části beton. kce na objektu - plocha objektu x tl. - čelo</t>
  </si>
  <si>
    <t>20,5*0,1</t>
  </si>
  <si>
    <t>Vybourání stávající horní části beton. kce na objektu - plocha objektu x tl. - boční křídla</t>
  </si>
  <si>
    <t>R1</t>
  </si>
  <si>
    <t>D+M Hrubá sanace objektu sanačními maltami</t>
  </si>
  <si>
    <t>-1801382833</t>
  </si>
  <si>
    <t xml:space="preserve">Poznámka k položce:_x000d_
Položka obsahuje:_x000d_
Dodávku + nanesení jednotlivých vrstev sanační malty ve dvou vrstvách  materiálu (tl. jedné vrstvy min. 10 mm)_x000d_
Před nanesením sanační malty bude provedena cementová ochrana výztuže._x000d_
sanační malta 54 kg/m2_x000d_
výztužná síť - vlákny vyztužená síťovina určená ke zhotovení vyztužených omítek_x000d_
tekutá hydrofobizace betonu</t>
  </si>
  <si>
    <t>88</t>
  </si>
  <si>
    <t>Sanace objektu - betonové pohledové plochy</t>
  </si>
  <si>
    <t>Sanace betonových stěn v propustku - plocha</t>
  </si>
  <si>
    <t>22</t>
  </si>
  <si>
    <t>R10</t>
  </si>
  <si>
    <t>D+M Speciální EM Connestor na přikotvení sítě vložen do chemické kotvy s vyvrtáním</t>
  </si>
  <si>
    <t>ks</t>
  </si>
  <si>
    <t>-1521197629</t>
  </si>
  <si>
    <t xml:space="preserve">Poznámka k položce:_x000d_
Položka obsahuje:_x000d_
Kotvičky budou sloužit k uchycení sítě_x000d_
V položce je zahrnuto:_x000d_
- vyvrtání otvoru do opěrné zdi o hloubce 0,40 m a průměru 16 mm._x000d_
- vyfoukání otvoru před použitím chemické kotvy._x000d_
- speciální EM Connestor </t>
  </si>
  <si>
    <t>103*5</t>
  </si>
  <si>
    <t>Ocelové kotvičky - propojení stávající zdi síťovinou - plocha x 5ks/m2</t>
  </si>
  <si>
    <t>23</t>
  </si>
  <si>
    <t>R11</t>
  </si>
  <si>
    <t>D+M Chemická kotva pro uchycení EM Connestor pro osazení sítě</t>
  </si>
  <si>
    <t>855061260</t>
  </si>
  <si>
    <t>Poznámka k položce:_x000d_
Položka obsahuje:_x000d_
Dodání chemické kotvy - 13 ks, 1 ks=1 kg</t>
  </si>
  <si>
    <t>24</t>
  </si>
  <si>
    <t>R14</t>
  </si>
  <si>
    <t xml:space="preserve">D+M Nanesení nosného spojovacího můstku na betonovou konstrukci </t>
  </si>
  <si>
    <t>-554287376</t>
  </si>
  <si>
    <t>D+M Nanesení nosného spojovacího můstku na betonovou konstrukci (nutné použít barevný spojovací můstek z důvodu kontroly).
- potřebný objem pitné vody na smíchání spojovacího můstku
- technika pro nanesení
- dělníci potřební k nanesení
- dovoz a manipulace s vodou a maltou
- 1 kg/m2
Technologický postup a druh materiálu dle techhnické zprávy a dle technického listu použitého výrobku</t>
  </si>
  <si>
    <t>6,5+20,5</t>
  </si>
  <si>
    <t>Nanesení adhézního můstku - stávající kce. - plocha</t>
  </si>
  <si>
    <t>25</t>
  </si>
  <si>
    <t>R15</t>
  </si>
  <si>
    <t>D+M Příplatek za použití pytlované spárovací směsi</t>
  </si>
  <si>
    <t>-1837026010</t>
  </si>
  <si>
    <t>Poznámka k položce:_x000d_
Pytlovaná spárovací směs bude použita pro nové dlažby i pro přespárování stávajících dlažeb</t>
  </si>
  <si>
    <t>26</t>
  </si>
  <si>
    <t>R18</t>
  </si>
  <si>
    <t xml:space="preserve">D+M Zajištění osvětlení v propustku </t>
  </si>
  <si>
    <t>-198065653</t>
  </si>
  <si>
    <t>Poznámka k položce:_x000d_
Zhotovitel si zajistí dle svých možností osvětlení v propustku</t>
  </si>
  <si>
    <t>27</t>
  </si>
  <si>
    <t>R16</t>
  </si>
  <si>
    <t>D+M Příplatek za ,,stístěný,, prostor v propustku</t>
  </si>
  <si>
    <t>-1916648551</t>
  </si>
  <si>
    <t>Poznámka k položce:_x000d_
Položka obsahuje příplatek za stísněné pracovní podmínky, vč. ručního přesunu materiálu do propustku a ven.</t>
  </si>
  <si>
    <t>R17</t>
  </si>
  <si>
    <t xml:space="preserve">D+M Ocelové kotvičky do epoxidové chemické kotvy s vyvrtáním - propojení stávající a nové betonové kce. </t>
  </si>
  <si>
    <t>-711407565</t>
  </si>
  <si>
    <t>Poznámka k položce:_x000d_
Kotvičky budou sloužit k propojení stávající betonové kce. a nové bet. kce. + přichycení KARI SÍTÍ._x000d_
V položce je zahrnuto:_x000d_
- vyvrtání otvoru do opěrné zdi o hloubce 0,30 m a průměru 16 mm._x000d_
- vyfoukání otvoru před použitím chemické kotvy._x000d_
- ocelová kotvička (11 373) R 14, délky 0,40-0,50 m_x000d_
- nanesení chemické kotvy na bázi epoxidových pryskyřic v potřebném množství pro upevnění kotvičky</t>
  </si>
  <si>
    <t>200+60</t>
  </si>
  <si>
    <t>Ocelové kotvičky - propojení stávající zdi s novou římsou - 3ks/bm - délka x 3 řady</t>
  </si>
  <si>
    <t>29</t>
  </si>
  <si>
    <t>R6</t>
  </si>
  <si>
    <t>D+M Tryskání betonového povrchu a dlažby vysokotlakým rotačním vodním paprskem o min. tlaku 180 Mpa</t>
  </si>
  <si>
    <t>1991473289</t>
  </si>
  <si>
    <t>D+M Tryskání betonového povrchu vysokotlakým rotačním vodním paprskem o min. tlaku 180 Mpa</t>
  </si>
  <si>
    <t>Tryskání betonové kce. před sanací - pohledové plochy - objekt</t>
  </si>
  <si>
    <t>Tryskání betonové kce. před sanací - v propustku</t>
  </si>
  <si>
    <t>32*2</t>
  </si>
  <si>
    <t>Celková délka betonové konstrukce x výška určená k sanaci - pod hydroizolací</t>
  </si>
  <si>
    <t>260</t>
  </si>
  <si>
    <t xml:space="preserve">Tryskání dlažby </t>
  </si>
  <si>
    <t>30</t>
  </si>
  <si>
    <t>R4</t>
  </si>
  <si>
    <t>D+M Sanace uvnitř propustku</t>
  </si>
  <si>
    <t>1679062179</t>
  </si>
  <si>
    <t xml:space="preserve">Poznámka k položce:_x000d_
Položka obsahuje:_x000d_
Dodávku + nanesení jednotlivých vrstev materiálu_x000d_
Beton vč. správkových malt u hlubších kaveren _x000d_
Předpokládané množství betonu na sanaci - 2,0 m3_x000d_
Případně je v rámci položky odbourání na negradovaný beton_x000d_
Výztuž kari + kotvící prvky - ocelové kotvičky_x000d_
</t>
  </si>
  <si>
    <t>31</t>
  </si>
  <si>
    <t>R7</t>
  </si>
  <si>
    <t xml:space="preserve">D+M Odstranění degradovaného betonu do hloubky 2 cm pneumatickými nebo elektrickými kladivy </t>
  </si>
  <si>
    <t>669774412</t>
  </si>
  <si>
    <t>Odstranění degradovaného betonu - pohledová plocha objektu</t>
  </si>
  <si>
    <t>Odstranění degradovaného betonu - pohledová plocha objektu - v propustku</t>
  </si>
  <si>
    <t>32</t>
  </si>
  <si>
    <t>R8</t>
  </si>
  <si>
    <t>D+M Omytí betonových povrchů nízkotlakým vodním paprskem do 15 MPa</t>
  </si>
  <si>
    <t>185421532</t>
  </si>
  <si>
    <t>Zvlhčení betonové kce. před provedením sanace</t>
  </si>
  <si>
    <t>Zvlhčení betonové kce. před provedením sanace - propustek</t>
  </si>
  <si>
    <t>33</t>
  </si>
  <si>
    <t>R12</t>
  </si>
  <si>
    <t xml:space="preserve">D+M Úprava styčné spáry mezi sanační maltou a dlažbou - napojení </t>
  </si>
  <si>
    <t>-1126822531</t>
  </si>
  <si>
    <t>Poznámka k položce:_x000d_
Položka obsahuje:_x000d_
Práce + materiál_x000d_
Přechod mezi dlažbou a sanační maltou bude zatřen trvale pružným tmelem, do hl. 2 cm, výška 1 cm._x000d_
Orientační délka cca 30 m</t>
  </si>
  <si>
    <t>997</t>
  </si>
  <si>
    <t>Doprava suti a vybouraných hmot</t>
  </si>
  <si>
    <t>34</t>
  </si>
  <si>
    <t>997013861</t>
  </si>
  <si>
    <t>Poplatek za uložení stavebního odpadu na recyklační skládce (skládkovné) z prostého betonu kód odpadu 17 01 01</t>
  </si>
  <si>
    <t>145830031</t>
  </si>
  <si>
    <t>Poplatek za uložení stavebního odpadu na recyklační skládce (skládkovné) z prostého betonu zatříděného do Katalogu odpadů pod kódem 17 01 01</t>
  </si>
  <si>
    <t>Poznámka k položce:_x000d_
Recyklační skládka Hrabětice</t>
  </si>
  <si>
    <t>35</t>
  </si>
  <si>
    <t>997312511</t>
  </si>
  <si>
    <t>Vodorovná doprava suti a vybouraných hmot do 1 km pro LTM</t>
  </si>
  <si>
    <t>1757353449</t>
  </si>
  <si>
    <t>Vodorovná doprava suti a vybouraných hmot po suchu se složením a hrubým urovnáním nebo přeložením na jiný dopravní prostředek do 1 km</t>
  </si>
  <si>
    <t>36</t>
  </si>
  <si>
    <t>997312519</t>
  </si>
  <si>
    <t>Příplatek ZKD 1 km vodorovné dopravy suti a vybouraných hmot pro LTM</t>
  </si>
  <si>
    <t>1095397559</t>
  </si>
  <si>
    <t>Vodorovná doprava suti a vybouraných hmot po suchu se složením a hrubým urovnáním nebo přeložením na jiný dopravní prostředek Příplatek k ceně za každý další započatý 1 km</t>
  </si>
  <si>
    <t>14,121*7 'Přepočtené koeficientem množství</t>
  </si>
  <si>
    <t>37</t>
  </si>
  <si>
    <t>997312611</t>
  </si>
  <si>
    <t>Nakládání suti a vybouraných hmot pro LTM</t>
  </si>
  <si>
    <t>916622097</t>
  </si>
  <si>
    <t>Vodorovná doprava suti a vybouraných hmot po suchu nakládání na dopravní prostředky pro vodorovnou dopravu suti a vybouraných hmot</t>
  </si>
  <si>
    <t>998</t>
  </si>
  <si>
    <t>Přesun hmot</t>
  </si>
  <si>
    <t>38</t>
  </si>
  <si>
    <t>998321011</t>
  </si>
  <si>
    <t>Přesun hmot pro hráze přehradní zemní a kamenité</t>
  </si>
  <si>
    <t>287435474</t>
  </si>
  <si>
    <t>Přesun hmot pro objekty hráze přehradní zemní a kamenité dopravní vzdálenost do 500 m</t>
  </si>
  <si>
    <t>PSV</t>
  </si>
  <si>
    <t>Práce a dodávky PSV</t>
  </si>
  <si>
    <t>711</t>
  </si>
  <si>
    <t>Izolace proti vodě, vlhkosti a plynům</t>
  </si>
  <si>
    <t>39</t>
  </si>
  <si>
    <t>711112052</t>
  </si>
  <si>
    <t>Provedení izolace proti zemní vlhkosti svislé za studena 2x nátěr tekutou lepenkou</t>
  </si>
  <si>
    <t>-123138002</t>
  </si>
  <si>
    <t>Provedení izolace proti zemní vlhkosti natěradly a tmely za studena na ploše svislé S dvojnásobným nátěrem tekutou lepenkou</t>
  </si>
  <si>
    <t>(32*2)</t>
  </si>
  <si>
    <t xml:space="preserve">Provedení izolace - Celková délka betonové konstrukce x výška (m) určená k nanesení hydroizolace </t>
  </si>
  <si>
    <t>40</t>
  </si>
  <si>
    <t>24551030</t>
  </si>
  <si>
    <t>stěrka hydroizolační dvousložková cemento-polymerová vlákny vyztužená proti zemní vlhkosti</t>
  </si>
  <si>
    <t>1425203051</t>
  </si>
  <si>
    <t>Poznámka k položce:_x000d_
Spotřeba: 1 vrstva 1,5 kg/m2</t>
  </si>
  <si>
    <t>64*1,5*2</t>
  </si>
  <si>
    <t>Plocha x 1,5 kg/m2 x nátěr proveden ve dvou vrstvách</t>
  </si>
  <si>
    <t>SO 01.2 - Renovace stavidla</t>
  </si>
  <si>
    <t>D+M Repas dvojstavidlového uzávěru - nerez</t>
  </si>
  <si>
    <t>55082435</t>
  </si>
  <si>
    <t>Poznámka k položce:_x000d_
Položka obsahuje:_x000d_
Demontáž stavidla, vč. odvozu na dílnu, vč. odvozu zpět na stavbu._x000d_
Čištění, promazání, nové díly dle výkresu a textové části._x000d_
Nové tabule_x000d_
Rámová sestava_x000d_
Repase pohonu_x000d_
_x000d_
Dodávku na staveniště, vč. přesunů po staveništi</t>
  </si>
  <si>
    <t>R2</t>
  </si>
  <si>
    <t>D+M Montáž stavidla (ve 2 etapách)</t>
  </si>
  <si>
    <t>431836971</t>
  </si>
  <si>
    <t>Poznámka k položce:_x000d_
Položka obsahuje:_x000d_
Dodávku z dílny na staveniště, vč. přesunů po staveništi, vč. osazení_x000d_
Montáž stavidla (počítá se s montáží ve 2 etapách)._x000d_
1. etapa - rám_x000d_
2. etapa - tabule + pohon</t>
  </si>
  <si>
    <t>R3</t>
  </si>
  <si>
    <t xml:space="preserve">D+M Demontáž stávajícího stavidla </t>
  </si>
  <si>
    <t>1027940635</t>
  </si>
  <si>
    <t xml:space="preserve">Poznámka k položce:_x000d_
Položka obsahuje:_x000d_
Odvoz ze  staveniště, vč. přesunů po staveništi, vč. svislých přesunů._x000d_
Likvidace částí stavidla, které již nebudou použity pro repas  v souladu se zákonem o odpadech.</t>
  </si>
  <si>
    <t>SO 02 - Stavidlo Hrabětického potoka - ř. km 81,324</t>
  </si>
  <si>
    <t>SO 02.1 - Kompletní rekonstrukce propustku + sanace betonové konstrukce</t>
  </si>
  <si>
    <t xml:space="preserve">    2 - Zakládání</t>
  </si>
  <si>
    <t xml:space="preserve">    4 - Vodorovné konstrukce</t>
  </si>
  <si>
    <t xml:space="preserve">    5 - Komunikace pozemní</t>
  </si>
  <si>
    <t xml:space="preserve">    8 - Vedení trubní dálková a přípojná</t>
  </si>
  <si>
    <t>112251101</t>
  </si>
  <si>
    <t>Odstranění pařezů průměru přes 100 do 300 mm</t>
  </si>
  <si>
    <t>kus</t>
  </si>
  <si>
    <t>819170144</t>
  </si>
  <si>
    <t>Odstranění pařezů strojně s jejich vykopáním nebo vytrháním průměru přes 100 do 300 mm</t>
  </si>
  <si>
    <t>112251102</t>
  </si>
  <si>
    <t>Odstranění pařezů průměru přes 300 do 500 mm</t>
  </si>
  <si>
    <t>-1411150890</t>
  </si>
  <si>
    <t>Odstranění pařezů strojně s jejich vykopáním nebo vytrháním průměru přes 300 do 500 mm</t>
  </si>
  <si>
    <t>114203103</t>
  </si>
  <si>
    <t>Rozebrání dlažeb z lomového kamene nebo betonových tvárnic do cementové malty</t>
  </si>
  <si>
    <t>-650457259</t>
  </si>
  <si>
    <t>Rozebrání dlažeb nebo záhozů s naložením na dopravní prostředek dlažeb z lomového kamene nebo betonových tvárnic do cementové malty se spárami zalitými cementovou maltou</t>
  </si>
  <si>
    <t>200*0,1*0,25</t>
  </si>
  <si>
    <t>Plocha dlažby navržená ke kompletní opravě - nejprve provedeno rozebrání stáv. dlažby - 10 % z celkové plochy x tl.dlažby</t>
  </si>
  <si>
    <t>115001104</t>
  </si>
  <si>
    <t>Převedení vody potrubím DN přes 250 do 300</t>
  </si>
  <si>
    <t>-560979954</t>
  </si>
  <si>
    <t>Převedení vody potrubím průměru DN přes 250 do 300</t>
  </si>
  <si>
    <t>115101202</t>
  </si>
  <si>
    <t>Čerpání vody na dopravní výšku do 10 m průměrný přítok přes 500 do 1 000 l/min</t>
  </si>
  <si>
    <t>hod</t>
  </si>
  <si>
    <t>1220356547</t>
  </si>
  <si>
    <t>Čerpání vody na dopravní výšku do 10 m s uvažovaným průměrným přítokem přes 500 do 1 000 l/min</t>
  </si>
  <si>
    <t>20*8</t>
  </si>
  <si>
    <t>Čerpání vody - počet dní x hodin denně - čerpání při betonáži základu, potrubí, čelo, vývar,práh</t>
  </si>
  <si>
    <t>115101302</t>
  </si>
  <si>
    <t>Pohotovost čerpací soupravy pro dopravní výšku do 10 m přítok přes 500 do 1 000 l/min</t>
  </si>
  <si>
    <t>den</t>
  </si>
  <si>
    <t>-835332252</t>
  </si>
  <si>
    <t>Pohotovost záložní čerpací soupravy pro dopravní výšku do 10 m s uvažovaným průměrným přítokem přes 500 do 1 000 l/min</t>
  </si>
  <si>
    <t>116951201</t>
  </si>
  <si>
    <t>Úprava zemin vápnem nebo směsnými hydraulickými pojivy</t>
  </si>
  <si>
    <t>1477102113</t>
  </si>
  <si>
    <t>Úprava zemin vápnem nebo směsnými hydraulickými pojivy za účelem zlepšení mechanických vlastností a zpracovatelnosti, bez dodávky materiálu u hrubých terénních úprav, násypů a zásypů</t>
  </si>
  <si>
    <t>17,5*2,8*0,4</t>
  </si>
  <si>
    <t>Úprava základové spáry - pod potrubím - dl. x š. x tl.</t>
  </si>
  <si>
    <t>24*0,4</t>
  </si>
  <si>
    <t>Úprava základové spáry - pod objektem, čelo, vývar</t>
  </si>
  <si>
    <t>58530170</t>
  </si>
  <si>
    <t>vápno nehašené CL 90-Q pro úpravu zemin standardní</t>
  </si>
  <si>
    <t>-344671870</t>
  </si>
  <si>
    <t>29,2*0,05 'Přepočtené koeficientem množství</t>
  </si>
  <si>
    <t>122251105</t>
  </si>
  <si>
    <t>Odkopávky a prokopávky nezapažené v hornině třídy těžitelnosti I skupiny 3 objem do 1000 m3 strojně</t>
  </si>
  <si>
    <t>881762449</t>
  </si>
  <si>
    <t>Odkopávky a prokopávky nezapažené strojně v hornině třídy těžitelnosti I skupiny 3 přes 500 do 1 000 m3</t>
  </si>
  <si>
    <t>575</t>
  </si>
  <si>
    <t>Překop hráze + výkop na vtoku + pod opevněním na výtoku, v místě žebra</t>
  </si>
  <si>
    <t>-2088258918</t>
  </si>
  <si>
    <t xml:space="preserve">Poznámka k položce:_x000d_
Položka obsahuje:_x000d_
Odstranění sedimentu ručně_x000d_
-  naložení_x000d_
- svislý přesun_x000d_
- vodorovné přemístění na staveništi i mimo staveniště (odvoz na skládku)_x000d_
Poplatek za uložení_x000d_
Předpokládané množství - 5,0 m3_x000d_
</t>
  </si>
  <si>
    <t>51748013</t>
  </si>
  <si>
    <t xml:space="preserve">Hloubení rýh -  vtokové čelo, ukončovací prahy</t>
  </si>
  <si>
    <t>161151123</t>
  </si>
  <si>
    <t>Svislé přemístění výkopku z horniny třídy těžitelnosti III skupiny 6 a 7 hl výkopu přes 4 do 8 m</t>
  </si>
  <si>
    <t>-2002360698</t>
  </si>
  <si>
    <t>Svislé přemístění výkopku strojně bez naložení do dopravní nádoby avšak s vyprázdněním dopravní nádoby na hromadu nebo do dopravního prostředku z horniny třídy těžitelnosti III skupiny 6 a 7 při hloubce výkopu přes 4 do 8 m</t>
  </si>
  <si>
    <t>20*0,25</t>
  </si>
  <si>
    <t>Svislé přemístění vybourané dlažby - plocha x tl.</t>
  </si>
  <si>
    <t>1713650174</t>
  </si>
  <si>
    <t>(575+24)*2</t>
  </si>
  <si>
    <t>345750405</t>
  </si>
  <si>
    <t>575+24</t>
  </si>
  <si>
    <t>-1163373994</t>
  </si>
  <si>
    <t>174151101</t>
  </si>
  <si>
    <t>Zásyp jam, šachet rýh nebo kolem objektů sypaninou se zhutněním</t>
  </si>
  <si>
    <t>1005511229</t>
  </si>
  <si>
    <t>Zásyp sypaninou z jakékoliv horniny strojně s uložením výkopku ve vrstvách se zhutněním jam, šachet, rýh nebo kolem objektů v těchto vykopávkách</t>
  </si>
  <si>
    <t>Zpětný zásyp kolem objektů - hutněno po max. tl. vrstvy 20 cm</t>
  </si>
  <si>
    <t>-968396956</t>
  </si>
  <si>
    <t>712856482</t>
  </si>
  <si>
    <t>1500*0,03 'Přepočtené koeficientem množství</t>
  </si>
  <si>
    <t>793738492</t>
  </si>
  <si>
    <t>2020044600</t>
  </si>
  <si>
    <t>280*0,03 'Přepočtené koeficientem množství</t>
  </si>
  <si>
    <t>181951111</t>
  </si>
  <si>
    <t>Úprava pláně v hornině třídy těžitelnosti I skupiny 1 až 3 bez zhutnění strojně</t>
  </si>
  <si>
    <t>1688614069</t>
  </si>
  <si>
    <t>Úprava pláně vyrovnáním výškových rozdílů strojně v hornině třídy těžitelnosti I, skupiny 1 až 3 bez zhutnění</t>
  </si>
  <si>
    <t>100+1400</t>
  </si>
  <si>
    <t>Úprava pláně po překopu hráze + plochy dotčené stavební mechanizací</t>
  </si>
  <si>
    <t>-1695101995</t>
  </si>
  <si>
    <t>18*2,8</t>
  </si>
  <si>
    <t>Úprava pláně pod potrubím - délka x šířka</t>
  </si>
  <si>
    <t>Úprava pláně - vtokové čelo, ukončovací prahy, pod opevněním na výtoku, protiprůsakové žebro</t>
  </si>
  <si>
    <t>182151111</t>
  </si>
  <si>
    <t>Svahování v zářezech v hornině třídy těžitelnosti I skupiny 1 až 3 strojně</t>
  </si>
  <si>
    <t>-521662446</t>
  </si>
  <si>
    <t>Svahování trvalých svahů do projektovaných profilů strojně s potřebným přemístěním výkopku při svahování v zářezech v hornině třídy těžitelnosti I, skupiny 1 až 3</t>
  </si>
  <si>
    <t>350</t>
  </si>
  <si>
    <t>Svahování - překop pro osazení potrubí, vysvahování jam pro čelo, ukončovací prahy, svahování pod opevněním</t>
  </si>
  <si>
    <t>-1931151158</t>
  </si>
  <si>
    <t>280</t>
  </si>
  <si>
    <t>Zakládání</t>
  </si>
  <si>
    <t>213141112</t>
  </si>
  <si>
    <t>Zřízení vrstvy z geotextilie v rovině nebo ve sklonu do 1:5 š přes 3 do 6 m</t>
  </si>
  <si>
    <t>1778503678</t>
  </si>
  <si>
    <t>Zřízení vrstvy z geotextilie filtrační, separační, odvodňovací, ochranné, výztužné nebo protierozní v rovině nebo ve sklonu do 1:5, šířky přes 3 do 6 m</t>
  </si>
  <si>
    <t>70</t>
  </si>
  <si>
    <t>Zpevnění koruny hráze - ŠD 0/G3, tl. 0,2 m, pod ŠD bude položena geotextilie - plocha - zahnutí do ,,U,,</t>
  </si>
  <si>
    <t>69311088</t>
  </si>
  <si>
    <t>geotextilie netkaná separační, ochranná, filtrační, drenážní PES 500g/m2</t>
  </si>
  <si>
    <t>918210022</t>
  </si>
  <si>
    <t>70*1,1845 'Přepočtené koeficientem množství</t>
  </si>
  <si>
    <t>274326121</t>
  </si>
  <si>
    <t>Základové pasy z ŽB se zvýšenými nároky na prostředí tř. C 25/30</t>
  </si>
  <si>
    <t>-181318375</t>
  </si>
  <si>
    <t>Základy z betonu železového pasy z betonu se zvýšenými nároky na prostředí tř. C 25/30</t>
  </si>
  <si>
    <t>6*1,0*0,5</t>
  </si>
  <si>
    <t>Ukončovací práh na vtoku - základ - délka x hloubka x šířka</t>
  </si>
  <si>
    <t>6,0*1,0*0,5</t>
  </si>
  <si>
    <t>Vtokové čelo - základ - délka x hloubka x šířka</t>
  </si>
  <si>
    <t>9,15*0,5</t>
  </si>
  <si>
    <t>Ukončovací práh na výtoku - průřezová plocha x šířka</t>
  </si>
  <si>
    <t>274356021</t>
  </si>
  <si>
    <t>Bednění základových pasů ploch rovinných zřízení</t>
  </si>
  <si>
    <t>-266853963</t>
  </si>
  <si>
    <t>Bednění základů z betonu prostého nebo železového pasů pro plochy rovinné zřízení</t>
  </si>
  <si>
    <t>13,4*1,0</t>
  </si>
  <si>
    <t xml:space="preserve">Ukončovací práh na vtoku - bednění - celková délka x výška </t>
  </si>
  <si>
    <t>Vtokové čelo - bednění - celková délka x výška</t>
  </si>
  <si>
    <t>19,5</t>
  </si>
  <si>
    <t>Ukončovací práh na výtoku - průřezová plocha</t>
  </si>
  <si>
    <t>274356022</t>
  </si>
  <si>
    <t>Bednění základových pasů ploch rovinných odstranění</t>
  </si>
  <si>
    <t>1349093754</t>
  </si>
  <si>
    <t>Bednění základů z betonu prostého nebo železového pasů pro plochy rovinné odstranění</t>
  </si>
  <si>
    <t>274366011</t>
  </si>
  <si>
    <t>Výztuž základových pasů z drátů typu Kari</t>
  </si>
  <si>
    <t>-694490326</t>
  </si>
  <si>
    <t>Výztuž základů pasů ze svařovaných sítí z drátů typu Kari</t>
  </si>
  <si>
    <t>19*1,1*7,9*0,001</t>
  </si>
  <si>
    <t xml:space="preserve">výztuž - ukončovací práh na vtoku - Kari síť - 8*100*100 mm - plocha * váha-m2 * převod na tuny) </t>
  </si>
  <si>
    <t xml:space="preserve">výztuž - čelo na vtoku - Kari síť - 8*100*100 mm - plocha * váha-m2 * převod na tuny) </t>
  </si>
  <si>
    <t>26,5*1,1*7,9*0,001</t>
  </si>
  <si>
    <t xml:space="preserve">výztuž - ukončovací práh na výtoku - Kari síť - 8*100*100 mm - plocha * váha-m2 * převod na tuny) </t>
  </si>
  <si>
    <t>1554258756</t>
  </si>
  <si>
    <t>(8,5*0,1)+(11*0,1*0,1)</t>
  </si>
  <si>
    <t>Římsa - plocha objektu x tl. + délka betonu pro novou římsu x přesah x výška římsy</t>
  </si>
  <si>
    <t>6,0*0,65*0,15</t>
  </si>
  <si>
    <t>Římsa - čelo - délka x šířka x výška římsy</t>
  </si>
  <si>
    <t>-504326577</t>
  </si>
  <si>
    <t>12*2*0,25</t>
  </si>
  <si>
    <t>Bednění římsy - celková délka x z obou stran x výška bednění</t>
  </si>
  <si>
    <t>6*0,65</t>
  </si>
  <si>
    <t xml:space="preserve">Římsa - čelo </t>
  </si>
  <si>
    <t>-1081398573</t>
  </si>
  <si>
    <t>321321116</t>
  </si>
  <si>
    <t>Konstrukce vodních staveb ze ŽB mrazuvzdorného tř. C 30/37</t>
  </si>
  <si>
    <t>972153676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</si>
  <si>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</si>
  <si>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3,65*0,5</t>
  </si>
  <si>
    <t>Ukončovací práh na vtoku - kce. nad základem - průřezová plocha x šířka</t>
  </si>
  <si>
    <t>(6,0*1,45*0,5)-0,65</t>
  </si>
  <si>
    <t>Vtokové čelo - základ - délka x hloubka x šířka, mínus plocha potrubí</t>
  </si>
  <si>
    <t>(2,8*0,62*2,25)-0,7</t>
  </si>
  <si>
    <t>protiprůsakové žebro- prům. délka x prům. šířka x výška, mínus plocha pro potrubí</t>
  </si>
  <si>
    <t>321351010</t>
  </si>
  <si>
    <t>Bednění konstrukcí vodních staveb rovinné - zřízení</t>
  </si>
  <si>
    <t>394232563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</si>
  <si>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</si>
  <si>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9,5</t>
  </si>
  <si>
    <t>Ukončovací práh na vtoku - plocha</t>
  </si>
  <si>
    <t>Vtokové čelo - plocha</t>
  </si>
  <si>
    <t>protiprůsakové žebro- plocha</t>
  </si>
  <si>
    <t>321352010</t>
  </si>
  <si>
    <t>Bednění konstrukcí vodních staveb rovinné - odstranění</t>
  </si>
  <si>
    <t>660413630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</si>
  <si>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</si>
  <si>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795358907</t>
  </si>
  <si>
    <t>10*1,1*7,9*0,001</t>
  </si>
  <si>
    <t>12*1,1*7,9*0,001</t>
  </si>
  <si>
    <t>25*1,1*7,9*0,001</t>
  </si>
  <si>
    <t>16*1,1*7,9*0,001</t>
  </si>
  <si>
    <t xml:space="preserve">výztuž - protiprůsakové žebro - Kari síť - 8*100*100 mm - plocha * váha-m2 * převod na tuny) </t>
  </si>
  <si>
    <t>Vodorovné konstrukce</t>
  </si>
  <si>
    <t>451316111</t>
  </si>
  <si>
    <t>Podklad pod dlažbu z betonu prostého se zvýšenými nároky na prostředí C 25/30 tl do 100 mm</t>
  </si>
  <si>
    <t>1039347289</t>
  </si>
  <si>
    <t>Podklad pod dlažbu z betonu prostého se zvýšenými nároky na prostředí tř. C 25/30 tl. do 100 mm</t>
  </si>
  <si>
    <t>3*2+(3*2*2)</t>
  </si>
  <si>
    <t>Dlažba na vtoku - podkladní beton - délka x šířka dna + délka x šikmá délka x oba břehy</t>
  </si>
  <si>
    <t>200*0,1</t>
  </si>
  <si>
    <t>Oprava dlažby - podkladní beton- celková plocha x 10 %</t>
  </si>
  <si>
    <t>(3,4*0,75)+(3,4*0,9)+(0,5*0,5)+(0,6*0,5)</t>
  </si>
  <si>
    <t>Doplnění dlažby před ukončovacím prahem - levý břeh + pravý břeh + ukočení dlažby nad šikminou</t>
  </si>
  <si>
    <t>452311162</t>
  </si>
  <si>
    <t>Podkladní desky z betonu prostého se zvýšenými nároky na prostředí tř. C 25/30 otevřený výkop</t>
  </si>
  <si>
    <t>2078082588</t>
  </si>
  <si>
    <t>Podkladní a zajišťovací konstrukce z betonu prostého v otevřeném výkopu se zvýšenými nároky na prostředí desky pod potrubí, stoky a drobné objekty z betonu tř. C 25/30</t>
  </si>
  <si>
    <t>6,2*0,7*0,1</t>
  </si>
  <si>
    <t>Ukončovací práh na vtoku - délka x šířka x tl.</t>
  </si>
  <si>
    <t>6,3*0,8*0,15</t>
  </si>
  <si>
    <t>Vtokové čelo - délka x šířka x tl.</t>
  </si>
  <si>
    <t>1,3*0,15</t>
  </si>
  <si>
    <t xml:space="preserve">protiprůsakové žebro- šířka x tl. </t>
  </si>
  <si>
    <t>9,35*0,7*0,1</t>
  </si>
  <si>
    <t>Podkladní beton - ukončovací práh na výtoku</t>
  </si>
  <si>
    <t>452321162</t>
  </si>
  <si>
    <t>Podkladní desky ze ŽB se zvýšenými nároky na prostředí tř. C 25/30 otevřený výkop</t>
  </si>
  <si>
    <t>2069300978</t>
  </si>
  <si>
    <t>Podkladní a zajišťovací konstrukce z betonu železového v otevřeném výkopu se zvýšenými nároky na prostředí desky pod potrubí, stoky a drobné objekty z betonu tř. C 25/30</t>
  </si>
  <si>
    <t>17,5*1,95*0,15</t>
  </si>
  <si>
    <t>Podkladní beton pod potrubím - délka x šířka x tl.</t>
  </si>
  <si>
    <t>41</t>
  </si>
  <si>
    <t>452368211</t>
  </si>
  <si>
    <t>Výztuž podkladních desek nebo bloků nebo pražců otevřený výkop ze svařovaných sítí Kari</t>
  </si>
  <si>
    <t>42285228</t>
  </si>
  <si>
    <t>Výztuž podkladních desek, bloků nebo pražců v otevřeném výkopu ze svařovaných sítí typu Kari</t>
  </si>
  <si>
    <t>32*1,1*7,9*0,001</t>
  </si>
  <si>
    <t xml:space="preserve">výztuž - podkladní beton pod potrubím - Kari síť - 8*100*100 mm - plocha * váha-m2 * převod na tuny) </t>
  </si>
  <si>
    <t>42</t>
  </si>
  <si>
    <t>457572114</t>
  </si>
  <si>
    <t>Filtrační vrstvy ze štěrkopísku se zhutněním frakce od 0 až 45 do 0 až 63 mm</t>
  </si>
  <si>
    <t>-781314496</t>
  </si>
  <si>
    <t>Filtrační vrstvy jakékoliv tloušťky a sklonu ze štěrkopísků se zhutněním do 10 pojezdů/m3, frakce od 0-45 do 0-63 mm</t>
  </si>
  <si>
    <t>(4,3*5,5*0,15)+(4,1*5,5*0,15)+(6*0,15)</t>
  </si>
  <si>
    <t>Filtr pod rovnaninou - opevnění břehy + LB - prům. délka x prům. šikmá dl. x tl. + PB - prům. dl. x šikmá dl. x tl. + dno - plocha x tl.</t>
  </si>
  <si>
    <t>43</t>
  </si>
  <si>
    <t>463211158</t>
  </si>
  <si>
    <t>Rovnanina objemu přes 3 m3 z lomového kamene tříděného hmotnosti přes 500 kg s urovnáním líce</t>
  </si>
  <si>
    <t>1861098483</t>
  </si>
  <si>
    <t>Rovnanina z lomového kamene neupraveného pro podélné i příčné objekty objemu přes 3 m3 z kamene tříděného, s urovnáním líce a vyklínováním spár úlomky kamene hmotnost jednotlivých kamenů přes 500 kg</t>
  </si>
  <si>
    <t>(4,3*5,5*0,5)+(4,1*5,5*0,5)+(6*0,5)</t>
  </si>
  <si>
    <t>Rovnanina - opevnění břehy + LB - prům. délka x prům. šikmá dl. x tl. + PB - prům. dl. x šikmá dl. x tl. + dno - plocha x tl.</t>
  </si>
  <si>
    <t>44</t>
  </si>
  <si>
    <t>465513327</t>
  </si>
  <si>
    <t>Dlažba z lomového kamene na cementovou maltu s vyspárováním tl 300 mm pro hráze</t>
  </si>
  <si>
    <t>-1453232767</t>
  </si>
  <si>
    <t>Dlažba z lomového kamene lomařsky upraveného na cementovou maltu, s vyspárováním cementovou maltou, tl. kamene 300 mm</t>
  </si>
  <si>
    <t>Dlažba na vtoku - délka x šířka dna + délka x šikmá délka x oba břehy</t>
  </si>
  <si>
    <t>Oprava dlažby - celková plocha x 10 %</t>
  </si>
  <si>
    <t>Komunikace pozemní</t>
  </si>
  <si>
    <t>45</t>
  </si>
  <si>
    <t>564861011</t>
  </si>
  <si>
    <t>Podklad ze štěrkodrtě ŠD plochy do 100 m2 tl 200 mm</t>
  </si>
  <si>
    <t>663718535</t>
  </si>
  <si>
    <t>Podklad ze štěrkodrti ŠD s rozprostřením a zhutněním plochy jednotlivě do 100 m2, po zhutnění tl. 200 mm</t>
  </si>
  <si>
    <t>Zpevnění koruny hráze - ŠD 0/G3, tl. 0,2 m, plocha</t>
  </si>
  <si>
    <t>46</t>
  </si>
  <si>
    <t>-103609332</t>
  </si>
  <si>
    <t>200*0,4</t>
  </si>
  <si>
    <t xml:space="preserve">Oprava spár - celková plocha x vysekání spar + přespárování na 40 % </t>
  </si>
  <si>
    <t>47</t>
  </si>
  <si>
    <t>R20</t>
  </si>
  <si>
    <t>D+M Úprava povrchů betonových konstrukcí vnějších pačokováním jílovým mlékem dvojnásobné</t>
  </si>
  <si>
    <t>-1190135360</t>
  </si>
  <si>
    <t xml:space="preserve">D+M
Úprava povrchů betonových konstrukcí vnějších pačokováním jílovým mlékem dvojnásobné
</t>
  </si>
  <si>
    <t>80+12+12</t>
  </si>
  <si>
    <t>Natření nových betonových kcí. - propustek + čelo + protiprůsakové žebro</t>
  </si>
  <si>
    <t>Vedení trubní dálková a přípojná</t>
  </si>
  <si>
    <t>48</t>
  </si>
  <si>
    <t>812492222</t>
  </si>
  <si>
    <t>Montáž podkladků trub od DN 1000 do DN 1200</t>
  </si>
  <si>
    <t>-1075187256</t>
  </si>
  <si>
    <t>Montáž potrubí z trub betonových hrdlových v otevřeném výkopu ve sklonu do 20 % podkladků pod trouby hrdlové DN od 1000 do 1200</t>
  </si>
  <si>
    <t>(17,5/2,5)*2</t>
  </si>
  <si>
    <t>Montáž podkladků - celková délka / délka ks x 2 podkladky jedna trouba</t>
  </si>
  <si>
    <t>49</t>
  </si>
  <si>
    <t>59223735</t>
  </si>
  <si>
    <t>podkladek pod trouby betonové/ŽB DN 1000-1200</t>
  </si>
  <si>
    <t>-1440752571</t>
  </si>
  <si>
    <t>14*1,01 'Přepočtené koeficientem množství</t>
  </si>
  <si>
    <t>50</t>
  </si>
  <si>
    <t>822492112</t>
  </si>
  <si>
    <t>Montáž potrubí z trub TZH s integrovaným pryžovým těsněním otevřený výkop sklon do 20 % DN 1000</t>
  </si>
  <si>
    <t>89200622</t>
  </si>
  <si>
    <t>Montáž potrubí z trub železobetonových hrdlových v otevřeném výkopu ve sklonu do 20 % s integrovaným pryžovým těsněním DN 1000</t>
  </si>
  <si>
    <t>51</t>
  </si>
  <si>
    <t>59222003</t>
  </si>
  <si>
    <t>trouba ŽB hrdlová DN 1000</t>
  </si>
  <si>
    <t>-189580683</t>
  </si>
  <si>
    <t>17,5*1,01 'Přepočtené koeficientem množství</t>
  </si>
  <si>
    <t>52</t>
  </si>
  <si>
    <t>899633231</t>
  </si>
  <si>
    <t>Obetonování potrubí nebo zdiva stok ŽB se zvýšenými nároky na prostředí tř. C 25/30 v otevřeném výkopu</t>
  </si>
  <si>
    <t>-1379653394</t>
  </si>
  <si>
    <t>Obetonování potrubí nebo zdiva stok betonem železovým v otevřeném výkopu se zvýšenými nároky na prostředí tř. C 25/30</t>
  </si>
  <si>
    <t>17,0*1,25</t>
  </si>
  <si>
    <t>Obetonování potrubí - délka x průřezová plocha/bm</t>
  </si>
  <si>
    <t>53</t>
  </si>
  <si>
    <t>899643121</t>
  </si>
  <si>
    <t>Bednění pro obetonování potrubí otevřený výkop zřízení</t>
  </si>
  <si>
    <t>-2029047163</t>
  </si>
  <si>
    <t>Bednění pro obetonování potrubí v otevřeném výkopu zřízení</t>
  </si>
  <si>
    <t>17,5*1,6*2</t>
  </si>
  <si>
    <t>Bednění potrubí - délka x výška x obě str.</t>
  </si>
  <si>
    <t>54</t>
  </si>
  <si>
    <t>899643122</t>
  </si>
  <si>
    <t>Bednění pro obetonování potrubí otevřený výkop odstranění</t>
  </si>
  <si>
    <t>-1195469892</t>
  </si>
  <si>
    <t>Bednění pro obetonování potrubí v otevřeném výkopu odstranění</t>
  </si>
  <si>
    <t>55</t>
  </si>
  <si>
    <t>899658211</t>
  </si>
  <si>
    <t>Výztuž pro obetonování potrubí ze svařovaných sítí typu Kari</t>
  </si>
  <si>
    <t>-143167729</t>
  </si>
  <si>
    <t>102*1,1*7,9*0,001</t>
  </si>
  <si>
    <t xml:space="preserve">výztuž - obetonování potrubí - Kari síť - 8*100*100 mm - plocha * váha-m2 * převod na tuny) </t>
  </si>
  <si>
    <t xml:space="preserve">Výztuž - obetonování potrubí - podkladní deska - kari síť - 8*100*100 mm - plocha * váha-m2 * převod na tuny) </t>
  </si>
  <si>
    <t>56</t>
  </si>
  <si>
    <t>321366112</t>
  </si>
  <si>
    <t>Výztuž železobetonových konstrukcí vodních staveb z oceli 10 505 D do 32 mm</t>
  </si>
  <si>
    <t>904176238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</si>
  <si>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</si>
  <si>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0,561</t>
  </si>
  <si>
    <t>Ocelové pruty R14 - obetonování potrubí</t>
  </si>
  <si>
    <t>57</t>
  </si>
  <si>
    <t>931994111</t>
  </si>
  <si>
    <t>Těsnění styčné spáry u prefa dílců bobtnajícím profilem</t>
  </si>
  <si>
    <t>-1889162530</t>
  </si>
  <si>
    <t>Těsnění spáry betonové konstrukce pásy, profily, tmely profilem, spáry styčné u prefa dílců bobtnajícím</t>
  </si>
  <si>
    <t>4+5</t>
  </si>
  <si>
    <t>Spoje - potrubí manipulační objekt vs. vtokové čelo</t>
  </si>
  <si>
    <t>58</t>
  </si>
  <si>
    <t>-1708484150</t>
  </si>
  <si>
    <t>59</t>
  </si>
  <si>
    <t>-1002323723</t>
  </si>
  <si>
    <t>60</t>
  </si>
  <si>
    <t>-219049326</t>
  </si>
  <si>
    <t>Bobtnavý pásek do pracovní spáry mezi stávající bet. kci a novou římsou - celková délka - 1 řada</t>
  </si>
  <si>
    <t>Bobtnavý pásek do pracovní spáry - vtokové čelo - délka - 1 řada</t>
  </si>
  <si>
    <t>61</t>
  </si>
  <si>
    <t>-1055778125</t>
  </si>
  <si>
    <t>(8,5*0,1)</t>
  </si>
  <si>
    <t>Vybourání stávající horní části beton. kce na objektu - plocha objektu x tl.</t>
  </si>
  <si>
    <t>62</t>
  </si>
  <si>
    <t>-467051492</t>
  </si>
  <si>
    <t>63</t>
  </si>
  <si>
    <t>-195314018</t>
  </si>
  <si>
    <t>Poznámka k položce:_x000d_
Položka obsahuje:_x000d_
Kotvičky budou sloužit k uchycení sítě_x000d_
V položce je zahrnuto:_x000d_
- vyvrtání otvoru do opěrné zdi o hloubce 0,40 m a průměru 16 mm._x000d_
- vyfoukání otvoru před použitím chemické kotvy._x000d_
- speciální EM Connestor</t>
  </si>
  <si>
    <t>35*5</t>
  </si>
  <si>
    <t>Ocelové kotvičky - propojení stávající zdi síťovinou</t>
  </si>
  <si>
    <t>1030166132</t>
  </si>
  <si>
    <t>65</t>
  </si>
  <si>
    <t>-392172726</t>
  </si>
  <si>
    <t>Poznámka k položce:_x000d_
Položka obsahuje:_x000d_
Práce + materiál_x000d_
Přechod mezi dlažbou a sanační maltou bude zatřen trvale pružným tmelem, do hl. 2 cm, výška 1 cm._x000d_
Orientační délka cca 20 m</t>
  </si>
  <si>
    <t>66</t>
  </si>
  <si>
    <t>R13</t>
  </si>
  <si>
    <t xml:space="preserve">Pažení D+M </t>
  </si>
  <si>
    <t>-456366146</t>
  </si>
  <si>
    <t>Poznámka k položce:_x000d_
Pažení stávajícího manipulačního objektu při výkopu._x000d_
Před zahájením zemních prací (výkop pro propustek) bude provedeno pažení._x000d_
Technologie pažení závisí na zvolení zhotovitele._x000d_
_x000d_
Položka obsahuje:_x000d_
Dovoz pažení_x000d_
Dodávku materiálu = svislý i vodorovný přesun na staveništi._x000d_
Položka obsahuje i veškerý spojovací materiál._x000d_
Dělník - min. 2x.</t>
  </si>
  <si>
    <t>67</t>
  </si>
  <si>
    <t>-1159433666</t>
  </si>
  <si>
    <t>8,5</t>
  </si>
  <si>
    <t>68</t>
  </si>
  <si>
    <t>-1652251533</t>
  </si>
  <si>
    <t>69</t>
  </si>
  <si>
    <t>190431004</t>
  </si>
  <si>
    <t>28*3</t>
  </si>
  <si>
    <t>D+ M Vybudování provizorních hrázek vč. materiálu - pytle s pískem</t>
  </si>
  <si>
    <t>pol</t>
  </si>
  <si>
    <t>-129067590</t>
  </si>
  <si>
    <t xml:space="preserve">D+ M Vybudování provizorních hrázek vč. materiálu - pytle s pískem/hutněná jílovitá zemina
</t>
  </si>
  <si>
    <t>Poznámka k položce:_x000d_
Vybudování + demontáž provizorních hrázek na nátoku i výtoku._x000d_
_x000d_
Položka obsahuje dodávku materiálu, montáž, vodorovný i svislý přesun v rámci i mimo staveniště._x000d_
_x000d_
Množství:_x000d_
Pytle s pískem - množství přibližně 10,0 m3.</t>
  </si>
  <si>
    <t>71</t>
  </si>
  <si>
    <t>D+M Odstranění stávajícího betonového potrubí a nátokového čela, vč. likvidace dle zákona o odpadech</t>
  </si>
  <si>
    <t>1041433959</t>
  </si>
  <si>
    <t xml:space="preserve">D+M Odstranění stávajícího betonového potrubí a nátokového čela, vč. likvidace dle zákona o odpadech </t>
  </si>
  <si>
    <t xml:space="preserve">Poznámka k položce:_x000d_
Předpokládané množství _x000d_
18 m betonové potrubí DN 1000_x000d_
čelo dl. 5,7 m x š. 0,4 m x hl. 2,3 = 5,5 m3_x000d_
</t>
  </si>
  <si>
    <t>72</t>
  </si>
  <si>
    <t>1952994601</t>
  </si>
  <si>
    <t>200+35</t>
  </si>
  <si>
    <t>Plocha dlažby + plocha betonové kce.</t>
  </si>
  <si>
    <t>Tryskání betonové konstrukce před nanesením hydroizolačního nátěru</t>
  </si>
  <si>
    <t>73</t>
  </si>
  <si>
    <t>980012010</t>
  </si>
  <si>
    <t>Odstranění degradovaného betonu - pohledová plocha</t>
  </si>
  <si>
    <t>74</t>
  </si>
  <si>
    <t>-684858969</t>
  </si>
  <si>
    <t>75</t>
  </si>
  <si>
    <t>R9</t>
  </si>
  <si>
    <t xml:space="preserve">D+M - Seříznutí betonového potrubí u manipulačního objektu </t>
  </si>
  <si>
    <t>151818799</t>
  </si>
  <si>
    <t>76</t>
  </si>
  <si>
    <t>-1325149921</t>
  </si>
  <si>
    <t>77</t>
  </si>
  <si>
    <t>1465214206</t>
  </si>
  <si>
    <t>78</t>
  </si>
  <si>
    <t>-1906670516</t>
  </si>
  <si>
    <t>16,035*5 'Přepočtené koeficientem množství</t>
  </si>
  <si>
    <t>79</t>
  </si>
  <si>
    <t>-1178978347</t>
  </si>
  <si>
    <t>80</t>
  </si>
  <si>
    <t>60095481</t>
  </si>
  <si>
    <t>81</t>
  </si>
  <si>
    <t>1081227970</t>
  </si>
  <si>
    <t>Plocha změřena v digitální verzi PD - celková plocha</t>
  </si>
  <si>
    <t>82</t>
  </si>
  <si>
    <t>-750905850</t>
  </si>
  <si>
    <t>28*1,5*2</t>
  </si>
  <si>
    <t>SO 02.2 - Kompletní výměna stavidla</t>
  </si>
  <si>
    <t xml:space="preserve">D+M Výroba stavidlové uzávěru - nerez, vč. převodovky </t>
  </si>
  <si>
    <t>-863312124</t>
  </si>
  <si>
    <t>Poznámka k položce:_x000d_
Položka obsahuje:_x000d_
Výrobu stavidla _x000d_
materiál nerez_x000d_
převodovku_x000d_
Dodávku na staveniště, vč. přesunů po staveništi</t>
  </si>
  <si>
    <t>1507162099</t>
  </si>
  <si>
    <t xml:space="preserve">Poznámka k položce:_x000d_
Položka obsahuje:_x000d_
Dodávku z dílny na staveniště, vč. přesunů po staveništi, vč. osazení_x000d_
Montáž stavidla (počítá se s montáží ve 2 etapách)._x000d_
</t>
  </si>
  <si>
    <t>2048001663</t>
  </si>
  <si>
    <t xml:space="preserve">Poznámka k položce:_x000d_
Položka obsahuje:_x000d_
Odvoz ze  staveniště, vč. přesunů po staveništi, vč. svislých přesunů._x000d_
Likvidace stavidla v souladu se zákonem o odpadech.</t>
  </si>
  <si>
    <t>VRN - Vedlejší rozpočtové náklady</t>
  </si>
  <si>
    <t xml:space="preserve">    VRN - Vedlejší rozpočtové náklady</t>
  </si>
  <si>
    <t>RN-R11</t>
  </si>
  <si>
    <t>Příplatek za činnost v ochranném pásmu silnice</t>
  </si>
  <si>
    <t>Kpl</t>
  </si>
  <si>
    <t>655520942</t>
  </si>
  <si>
    <t>Poznámka k položce:_x000d_
Ochrannému pásmu budou odpovídat používané stroje při realizaci. _x000d_
Při realizaci budou splněny všechny podmínky uvedené ve vyjádření vlastníka silnice.</t>
  </si>
  <si>
    <t>VRN-R14</t>
  </si>
  <si>
    <t>Opatření vyplávající z plánu BOZP, havarijního a povodňového plánu</t>
  </si>
  <si>
    <t>1175451288</t>
  </si>
  <si>
    <t>Poznámka k položce:_x000d_
Poznámka:_x000d_
- zajištění opatření vyplývající z předmětných plánů, např. oplocení staveniště atd.</t>
  </si>
  <si>
    <t>VRN-R2</t>
  </si>
  <si>
    <t>Příjezdové komunikace včetně dočasných dopravních opatření</t>
  </si>
  <si>
    <t>-96054782</t>
  </si>
  <si>
    <t>Plochy určené k příjezdu budou uvedeny do původního stavu-jedná se o nezpevněnou polní cestu a pozemky.
V rámci položku dojde k čištění příjezdových tras v průběhu stavby.
Pozemky využívané k příjezdu budou uvedeny do původního stavu. Po realizaci dojde k urovnání a osetí travní směsí pozemků.</t>
  </si>
  <si>
    <t>VRN-R1</t>
  </si>
  <si>
    <t>Vytyčení inženýrských sítí a zařízení, včetně zajištění případné aktualizace vyjádření správců sítí, která pozbudou platnost v období mezi předáním staveniště a vytyčením stavby</t>
  </si>
  <si>
    <t>-974256284</t>
  </si>
  <si>
    <t>Vytyčení inženýrských sítí a zařízení, včetně zajištění případné aktualizace vyjádření správců sítí, která pozbudou platnost v období mezi předáním staveniště a vytyčením stavby.</t>
  </si>
  <si>
    <t>VRN-R10</t>
  </si>
  <si>
    <t>Aktualizace havarijního plánu a povodňového plánu</t>
  </si>
  <si>
    <t>-771036238</t>
  </si>
  <si>
    <t>VRN-R3</t>
  </si>
  <si>
    <t>Vytyčení stavby (případně pozemků nebo provedení jiných geodetických praci) odborně způsobilou osobou v oboru zeměměřictví</t>
  </si>
  <si>
    <t>-1808186537</t>
  </si>
  <si>
    <t>VRN-R4</t>
  </si>
  <si>
    <t>Zajištění a zabezpečení staveniště, zřízení a likvidace zařízení staveniště, včetně případných přípojek, přístupů deponii, sjezdů apod.</t>
  </si>
  <si>
    <t>336164364</t>
  </si>
  <si>
    <t>Zajištění a zabezpečení staveniště, zřízení a likvidace zařízení staveniště, včetně případných přípojek, přístupů deponii sjezdů apod.</t>
  </si>
  <si>
    <t>VRN-R5</t>
  </si>
  <si>
    <t>Zajištění umístění štítku o povolení stavby a stejnopisu oznámení o zahájení prací oblastnímu inspektorátu práce na viditelném místě u vstupu na staveniště</t>
  </si>
  <si>
    <t>900805465</t>
  </si>
  <si>
    <t>VRN-R6</t>
  </si>
  <si>
    <t>Před zahájením stavby bude proveden pasport vč. podrobné fotodokumentace tělesa hráze- objekt Hevlín</t>
  </si>
  <si>
    <t>-1753310684</t>
  </si>
  <si>
    <t>Poznámka k položce:_x000d_
Objekt Hevlín_x000d_
Pasport tělesa hráze v úseku dlouhém min. 30,0 m od okraje silničního mostu. Pasport bude obsaovat geodetické zaměření ve vzdálenostech po 5,0 m se zaměřením v ose koruny hráze, návodní a vzdušní hrany hráze. Součástí bude i podrobná fotodokumentace. Pasport bude ihned po vyhotovení předán přímému správci toku, PM s.p., provozu Znojmo. Následně po dokončení stavby, bude proveden pasport nový včetně srovnání s pasportem před zahájením stavby. Vše bude ihned po vyhotovení předáno PM, s.p. provozu Znojmo. V případě jakéhokoliv poškození tělesa hráze (vyjma stavebních zásahů odsouhlasených v této PD) bude po zhotoviteli stavby požadována bezodkladná náprava dle podmínek provozu Znojmo a útvaru provozu a TBD.</t>
  </si>
  <si>
    <t>VRN-R7</t>
  </si>
  <si>
    <t>Před zahájením stavby bude proveden pasport vč. podrobné fotodokumentace tělesa hráze a bermy - objekt Hrabětice</t>
  </si>
  <si>
    <t>-192382333</t>
  </si>
  <si>
    <t>Poznámka k položce:_x000d_
Objekt Hrabětice_x000d_
Jako příjezdová cesta bude sloužit pouze berma - nebude se jezdit po ochranné hrázi (úsek od betonového mostu až po stavidlový objekt)._x000d_
Součástí pasportu bude i fotodokumentace stávajících nájezdů a sjezdů (u betonového mostu a u stavidlového objektu)._x000d_
Pasport bude ihned po vyhotovení předán přímému správci toku PM, provoz Znojmo._x000d_
Po dokončení stavby bude proveden pasport nový, který bude srovnán s původním._x000d_
Pokud dojde k poškození tělesa hráze bude po zhotoviteli stavby požadována bezodkladná náprava dle podmínek PM, s.p. provozu Znojmo a útvaru provozu a TBD.</t>
  </si>
  <si>
    <t>VRN-R8</t>
  </si>
  <si>
    <t>Zpracování předání dok. skuteč. provedení stavby (2pare+1v elkt. formě) a zaměření skutečného provedení stavby</t>
  </si>
  <si>
    <t>-1436760045</t>
  </si>
  <si>
    <t>Poznámka k položce:_x000d_
Vč. geodetické části dokumentace (2 pare+1 v elekt. formě) v rozsahu odpovídajícím příslušným právním předpisům, fotodokumentace</t>
  </si>
  <si>
    <t>VRN-R9</t>
  </si>
  <si>
    <t>Pronájem a montáž dočasného dopravního značení</t>
  </si>
  <si>
    <t>25137752</t>
  </si>
  <si>
    <t>Poznámka k položce:_x000d_
Zajištění kompletní činnosti pro řádné a bezpečné provedení díla.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</si>
</sst>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23" xfId="0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ROUND(AG103,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32" t="s">
        <v>43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SUM(CD103:CD107),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SUM(BY103:BY107),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44</v>
      </c>
      <c r="G33" s="49"/>
      <c r="H33" s="49"/>
      <c r="I33" s="49"/>
      <c r="J33" s="49"/>
      <c r="K33" s="49"/>
      <c r="L33" s="50">
        <v>0.12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SUM(CE103:CE107),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SUM(BZ103:BZ107),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SUM(CF103:CF107),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0">
        <v>0.12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SUM(CG103:CG107),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47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SUM(CH103:CH107),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48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49</v>
      </c>
      <c r="U38" s="56"/>
      <c r="V38" s="56"/>
      <c r="W38" s="56"/>
      <c r="X38" s="58" t="s">
        <v>50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52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53</v>
      </c>
      <c r="AI60" s="45"/>
      <c r="AJ60" s="45"/>
      <c r="AK60" s="45"/>
      <c r="AL60" s="45"/>
      <c r="AM60" s="66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56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53</v>
      </c>
      <c r="AI75" s="45"/>
      <c r="AJ75" s="45"/>
      <c r="AK75" s="45"/>
      <c r="AL75" s="45"/>
      <c r="AM75" s="66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2051_24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Dyje, hráze na Dyji Nový Přerov - Hevlín, ř.km 74,16, Hrabětice, ř. km 81,324, Hevlín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Hevlín,Hrabětice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5. 2. 2025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Povodí Moravy, s.p.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30</v>
      </c>
      <c r="AJ89" s="42"/>
      <c r="AK89" s="42"/>
      <c r="AL89" s="42"/>
      <c r="AM89" s="82" t="str">
        <f>IF(E17="","",E17)</f>
        <v>Ing. Adam Balažovič</v>
      </c>
      <c r="AN89" s="73"/>
      <c r="AO89" s="73"/>
      <c r="AP89" s="73"/>
      <c r="AQ89" s="42"/>
      <c r="AR89" s="43"/>
      <c r="AS89" s="83" t="s">
        <v>58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28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33</v>
      </c>
      <c r="AJ90" s="42"/>
      <c r="AK90" s="42"/>
      <c r="AL90" s="42"/>
      <c r="AM90" s="82" t="str">
        <f>IF(E20="","",E20)</f>
        <v>VZD INVEST, s.r.o.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59</v>
      </c>
      <c r="D92" s="96"/>
      <c r="E92" s="96"/>
      <c r="F92" s="96"/>
      <c r="G92" s="96"/>
      <c r="H92" s="97"/>
      <c r="I92" s="98" t="s">
        <v>60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61</v>
      </c>
      <c r="AH92" s="96"/>
      <c r="AI92" s="96"/>
      <c r="AJ92" s="96"/>
      <c r="AK92" s="96"/>
      <c r="AL92" s="96"/>
      <c r="AM92" s="96"/>
      <c r="AN92" s="98" t="s">
        <v>62</v>
      </c>
      <c r="AO92" s="96"/>
      <c r="AP92" s="100"/>
      <c r="AQ92" s="101" t="s">
        <v>63</v>
      </c>
      <c r="AR92" s="43"/>
      <c r="AS92" s="102" t="s">
        <v>64</v>
      </c>
      <c r="AT92" s="103" t="s">
        <v>65</v>
      </c>
      <c r="AU92" s="103" t="s">
        <v>66</v>
      </c>
      <c r="AV92" s="103" t="s">
        <v>67</v>
      </c>
      <c r="AW92" s="103" t="s">
        <v>68</v>
      </c>
      <c r="AX92" s="103" t="s">
        <v>69</v>
      </c>
      <c r="AY92" s="103" t="s">
        <v>70</v>
      </c>
      <c r="AZ92" s="103" t="s">
        <v>71</v>
      </c>
      <c r="BA92" s="103" t="s">
        <v>72</v>
      </c>
      <c r="BB92" s="103" t="s">
        <v>73</v>
      </c>
      <c r="BC92" s="103" t="s">
        <v>74</v>
      </c>
      <c r="BD92" s="104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76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ROUND(AG95+AG98+AG101,2)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ROUND(AS95+AS98+AS101,2)</f>
        <v>0</v>
      </c>
      <c r="AT94" s="116">
        <f>ROUND(SUM(AV94:AW94),2)</f>
        <v>0</v>
      </c>
      <c r="AU94" s="117">
        <f>ROUND(AU95+AU98+AU101,5)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ROUND(AZ95+AZ98+AZ101,2)</f>
        <v>0</v>
      </c>
      <c r="BA94" s="116">
        <f>ROUND(BA95+BA98+BA101,2)</f>
        <v>0</v>
      </c>
      <c r="BB94" s="116">
        <f>ROUND(BB95+BB98+BB101,2)</f>
        <v>0</v>
      </c>
      <c r="BC94" s="116">
        <f>ROUND(BC95+BC98+BC101,2)</f>
        <v>0</v>
      </c>
      <c r="BD94" s="118">
        <f>ROUND(BD95+BD98+BD101,2)</f>
        <v>0</v>
      </c>
      <c r="BE94" s="6"/>
      <c r="BS94" s="119" t="s">
        <v>77</v>
      </c>
      <c r="BT94" s="119" t="s">
        <v>78</v>
      </c>
      <c r="BU94" s="120" t="s">
        <v>79</v>
      </c>
      <c r="BV94" s="119" t="s">
        <v>80</v>
      </c>
      <c r="BW94" s="119" t="s">
        <v>5</v>
      </c>
      <c r="BX94" s="119" t="s">
        <v>81</v>
      </c>
      <c r="CL94" s="119" t="s">
        <v>1</v>
      </c>
    </row>
    <row r="95" s="7" customFormat="1" ht="16.5" customHeight="1">
      <c r="A95" s="7"/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ROUND(SUM(AG96:AG97),2)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84</v>
      </c>
      <c r="AR95" s="128"/>
      <c r="AS95" s="129">
        <f>ROUND(SUM(AS96:AS97),2)</f>
        <v>0</v>
      </c>
      <c r="AT95" s="130">
        <f>ROUND(SUM(AV95:AW95),2)</f>
        <v>0</v>
      </c>
      <c r="AU95" s="131">
        <f>ROUND(SUM(AU96:AU97),5)</f>
        <v>0</v>
      </c>
      <c r="AV95" s="130">
        <f>ROUND(AZ95*L32,2)</f>
        <v>0</v>
      </c>
      <c r="AW95" s="130">
        <f>ROUND(BA95*L33,2)</f>
        <v>0</v>
      </c>
      <c r="AX95" s="130">
        <f>ROUND(BB95*L32,2)</f>
        <v>0</v>
      </c>
      <c r="AY95" s="130">
        <f>ROUND(BC95*L33,2)</f>
        <v>0</v>
      </c>
      <c r="AZ95" s="130">
        <f>ROUND(SUM(AZ96:AZ97),2)</f>
        <v>0</v>
      </c>
      <c r="BA95" s="130">
        <f>ROUND(SUM(BA96:BA97),2)</f>
        <v>0</v>
      </c>
      <c r="BB95" s="130">
        <f>ROUND(SUM(BB96:BB97),2)</f>
        <v>0</v>
      </c>
      <c r="BC95" s="130">
        <f>ROUND(SUM(BC96:BC97),2)</f>
        <v>0</v>
      </c>
      <c r="BD95" s="132">
        <f>ROUND(SUM(BD96:BD97),2)</f>
        <v>0</v>
      </c>
      <c r="BE95" s="7"/>
      <c r="BS95" s="133" t="s">
        <v>77</v>
      </c>
      <c r="BT95" s="133" t="s">
        <v>85</v>
      </c>
      <c r="BU95" s="133" t="s">
        <v>79</v>
      </c>
      <c r="BV95" s="133" t="s">
        <v>80</v>
      </c>
      <c r="BW95" s="133" t="s">
        <v>86</v>
      </c>
      <c r="BX95" s="133" t="s">
        <v>5</v>
      </c>
      <c r="CL95" s="133" t="s">
        <v>1</v>
      </c>
      <c r="CM95" s="133" t="s">
        <v>87</v>
      </c>
    </row>
    <row r="96" s="4" customFormat="1" ht="16.5" customHeight="1">
      <c r="A96" s="134" t="s">
        <v>88</v>
      </c>
      <c r="B96" s="72"/>
      <c r="C96" s="135"/>
      <c r="D96" s="135"/>
      <c r="E96" s="136" t="s">
        <v>89</v>
      </c>
      <c r="F96" s="136"/>
      <c r="G96" s="136"/>
      <c r="H96" s="136"/>
      <c r="I96" s="136"/>
      <c r="J96" s="135"/>
      <c r="K96" s="136" t="s">
        <v>90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'SO 01.1 - Sanace betonové...'!J34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91</v>
      </c>
      <c r="AR96" s="74"/>
      <c r="AS96" s="139">
        <v>0</v>
      </c>
      <c r="AT96" s="140">
        <f>ROUND(SUM(AV96:AW96),2)</f>
        <v>0</v>
      </c>
      <c r="AU96" s="141">
        <f>'SO 01.1 - Sanace betonové...'!P139</f>
        <v>0</v>
      </c>
      <c r="AV96" s="140">
        <f>'SO 01.1 - Sanace betonové...'!J37</f>
        <v>0</v>
      </c>
      <c r="AW96" s="140">
        <f>'SO 01.1 - Sanace betonové...'!J38</f>
        <v>0</v>
      </c>
      <c r="AX96" s="140">
        <f>'SO 01.1 - Sanace betonové...'!J39</f>
        <v>0</v>
      </c>
      <c r="AY96" s="140">
        <f>'SO 01.1 - Sanace betonové...'!J40</f>
        <v>0</v>
      </c>
      <c r="AZ96" s="140">
        <f>'SO 01.1 - Sanace betonové...'!F37</f>
        <v>0</v>
      </c>
      <c r="BA96" s="140">
        <f>'SO 01.1 - Sanace betonové...'!F38</f>
        <v>0</v>
      </c>
      <c r="BB96" s="140">
        <f>'SO 01.1 - Sanace betonové...'!F39</f>
        <v>0</v>
      </c>
      <c r="BC96" s="140">
        <f>'SO 01.1 - Sanace betonové...'!F40</f>
        <v>0</v>
      </c>
      <c r="BD96" s="142">
        <f>'SO 01.1 - Sanace betonové...'!F41</f>
        <v>0</v>
      </c>
      <c r="BE96" s="4"/>
      <c r="BT96" s="143" t="s">
        <v>87</v>
      </c>
      <c r="BV96" s="143" t="s">
        <v>80</v>
      </c>
      <c r="BW96" s="143" t="s">
        <v>92</v>
      </c>
      <c r="BX96" s="143" t="s">
        <v>86</v>
      </c>
      <c r="CL96" s="143" t="s">
        <v>1</v>
      </c>
    </row>
    <row r="97" s="4" customFormat="1" ht="16.5" customHeight="1">
      <c r="A97" s="134" t="s">
        <v>88</v>
      </c>
      <c r="B97" s="72"/>
      <c r="C97" s="135"/>
      <c r="D97" s="135"/>
      <c r="E97" s="136" t="s">
        <v>93</v>
      </c>
      <c r="F97" s="136"/>
      <c r="G97" s="136"/>
      <c r="H97" s="136"/>
      <c r="I97" s="136"/>
      <c r="J97" s="135"/>
      <c r="K97" s="136" t="s">
        <v>94</v>
      </c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7">
        <f>'SO 01.2 - Renovace stavidla'!J34</f>
        <v>0</v>
      </c>
      <c r="AH97" s="135"/>
      <c r="AI97" s="135"/>
      <c r="AJ97" s="135"/>
      <c r="AK97" s="135"/>
      <c r="AL97" s="135"/>
      <c r="AM97" s="135"/>
      <c r="AN97" s="137">
        <f>SUM(AG97,AT97)</f>
        <v>0</v>
      </c>
      <c r="AO97" s="135"/>
      <c r="AP97" s="135"/>
      <c r="AQ97" s="138" t="s">
        <v>91</v>
      </c>
      <c r="AR97" s="74"/>
      <c r="AS97" s="139">
        <v>0</v>
      </c>
      <c r="AT97" s="140">
        <f>ROUND(SUM(AV97:AW97),2)</f>
        <v>0</v>
      </c>
      <c r="AU97" s="141">
        <f>'SO 01.2 - Renovace stavidla'!P132</f>
        <v>0</v>
      </c>
      <c r="AV97" s="140">
        <f>'SO 01.2 - Renovace stavidla'!J37</f>
        <v>0</v>
      </c>
      <c r="AW97" s="140">
        <f>'SO 01.2 - Renovace stavidla'!J38</f>
        <v>0</v>
      </c>
      <c r="AX97" s="140">
        <f>'SO 01.2 - Renovace stavidla'!J39</f>
        <v>0</v>
      </c>
      <c r="AY97" s="140">
        <f>'SO 01.2 - Renovace stavidla'!J40</f>
        <v>0</v>
      </c>
      <c r="AZ97" s="140">
        <f>'SO 01.2 - Renovace stavidla'!F37</f>
        <v>0</v>
      </c>
      <c r="BA97" s="140">
        <f>'SO 01.2 - Renovace stavidla'!F38</f>
        <v>0</v>
      </c>
      <c r="BB97" s="140">
        <f>'SO 01.2 - Renovace stavidla'!F39</f>
        <v>0</v>
      </c>
      <c r="BC97" s="140">
        <f>'SO 01.2 - Renovace stavidla'!F40</f>
        <v>0</v>
      </c>
      <c r="BD97" s="142">
        <f>'SO 01.2 - Renovace stavidla'!F41</f>
        <v>0</v>
      </c>
      <c r="BE97" s="4"/>
      <c r="BT97" s="143" t="s">
        <v>87</v>
      </c>
      <c r="BV97" s="143" t="s">
        <v>80</v>
      </c>
      <c r="BW97" s="143" t="s">
        <v>95</v>
      </c>
      <c r="BX97" s="143" t="s">
        <v>86</v>
      </c>
      <c r="CL97" s="143" t="s">
        <v>1</v>
      </c>
    </row>
    <row r="98" s="7" customFormat="1" ht="24.75" customHeight="1">
      <c r="A98" s="7"/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ROUND(SUM(AG99:AG100),2)</f>
        <v>0</v>
      </c>
      <c r="AH98" s="124"/>
      <c r="AI98" s="124"/>
      <c r="AJ98" s="124"/>
      <c r="AK98" s="124"/>
      <c r="AL98" s="124"/>
      <c r="AM98" s="124"/>
      <c r="AN98" s="126">
        <f>SUM(AG98,AT98)</f>
        <v>0</v>
      </c>
      <c r="AO98" s="124"/>
      <c r="AP98" s="124"/>
      <c r="AQ98" s="127" t="s">
        <v>84</v>
      </c>
      <c r="AR98" s="128"/>
      <c r="AS98" s="129">
        <f>ROUND(SUM(AS99:AS100),2)</f>
        <v>0</v>
      </c>
      <c r="AT98" s="130">
        <f>ROUND(SUM(AV98:AW98),2)</f>
        <v>0</v>
      </c>
      <c r="AU98" s="131">
        <f>ROUND(SUM(AU99:AU100),5)</f>
        <v>0</v>
      </c>
      <c r="AV98" s="130">
        <f>ROUND(AZ98*L32,2)</f>
        <v>0</v>
      </c>
      <c r="AW98" s="130">
        <f>ROUND(BA98*L33,2)</f>
        <v>0</v>
      </c>
      <c r="AX98" s="130">
        <f>ROUND(BB98*L32,2)</f>
        <v>0</v>
      </c>
      <c r="AY98" s="130">
        <f>ROUND(BC98*L33,2)</f>
        <v>0</v>
      </c>
      <c r="AZ98" s="130">
        <f>ROUND(SUM(AZ99:AZ100),2)</f>
        <v>0</v>
      </c>
      <c r="BA98" s="130">
        <f>ROUND(SUM(BA99:BA100),2)</f>
        <v>0</v>
      </c>
      <c r="BB98" s="130">
        <f>ROUND(SUM(BB99:BB100),2)</f>
        <v>0</v>
      </c>
      <c r="BC98" s="130">
        <f>ROUND(SUM(BC99:BC100),2)</f>
        <v>0</v>
      </c>
      <c r="BD98" s="132">
        <f>ROUND(SUM(BD99:BD100),2)</f>
        <v>0</v>
      </c>
      <c r="BE98" s="7"/>
      <c r="BS98" s="133" t="s">
        <v>77</v>
      </c>
      <c r="BT98" s="133" t="s">
        <v>85</v>
      </c>
      <c r="BU98" s="133" t="s">
        <v>79</v>
      </c>
      <c r="BV98" s="133" t="s">
        <v>80</v>
      </c>
      <c r="BW98" s="133" t="s">
        <v>98</v>
      </c>
      <c r="BX98" s="133" t="s">
        <v>5</v>
      </c>
      <c r="CL98" s="133" t="s">
        <v>1</v>
      </c>
      <c r="CM98" s="133" t="s">
        <v>87</v>
      </c>
    </row>
    <row r="99" s="4" customFormat="1" ht="23.25" customHeight="1">
      <c r="A99" s="134" t="s">
        <v>88</v>
      </c>
      <c r="B99" s="72"/>
      <c r="C99" s="135"/>
      <c r="D99" s="135"/>
      <c r="E99" s="136" t="s">
        <v>99</v>
      </c>
      <c r="F99" s="136"/>
      <c r="G99" s="136"/>
      <c r="H99" s="136"/>
      <c r="I99" s="136"/>
      <c r="J99" s="135"/>
      <c r="K99" s="136" t="s">
        <v>100</v>
      </c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7">
        <f>'SO 02.1 - Kompletní rekon...'!J34</f>
        <v>0</v>
      </c>
      <c r="AH99" s="135"/>
      <c r="AI99" s="135"/>
      <c r="AJ99" s="135"/>
      <c r="AK99" s="135"/>
      <c r="AL99" s="135"/>
      <c r="AM99" s="135"/>
      <c r="AN99" s="137">
        <f>SUM(AG99,AT99)</f>
        <v>0</v>
      </c>
      <c r="AO99" s="135"/>
      <c r="AP99" s="135"/>
      <c r="AQ99" s="138" t="s">
        <v>91</v>
      </c>
      <c r="AR99" s="74"/>
      <c r="AS99" s="139">
        <v>0</v>
      </c>
      <c r="AT99" s="140">
        <f>ROUND(SUM(AV99:AW99),2)</f>
        <v>0</v>
      </c>
      <c r="AU99" s="141">
        <f>'SO 02.1 - Kompletní rekon...'!P143</f>
        <v>0</v>
      </c>
      <c r="AV99" s="140">
        <f>'SO 02.1 - Kompletní rekon...'!J37</f>
        <v>0</v>
      </c>
      <c r="AW99" s="140">
        <f>'SO 02.1 - Kompletní rekon...'!J38</f>
        <v>0</v>
      </c>
      <c r="AX99" s="140">
        <f>'SO 02.1 - Kompletní rekon...'!J39</f>
        <v>0</v>
      </c>
      <c r="AY99" s="140">
        <f>'SO 02.1 - Kompletní rekon...'!J40</f>
        <v>0</v>
      </c>
      <c r="AZ99" s="140">
        <f>'SO 02.1 - Kompletní rekon...'!F37</f>
        <v>0</v>
      </c>
      <c r="BA99" s="140">
        <f>'SO 02.1 - Kompletní rekon...'!F38</f>
        <v>0</v>
      </c>
      <c r="BB99" s="140">
        <f>'SO 02.1 - Kompletní rekon...'!F39</f>
        <v>0</v>
      </c>
      <c r="BC99" s="140">
        <f>'SO 02.1 - Kompletní rekon...'!F40</f>
        <v>0</v>
      </c>
      <c r="BD99" s="142">
        <f>'SO 02.1 - Kompletní rekon...'!F41</f>
        <v>0</v>
      </c>
      <c r="BE99" s="4"/>
      <c r="BT99" s="143" t="s">
        <v>87</v>
      </c>
      <c r="BV99" s="143" t="s">
        <v>80</v>
      </c>
      <c r="BW99" s="143" t="s">
        <v>101</v>
      </c>
      <c r="BX99" s="143" t="s">
        <v>98</v>
      </c>
      <c r="CL99" s="143" t="s">
        <v>1</v>
      </c>
    </row>
    <row r="100" s="4" customFormat="1" ht="16.5" customHeight="1">
      <c r="A100" s="134" t="s">
        <v>88</v>
      </c>
      <c r="B100" s="72"/>
      <c r="C100" s="135"/>
      <c r="D100" s="135"/>
      <c r="E100" s="136" t="s">
        <v>102</v>
      </c>
      <c r="F100" s="136"/>
      <c r="G100" s="136"/>
      <c r="H100" s="136"/>
      <c r="I100" s="136"/>
      <c r="J100" s="135"/>
      <c r="K100" s="136" t="s">
        <v>103</v>
      </c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7">
        <f>'SO 02.2 - Kompletní výměn...'!J34</f>
        <v>0</v>
      </c>
      <c r="AH100" s="135"/>
      <c r="AI100" s="135"/>
      <c r="AJ100" s="135"/>
      <c r="AK100" s="135"/>
      <c r="AL100" s="135"/>
      <c r="AM100" s="135"/>
      <c r="AN100" s="137">
        <f>SUM(AG100,AT100)</f>
        <v>0</v>
      </c>
      <c r="AO100" s="135"/>
      <c r="AP100" s="135"/>
      <c r="AQ100" s="138" t="s">
        <v>91</v>
      </c>
      <c r="AR100" s="74"/>
      <c r="AS100" s="139">
        <v>0</v>
      </c>
      <c r="AT100" s="140">
        <f>ROUND(SUM(AV100:AW100),2)</f>
        <v>0</v>
      </c>
      <c r="AU100" s="141">
        <f>'SO 02.2 - Kompletní výměn...'!P132</f>
        <v>0</v>
      </c>
      <c r="AV100" s="140">
        <f>'SO 02.2 - Kompletní výměn...'!J37</f>
        <v>0</v>
      </c>
      <c r="AW100" s="140">
        <f>'SO 02.2 - Kompletní výměn...'!J38</f>
        <v>0</v>
      </c>
      <c r="AX100" s="140">
        <f>'SO 02.2 - Kompletní výměn...'!J39</f>
        <v>0</v>
      </c>
      <c r="AY100" s="140">
        <f>'SO 02.2 - Kompletní výměn...'!J40</f>
        <v>0</v>
      </c>
      <c r="AZ100" s="140">
        <f>'SO 02.2 - Kompletní výměn...'!F37</f>
        <v>0</v>
      </c>
      <c r="BA100" s="140">
        <f>'SO 02.2 - Kompletní výměn...'!F38</f>
        <v>0</v>
      </c>
      <c r="BB100" s="140">
        <f>'SO 02.2 - Kompletní výměn...'!F39</f>
        <v>0</v>
      </c>
      <c r="BC100" s="140">
        <f>'SO 02.2 - Kompletní výměn...'!F40</f>
        <v>0</v>
      </c>
      <c r="BD100" s="142">
        <f>'SO 02.2 - Kompletní výměn...'!F41</f>
        <v>0</v>
      </c>
      <c r="BE100" s="4"/>
      <c r="BT100" s="143" t="s">
        <v>87</v>
      </c>
      <c r="BV100" s="143" t="s">
        <v>80</v>
      </c>
      <c r="BW100" s="143" t="s">
        <v>104</v>
      </c>
      <c r="BX100" s="143" t="s">
        <v>98</v>
      </c>
      <c r="CL100" s="143" t="s">
        <v>1</v>
      </c>
    </row>
    <row r="101" s="7" customFormat="1" ht="16.5" customHeight="1">
      <c r="A101" s="134" t="s">
        <v>88</v>
      </c>
      <c r="B101" s="121"/>
      <c r="C101" s="122"/>
      <c r="D101" s="123" t="s">
        <v>105</v>
      </c>
      <c r="E101" s="123"/>
      <c r="F101" s="123"/>
      <c r="G101" s="123"/>
      <c r="H101" s="123"/>
      <c r="I101" s="124"/>
      <c r="J101" s="123" t="s">
        <v>106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6">
        <f>'VRN - Vedlejší rozpočtové...'!J32</f>
        <v>0</v>
      </c>
      <c r="AH101" s="124"/>
      <c r="AI101" s="124"/>
      <c r="AJ101" s="124"/>
      <c r="AK101" s="124"/>
      <c r="AL101" s="124"/>
      <c r="AM101" s="124"/>
      <c r="AN101" s="126">
        <f>SUM(AG101,AT101)</f>
        <v>0</v>
      </c>
      <c r="AO101" s="124"/>
      <c r="AP101" s="124"/>
      <c r="AQ101" s="127" t="s">
        <v>84</v>
      </c>
      <c r="AR101" s="128"/>
      <c r="AS101" s="144">
        <v>0</v>
      </c>
      <c r="AT101" s="145">
        <f>ROUND(SUM(AV101:AW101),2)</f>
        <v>0</v>
      </c>
      <c r="AU101" s="146">
        <f>'VRN - Vedlejší rozpočtové...'!P128</f>
        <v>0</v>
      </c>
      <c r="AV101" s="145">
        <f>'VRN - Vedlejší rozpočtové...'!J35</f>
        <v>0</v>
      </c>
      <c r="AW101" s="145">
        <f>'VRN - Vedlejší rozpočtové...'!J36</f>
        <v>0</v>
      </c>
      <c r="AX101" s="145">
        <f>'VRN - Vedlejší rozpočtové...'!J37</f>
        <v>0</v>
      </c>
      <c r="AY101" s="145">
        <f>'VRN - Vedlejší rozpočtové...'!J38</f>
        <v>0</v>
      </c>
      <c r="AZ101" s="145">
        <f>'VRN - Vedlejší rozpočtové...'!F35</f>
        <v>0</v>
      </c>
      <c r="BA101" s="145">
        <f>'VRN - Vedlejší rozpočtové...'!F36</f>
        <v>0</v>
      </c>
      <c r="BB101" s="145">
        <f>'VRN - Vedlejší rozpočtové...'!F37</f>
        <v>0</v>
      </c>
      <c r="BC101" s="145">
        <f>'VRN - Vedlejší rozpočtové...'!F38</f>
        <v>0</v>
      </c>
      <c r="BD101" s="147">
        <f>'VRN - Vedlejší rozpočtové...'!F39</f>
        <v>0</v>
      </c>
      <c r="BE101" s="7"/>
      <c r="BT101" s="133" t="s">
        <v>85</v>
      </c>
      <c r="BV101" s="133" t="s">
        <v>80</v>
      </c>
      <c r="BW101" s="133" t="s">
        <v>107</v>
      </c>
      <c r="BX101" s="133" t="s">
        <v>5</v>
      </c>
      <c r="CL101" s="133" t="s">
        <v>1</v>
      </c>
      <c r="CM101" s="133" t="s">
        <v>87</v>
      </c>
    </row>
    <row r="102">
      <c r="B102" s="21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0"/>
    </row>
    <row r="103" s="2" customFormat="1" ht="30" customHeight="1">
      <c r="A103" s="40"/>
      <c r="B103" s="41"/>
      <c r="C103" s="109" t="s">
        <v>108</v>
      </c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112">
        <f>ROUND(SUM(AG104:AG107), 2)</f>
        <v>0</v>
      </c>
      <c r="AH103" s="112"/>
      <c r="AI103" s="112"/>
      <c r="AJ103" s="112"/>
      <c r="AK103" s="112"/>
      <c r="AL103" s="112"/>
      <c r="AM103" s="112"/>
      <c r="AN103" s="112">
        <f>ROUND(SUM(AN104:AN107), 2)</f>
        <v>0</v>
      </c>
      <c r="AO103" s="112"/>
      <c r="AP103" s="112"/>
      <c r="AQ103" s="148"/>
      <c r="AR103" s="43"/>
      <c r="AS103" s="102" t="s">
        <v>109</v>
      </c>
      <c r="AT103" s="103" t="s">
        <v>110</v>
      </c>
      <c r="AU103" s="103" t="s">
        <v>42</v>
      </c>
      <c r="AV103" s="104" t="s">
        <v>65</v>
      </c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19.92" customHeight="1">
      <c r="A104" s="40"/>
      <c r="B104" s="41"/>
      <c r="C104" s="42"/>
      <c r="D104" s="149" t="s">
        <v>111</v>
      </c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49"/>
      <c r="Y104" s="149"/>
      <c r="Z104" s="149"/>
      <c r="AA104" s="149"/>
      <c r="AB104" s="149"/>
      <c r="AC104" s="42"/>
      <c r="AD104" s="42"/>
      <c r="AE104" s="42"/>
      <c r="AF104" s="42"/>
      <c r="AG104" s="150">
        <f>ROUND(AG94 * AS104, 2)</f>
        <v>0</v>
      </c>
      <c r="AH104" s="137"/>
      <c r="AI104" s="137"/>
      <c r="AJ104" s="137"/>
      <c r="AK104" s="137"/>
      <c r="AL104" s="137"/>
      <c r="AM104" s="137"/>
      <c r="AN104" s="137">
        <f>ROUND(AG104 + AV104, 2)</f>
        <v>0</v>
      </c>
      <c r="AO104" s="137"/>
      <c r="AP104" s="137"/>
      <c r="AQ104" s="42"/>
      <c r="AR104" s="43"/>
      <c r="AS104" s="151">
        <v>0</v>
      </c>
      <c r="AT104" s="152" t="s">
        <v>112</v>
      </c>
      <c r="AU104" s="152" t="s">
        <v>43</v>
      </c>
      <c r="AV104" s="142">
        <f>ROUND(IF(AU104="základní",AG104*L32,IF(AU104="snížená",AG104*L33,0)), 2)</f>
        <v>0</v>
      </c>
      <c r="AW104" s="40"/>
      <c r="AX104" s="40"/>
      <c r="AY104" s="40"/>
      <c r="AZ104" s="40"/>
      <c r="BA104" s="40"/>
      <c r="BB104" s="40"/>
      <c r="BC104" s="40"/>
      <c r="BD104" s="40"/>
      <c r="BE104" s="40"/>
      <c r="BV104" s="17" t="s">
        <v>113</v>
      </c>
      <c r="BY104" s="153">
        <f>IF(AU104="základní",AV104,0)</f>
        <v>0</v>
      </c>
      <c r="BZ104" s="153">
        <f>IF(AU104="snížená",AV104,0)</f>
        <v>0</v>
      </c>
      <c r="CA104" s="153">
        <v>0</v>
      </c>
      <c r="CB104" s="153">
        <v>0</v>
      </c>
      <c r="CC104" s="153">
        <v>0</v>
      </c>
      <c r="CD104" s="153">
        <f>IF(AU104="základní",AG104,0)</f>
        <v>0</v>
      </c>
      <c r="CE104" s="153">
        <f>IF(AU104="snížená",AG104,0)</f>
        <v>0</v>
      </c>
      <c r="CF104" s="153">
        <f>IF(AU104="zákl. přenesená",AG104,0)</f>
        <v>0</v>
      </c>
      <c r="CG104" s="153">
        <f>IF(AU104="sníž. přenesená",AG104,0)</f>
        <v>0</v>
      </c>
      <c r="CH104" s="153">
        <f>IF(AU104="nulová",AG104,0)</f>
        <v>0</v>
      </c>
      <c r="CI104" s="17">
        <f>IF(AU104="základní",1,IF(AU104="snížená",2,IF(AU104="zákl. přenesená",4,IF(AU104="sníž. přenesená",5,3))))</f>
        <v>1</v>
      </c>
      <c r="CJ104" s="17">
        <f>IF(AT104="stavební čast",1,IF(AT104="investiční čast",2,3))</f>
        <v>1</v>
      </c>
      <c r="CK104" s="17" t="str">
        <f>IF(D104="Vyplň vlastní","","x")</f>
        <v>x</v>
      </c>
    </row>
    <row r="105" s="2" customFormat="1" ht="19.92" customHeight="1">
      <c r="A105" s="40"/>
      <c r="B105" s="41"/>
      <c r="C105" s="42"/>
      <c r="D105" s="154" t="s">
        <v>114</v>
      </c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49"/>
      <c r="Y105" s="149"/>
      <c r="Z105" s="149"/>
      <c r="AA105" s="149"/>
      <c r="AB105" s="149"/>
      <c r="AC105" s="42"/>
      <c r="AD105" s="42"/>
      <c r="AE105" s="42"/>
      <c r="AF105" s="42"/>
      <c r="AG105" s="150">
        <f>ROUND(AG94 * AS105, 2)</f>
        <v>0</v>
      </c>
      <c r="AH105" s="137"/>
      <c r="AI105" s="137"/>
      <c r="AJ105" s="137"/>
      <c r="AK105" s="137"/>
      <c r="AL105" s="137"/>
      <c r="AM105" s="137"/>
      <c r="AN105" s="137">
        <f>ROUND(AG105 + AV105, 2)</f>
        <v>0</v>
      </c>
      <c r="AO105" s="137"/>
      <c r="AP105" s="137"/>
      <c r="AQ105" s="42"/>
      <c r="AR105" s="43"/>
      <c r="AS105" s="151">
        <v>0</v>
      </c>
      <c r="AT105" s="152" t="s">
        <v>112</v>
      </c>
      <c r="AU105" s="152" t="s">
        <v>43</v>
      </c>
      <c r="AV105" s="142">
        <f>ROUND(IF(AU105="základní",AG105*L32,IF(AU105="snížená",AG105*L33,0)), 2)</f>
        <v>0</v>
      </c>
      <c r="AW105" s="40"/>
      <c r="AX105" s="40"/>
      <c r="AY105" s="40"/>
      <c r="AZ105" s="40"/>
      <c r="BA105" s="40"/>
      <c r="BB105" s="40"/>
      <c r="BC105" s="40"/>
      <c r="BD105" s="40"/>
      <c r="BE105" s="40"/>
      <c r="BV105" s="17" t="s">
        <v>115</v>
      </c>
      <c r="BY105" s="153">
        <f>IF(AU105="základní",AV105,0)</f>
        <v>0</v>
      </c>
      <c r="BZ105" s="153">
        <f>IF(AU105="snížená",AV105,0)</f>
        <v>0</v>
      </c>
      <c r="CA105" s="153">
        <v>0</v>
      </c>
      <c r="CB105" s="153">
        <v>0</v>
      </c>
      <c r="CC105" s="153">
        <v>0</v>
      </c>
      <c r="CD105" s="153">
        <f>IF(AU105="základní",AG105,0)</f>
        <v>0</v>
      </c>
      <c r="CE105" s="153">
        <f>IF(AU105="snížená",AG105,0)</f>
        <v>0</v>
      </c>
      <c r="CF105" s="153">
        <f>IF(AU105="zákl. přenesená",AG105,0)</f>
        <v>0</v>
      </c>
      <c r="CG105" s="153">
        <f>IF(AU105="sníž. přenesená",AG105,0)</f>
        <v>0</v>
      </c>
      <c r="CH105" s="153">
        <f>IF(AU105="nulová",AG105,0)</f>
        <v>0</v>
      </c>
      <c r="CI105" s="17">
        <f>IF(AU105="základní",1,IF(AU105="snížená",2,IF(AU105="zákl. přenesená",4,IF(AU105="sníž. přenesená",5,3))))</f>
        <v>1</v>
      </c>
      <c r="CJ105" s="17">
        <f>IF(AT105="stavební čast",1,IF(AT105="investiční čast",2,3))</f>
        <v>1</v>
      </c>
      <c r="CK105" s="17" t="str">
        <f>IF(D105="Vyplň vlastní","","x")</f>
        <v/>
      </c>
    </row>
    <row r="106" s="2" customFormat="1" ht="19.92" customHeight="1">
      <c r="A106" s="40"/>
      <c r="B106" s="41"/>
      <c r="C106" s="42"/>
      <c r="D106" s="154" t="s">
        <v>114</v>
      </c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49"/>
      <c r="Y106" s="149"/>
      <c r="Z106" s="149"/>
      <c r="AA106" s="149"/>
      <c r="AB106" s="149"/>
      <c r="AC106" s="42"/>
      <c r="AD106" s="42"/>
      <c r="AE106" s="42"/>
      <c r="AF106" s="42"/>
      <c r="AG106" s="150">
        <f>ROUND(AG94 * AS106, 2)</f>
        <v>0</v>
      </c>
      <c r="AH106" s="137"/>
      <c r="AI106" s="137"/>
      <c r="AJ106" s="137"/>
      <c r="AK106" s="137"/>
      <c r="AL106" s="137"/>
      <c r="AM106" s="137"/>
      <c r="AN106" s="137">
        <f>ROUND(AG106 + AV106, 2)</f>
        <v>0</v>
      </c>
      <c r="AO106" s="137"/>
      <c r="AP106" s="137"/>
      <c r="AQ106" s="42"/>
      <c r="AR106" s="43"/>
      <c r="AS106" s="151">
        <v>0</v>
      </c>
      <c r="AT106" s="152" t="s">
        <v>112</v>
      </c>
      <c r="AU106" s="152" t="s">
        <v>43</v>
      </c>
      <c r="AV106" s="142">
        <f>ROUND(IF(AU106="základní",AG106*L32,IF(AU106="snížená",AG106*L33,0)), 2)</f>
        <v>0</v>
      </c>
      <c r="AW106" s="40"/>
      <c r="AX106" s="40"/>
      <c r="AY106" s="40"/>
      <c r="AZ106" s="40"/>
      <c r="BA106" s="40"/>
      <c r="BB106" s="40"/>
      <c r="BC106" s="40"/>
      <c r="BD106" s="40"/>
      <c r="BE106" s="40"/>
      <c r="BV106" s="17" t="s">
        <v>115</v>
      </c>
      <c r="BY106" s="153">
        <f>IF(AU106="základní",AV106,0)</f>
        <v>0</v>
      </c>
      <c r="BZ106" s="153">
        <f>IF(AU106="snížená",AV106,0)</f>
        <v>0</v>
      </c>
      <c r="CA106" s="153">
        <v>0</v>
      </c>
      <c r="CB106" s="153">
        <v>0</v>
      </c>
      <c r="CC106" s="153">
        <v>0</v>
      </c>
      <c r="CD106" s="153">
        <f>IF(AU106="základní",AG106,0)</f>
        <v>0</v>
      </c>
      <c r="CE106" s="153">
        <f>IF(AU106="snížená",AG106,0)</f>
        <v>0</v>
      </c>
      <c r="CF106" s="153">
        <f>IF(AU106="zákl. přenesená",AG106,0)</f>
        <v>0</v>
      </c>
      <c r="CG106" s="153">
        <f>IF(AU106="sníž. přenesená",AG106,0)</f>
        <v>0</v>
      </c>
      <c r="CH106" s="153">
        <f>IF(AU106="nulová",AG106,0)</f>
        <v>0</v>
      </c>
      <c r="CI106" s="17">
        <f>IF(AU106="základní",1,IF(AU106="snížená",2,IF(AU106="zákl. přenesená",4,IF(AU106="sníž. přenesená",5,3))))</f>
        <v>1</v>
      </c>
      <c r="CJ106" s="17">
        <f>IF(AT106="stavební čast",1,IF(AT106="investiční čast",2,3))</f>
        <v>1</v>
      </c>
      <c r="CK106" s="17" t="str">
        <f>IF(D106="Vyplň vlastní","","x")</f>
        <v/>
      </c>
    </row>
    <row r="107" s="2" customFormat="1" ht="19.92" customHeight="1">
      <c r="A107" s="40"/>
      <c r="B107" s="41"/>
      <c r="C107" s="42"/>
      <c r="D107" s="154" t="s">
        <v>114</v>
      </c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49"/>
      <c r="Y107" s="149"/>
      <c r="Z107" s="149"/>
      <c r="AA107" s="149"/>
      <c r="AB107" s="149"/>
      <c r="AC107" s="42"/>
      <c r="AD107" s="42"/>
      <c r="AE107" s="42"/>
      <c r="AF107" s="42"/>
      <c r="AG107" s="150">
        <f>ROUND(AG94 * AS107, 2)</f>
        <v>0</v>
      </c>
      <c r="AH107" s="137"/>
      <c r="AI107" s="137"/>
      <c r="AJ107" s="137"/>
      <c r="AK107" s="137"/>
      <c r="AL107" s="137"/>
      <c r="AM107" s="137"/>
      <c r="AN107" s="137">
        <f>ROUND(AG107 + AV107, 2)</f>
        <v>0</v>
      </c>
      <c r="AO107" s="137"/>
      <c r="AP107" s="137"/>
      <c r="AQ107" s="42"/>
      <c r="AR107" s="43"/>
      <c r="AS107" s="155">
        <v>0</v>
      </c>
      <c r="AT107" s="156" t="s">
        <v>112</v>
      </c>
      <c r="AU107" s="156" t="s">
        <v>43</v>
      </c>
      <c r="AV107" s="157">
        <f>ROUND(IF(AU107="základní",AG107*L32,IF(AU107="snížená",AG107*L33,0)), 2)</f>
        <v>0</v>
      </c>
      <c r="AW107" s="40"/>
      <c r="AX107" s="40"/>
      <c r="AY107" s="40"/>
      <c r="AZ107" s="40"/>
      <c r="BA107" s="40"/>
      <c r="BB107" s="40"/>
      <c r="BC107" s="40"/>
      <c r="BD107" s="40"/>
      <c r="BE107" s="40"/>
      <c r="BV107" s="17" t="s">
        <v>115</v>
      </c>
      <c r="BY107" s="153">
        <f>IF(AU107="základní",AV107,0)</f>
        <v>0</v>
      </c>
      <c r="BZ107" s="153">
        <f>IF(AU107="snížená",AV107,0)</f>
        <v>0</v>
      </c>
      <c r="CA107" s="153">
        <v>0</v>
      </c>
      <c r="CB107" s="153">
        <v>0</v>
      </c>
      <c r="CC107" s="153">
        <v>0</v>
      </c>
      <c r="CD107" s="153">
        <f>IF(AU107="základní",AG107,0)</f>
        <v>0</v>
      </c>
      <c r="CE107" s="153">
        <f>IF(AU107="snížená",AG107,0)</f>
        <v>0</v>
      </c>
      <c r="CF107" s="153">
        <f>IF(AU107="zákl. přenesená",AG107,0)</f>
        <v>0</v>
      </c>
      <c r="CG107" s="153">
        <f>IF(AU107="sníž. přenesená",AG107,0)</f>
        <v>0</v>
      </c>
      <c r="CH107" s="153">
        <f>IF(AU107="nulová",AG107,0)</f>
        <v>0</v>
      </c>
      <c r="CI107" s="17">
        <f>IF(AU107="základní",1,IF(AU107="snížená",2,IF(AU107="zákl. přenesená",4,IF(AU107="sníž. přenesená",5,3))))</f>
        <v>1</v>
      </c>
      <c r="CJ107" s="17">
        <f>IF(AT107="stavební čast",1,IF(AT107="investiční čast",2,3))</f>
        <v>1</v>
      </c>
      <c r="CK107" s="17" t="str">
        <f>IF(D107="Vyplň vlastní","","x")</f>
        <v/>
      </c>
    </row>
    <row r="108" s="2" customFormat="1" ht="10.8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3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</row>
    <row r="109" s="2" customFormat="1" ht="30" customHeight="1">
      <c r="A109" s="40"/>
      <c r="B109" s="41"/>
      <c r="C109" s="158" t="s">
        <v>116</v>
      </c>
      <c r="D109" s="159"/>
      <c r="E109" s="159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59"/>
      <c r="Z109" s="159"/>
      <c r="AA109" s="159"/>
      <c r="AB109" s="159"/>
      <c r="AC109" s="159"/>
      <c r="AD109" s="159"/>
      <c r="AE109" s="159"/>
      <c r="AF109" s="159"/>
      <c r="AG109" s="160">
        <f>ROUND(AG94 + AG103, 2)</f>
        <v>0</v>
      </c>
      <c r="AH109" s="160"/>
      <c r="AI109" s="160"/>
      <c r="AJ109" s="160"/>
      <c r="AK109" s="160"/>
      <c r="AL109" s="160"/>
      <c r="AM109" s="160"/>
      <c r="AN109" s="160">
        <f>ROUND(AN94 + AN103, 2)</f>
        <v>0</v>
      </c>
      <c r="AO109" s="160"/>
      <c r="AP109" s="160"/>
      <c r="AQ109" s="159"/>
      <c r="AR109" s="43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</row>
    <row r="110" s="2" customFormat="1" ht="6.96" customHeight="1">
      <c r="A110" s="40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  <c r="AN110" s="69"/>
      <c r="AO110" s="69"/>
      <c r="AP110" s="69"/>
      <c r="AQ110" s="69"/>
      <c r="AR110" s="43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</row>
  </sheetData>
  <sheetProtection sheet="1" formatColumns="0" formatRows="0" objects="1" scenarios="1" spinCount="100000" saltValue="uXl5dciTo0vrP0q7s0wtv6bw/Wmfs/GklBJTudXwnq3breT6ieRvXh+MTbOIg2II0kUv69+jgqHDlw6+YjN/mw==" hashValue="NWWGzOp6ypievZwuLn8iB+bU5zaIEu4AaSKAnoCNKCTPtwsgNXKP8Ffu2w3rWa3BnM6aFQVuZKcmltv4YZDlSQ==" algorithmName="SHA-512" password="CC35"/>
  <mergeCells count="84">
    <mergeCell ref="C92:G92"/>
    <mergeCell ref="D107:AB107"/>
    <mergeCell ref="D106:AB106"/>
    <mergeCell ref="D105:AB105"/>
    <mergeCell ref="D104:AB104"/>
    <mergeCell ref="D101:H101"/>
    <mergeCell ref="D98:H98"/>
    <mergeCell ref="D95:H95"/>
    <mergeCell ref="E100:I100"/>
    <mergeCell ref="E99:I99"/>
    <mergeCell ref="E97:I97"/>
    <mergeCell ref="E96:I96"/>
    <mergeCell ref="I92:AF92"/>
    <mergeCell ref="J101:AF101"/>
    <mergeCell ref="J98:AF98"/>
    <mergeCell ref="J95:AF95"/>
    <mergeCell ref="K96:AF96"/>
    <mergeCell ref="K97:AF97"/>
    <mergeCell ref="K100:AF100"/>
    <mergeCell ref="K99:AF99"/>
    <mergeCell ref="L85:AJ85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106:AM106"/>
    <mergeCell ref="AG105:AM105"/>
    <mergeCell ref="AG104:AM104"/>
    <mergeCell ref="AG101:AM101"/>
    <mergeCell ref="AG100:AM100"/>
    <mergeCell ref="AG99:AM99"/>
    <mergeCell ref="AG92:AM92"/>
    <mergeCell ref="AG96:AM96"/>
    <mergeCell ref="AG107:AM107"/>
    <mergeCell ref="AG98:AM98"/>
    <mergeCell ref="AG97:AM97"/>
    <mergeCell ref="AG95:AM95"/>
    <mergeCell ref="AM87:AN87"/>
    <mergeCell ref="AM90:AP90"/>
    <mergeCell ref="AM89:AP89"/>
    <mergeCell ref="AN107:AP107"/>
    <mergeCell ref="AN106:AP106"/>
    <mergeCell ref="AN96:AP96"/>
    <mergeCell ref="AN95:AP95"/>
    <mergeCell ref="AN105:AP105"/>
    <mergeCell ref="AN104:AP104"/>
    <mergeCell ref="AN101:AP101"/>
    <mergeCell ref="AN92:AP92"/>
    <mergeCell ref="AN97:AP97"/>
    <mergeCell ref="AN98:AP98"/>
    <mergeCell ref="AN100:AP100"/>
    <mergeCell ref="AN99:AP99"/>
    <mergeCell ref="AS89:AT91"/>
    <mergeCell ref="AG94:AM94"/>
    <mergeCell ref="AN94:AP94"/>
    <mergeCell ref="AG103:AM103"/>
    <mergeCell ref="AN103:AP103"/>
    <mergeCell ref="AG109:AM109"/>
    <mergeCell ref="AN109:AP109"/>
  </mergeCells>
  <dataValidations count="2">
    <dataValidation type="list" allowBlank="1" showInputMessage="1" showErrorMessage="1" error="Povoleny jsou hodnoty základní, snížená, zákl. přenesená, sníž. přenesená, nulová." sqref="AU103:AU10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3:AT107">
      <formula1>"stavební čast, technologická čast, investiční čast"</formula1>
    </dataValidation>
  </dataValidations>
  <hyperlinks>
    <hyperlink ref="A96" location="'SO 01.1 - Sanace betonové...'!C2" display="/"/>
    <hyperlink ref="A97" location="'SO 01.2 - Renovace stavidla'!C2" display="/"/>
    <hyperlink ref="A99" location="'SO 02.1 - Kompletní rekon...'!C2" display="/"/>
    <hyperlink ref="A100" location="'SO 02.2 - Kompletní výměn...'!C2" display="/"/>
    <hyperlink ref="A101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20"/>
      <c r="AT3" s="17" t="s">
        <v>87</v>
      </c>
    </row>
    <row r="4" s="1" customFormat="1" ht="24.96" customHeight="1">
      <c r="B4" s="20"/>
      <c r="D4" s="163" t="s">
        <v>117</v>
      </c>
      <c r="L4" s="20"/>
      <c r="M4" s="16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65" t="s">
        <v>16</v>
      </c>
      <c r="L6" s="20"/>
    </row>
    <row r="7" s="1" customFormat="1" ht="26.25" customHeight="1">
      <c r="B7" s="20"/>
      <c r="E7" s="166" t="str">
        <f>'Rekapitulace stavby'!K6</f>
        <v>Dyje, hráze na Dyji Nový Přerov - Hevlín, ř.km 74,16, Hrabětice, ř. km 81,324, Hevlín</v>
      </c>
      <c r="F7" s="165"/>
      <c r="G7" s="165"/>
      <c r="H7" s="165"/>
      <c r="L7" s="20"/>
    </row>
    <row r="8" s="1" customFormat="1" ht="12" customHeight="1">
      <c r="B8" s="20"/>
      <c r="D8" s="165" t="s">
        <v>118</v>
      </c>
      <c r="L8" s="20"/>
    </row>
    <row r="9" s="2" customFormat="1" ht="16.5" customHeight="1">
      <c r="A9" s="40"/>
      <c r="B9" s="43"/>
      <c r="C9" s="40"/>
      <c r="D9" s="40"/>
      <c r="E9" s="166" t="s">
        <v>119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5" t="s">
        <v>120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67" t="s">
        <v>121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5" t="s">
        <v>18</v>
      </c>
      <c r="E13" s="40"/>
      <c r="F13" s="143" t="s">
        <v>1</v>
      </c>
      <c r="G13" s="40"/>
      <c r="H13" s="40"/>
      <c r="I13" s="165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5" t="s">
        <v>20</v>
      </c>
      <c r="E14" s="40"/>
      <c r="F14" s="143" t="s">
        <v>21</v>
      </c>
      <c r="G14" s="40"/>
      <c r="H14" s="40"/>
      <c r="I14" s="165" t="s">
        <v>22</v>
      </c>
      <c r="J14" s="168" t="str">
        <f>'Rekapitulace stavby'!AN8</f>
        <v>5. 2. 2025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5" t="s">
        <v>24</v>
      </c>
      <c r="E16" s="40"/>
      <c r="F16" s="40"/>
      <c r="G16" s="40"/>
      <c r="H16" s="40"/>
      <c r="I16" s="165" t="s">
        <v>25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26</v>
      </c>
      <c r="F17" s="40"/>
      <c r="G17" s="40"/>
      <c r="H17" s="40"/>
      <c r="I17" s="165" t="s">
        <v>27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5" t="s">
        <v>28</v>
      </c>
      <c r="E19" s="40"/>
      <c r="F19" s="40"/>
      <c r="G19" s="40"/>
      <c r="H19" s="40"/>
      <c r="I19" s="165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5" t="s">
        <v>27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5" t="s">
        <v>30</v>
      </c>
      <c r="E22" s="40"/>
      <c r="F22" s="40"/>
      <c r="G22" s="40"/>
      <c r="H22" s="40"/>
      <c r="I22" s="165" t="s">
        <v>25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">
        <v>31</v>
      </c>
      <c r="F23" s="40"/>
      <c r="G23" s="40"/>
      <c r="H23" s="40"/>
      <c r="I23" s="165" t="s">
        <v>27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5" t="s">
        <v>33</v>
      </c>
      <c r="E25" s="40"/>
      <c r="F25" s="40"/>
      <c r="G25" s="40"/>
      <c r="H25" s="40"/>
      <c r="I25" s="165" t="s">
        <v>25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">
        <v>34</v>
      </c>
      <c r="F26" s="40"/>
      <c r="G26" s="40"/>
      <c r="H26" s="40"/>
      <c r="I26" s="165" t="s">
        <v>27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5" t="s">
        <v>35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69"/>
      <c r="J29" s="169"/>
      <c r="K29" s="169"/>
      <c r="L29" s="172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3"/>
      <c r="E31" s="173"/>
      <c r="F31" s="173"/>
      <c r="G31" s="173"/>
      <c r="H31" s="173"/>
      <c r="I31" s="173"/>
      <c r="J31" s="173"/>
      <c r="K31" s="17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122</v>
      </c>
      <c r="E32" s="40"/>
      <c r="F32" s="40"/>
      <c r="G32" s="40"/>
      <c r="H32" s="40"/>
      <c r="I32" s="40"/>
      <c r="J32" s="174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5" t="s">
        <v>111</v>
      </c>
      <c r="E33" s="40"/>
      <c r="F33" s="40"/>
      <c r="G33" s="40"/>
      <c r="H33" s="40"/>
      <c r="I33" s="40"/>
      <c r="J33" s="174">
        <f>J110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6" t="s">
        <v>38</v>
      </c>
      <c r="E34" s="40"/>
      <c r="F34" s="40"/>
      <c r="G34" s="40"/>
      <c r="H34" s="40"/>
      <c r="I34" s="40"/>
      <c r="J34" s="177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3"/>
      <c r="E35" s="173"/>
      <c r="F35" s="173"/>
      <c r="G35" s="173"/>
      <c r="H35" s="173"/>
      <c r="I35" s="173"/>
      <c r="J35" s="173"/>
      <c r="K35" s="173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78" t="s">
        <v>40</v>
      </c>
      <c r="G36" s="40"/>
      <c r="H36" s="40"/>
      <c r="I36" s="178" t="s">
        <v>39</v>
      </c>
      <c r="J36" s="178" t="s">
        <v>41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79" t="s">
        <v>42</v>
      </c>
      <c r="E37" s="165" t="s">
        <v>43</v>
      </c>
      <c r="F37" s="180">
        <f>ROUND((SUM(BE110:BE117) + SUM(BE139:BE329)),  2)</f>
        <v>0</v>
      </c>
      <c r="G37" s="40"/>
      <c r="H37" s="40"/>
      <c r="I37" s="181">
        <v>0.20999999999999999</v>
      </c>
      <c r="J37" s="180">
        <f>ROUND(((SUM(BE110:BE117) + SUM(BE139:BE329))*I37),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5" t="s">
        <v>44</v>
      </c>
      <c r="F38" s="180">
        <f>ROUND((SUM(BF110:BF117) + SUM(BF139:BF329)),  2)</f>
        <v>0</v>
      </c>
      <c r="G38" s="40"/>
      <c r="H38" s="40"/>
      <c r="I38" s="181">
        <v>0.12</v>
      </c>
      <c r="J38" s="180">
        <f>ROUND(((SUM(BF110:BF117) + SUM(BF139:BF329))*I38),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5" t="s">
        <v>45</v>
      </c>
      <c r="F39" s="180">
        <f>ROUND((SUM(BG110:BG117) + SUM(BG139:BG329)),  2)</f>
        <v>0</v>
      </c>
      <c r="G39" s="40"/>
      <c r="H39" s="40"/>
      <c r="I39" s="181">
        <v>0.20999999999999999</v>
      </c>
      <c r="J39" s="180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5" t="s">
        <v>46</v>
      </c>
      <c r="F40" s="180">
        <f>ROUND((SUM(BH110:BH117) + SUM(BH139:BH329)),  2)</f>
        <v>0</v>
      </c>
      <c r="G40" s="40"/>
      <c r="H40" s="40"/>
      <c r="I40" s="181">
        <v>0.12</v>
      </c>
      <c r="J40" s="180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5" t="s">
        <v>47</v>
      </c>
      <c r="F41" s="180">
        <f>ROUND((SUM(BI110:BI117) + SUM(BI139:BI329)),  2)</f>
        <v>0</v>
      </c>
      <c r="G41" s="40"/>
      <c r="H41" s="40"/>
      <c r="I41" s="181">
        <v>0</v>
      </c>
      <c r="J41" s="180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2"/>
      <c r="D43" s="183" t="s">
        <v>48</v>
      </c>
      <c r="E43" s="184"/>
      <c r="F43" s="184"/>
      <c r="G43" s="185" t="s">
        <v>49</v>
      </c>
      <c r="H43" s="186" t="s">
        <v>50</v>
      </c>
      <c r="I43" s="184"/>
      <c r="J43" s="187">
        <f>SUM(J34:J41)</f>
        <v>0</v>
      </c>
      <c r="K43" s="188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9" t="s">
        <v>51</v>
      </c>
      <c r="E50" s="190"/>
      <c r="F50" s="190"/>
      <c r="G50" s="189" t="s">
        <v>52</v>
      </c>
      <c r="H50" s="190"/>
      <c r="I50" s="190"/>
      <c r="J50" s="190"/>
      <c r="K50" s="190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1" t="s">
        <v>53</v>
      </c>
      <c r="E61" s="192"/>
      <c r="F61" s="193" t="s">
        <v>54</v>
      </c>
      <c r="G61" s="191" t="s">
        <v>53</v>
      </c>
      <c r="H61" s="192"/>
      <c r="I61" s="192"/>
      <c r="J61" s="194" t="s">
        <v>54</v>
      </c>
      <c r="K61" s="192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9" t="s">
        <v>55</v>
      </c>
      <c r="E65" s="195"/>
      <c r="F65" s="195"/>
      <c r="G65" s="189" t="s">
        <v>56</v>
      </c>
      <c r="H65" s="195"/>
      <c r="I65" s="195"/>
      <c r="J65" s="195"/>
      <c r="K65" s="195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1" t="s">
        <v>53</v>
      </c>
      <c r="E76" s="192"/>
      <c r="F76" s="193" t="s">
        <v>54</v>
      </c>
      <c r="G76" s="191" t="s">
        <v>53</v>
      </c>
      <c r="H76" s="192"/>
      <c r="I76" s="192"/>
      <c r="J76" s="194" t="s">
        <v>54</v>
      </c>
      <c r="K76" s="192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6"/>
      <c r="C77" s="197"/>
      <c r="D77" s="197"/>
      <c r="E77" s="197"/>
      <c r="F77" s="197"/>
      <c r="G77" s="197"/>
      <c r="H77" s="197"/>
      <c r="I77" s="197"/>
      <c r="J77" s="197"/>
      <c r="K77" s="197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8"/>
      <c r="C81" s="199"/>
      <c r="D81" s="199"/>
      <c r="E81" s="199"/>
      <c r="F81" s="199"/>
      <c r="G81" s="199"/>
      <c r="H81" s="199"/>
      <c r="I81" s="199"/>
      <c r="J81" s="199"/>
      <c r="K81" s="199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123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25" customHeight="1">
      <c r="A85" s="40"/>
      <c r="B85" s="41"/>
      <c r="C85" s="42"/>
      <c r="D85" s="42"/>
      <c r="E85" s="200" t="str">
        <f>E7</f>
        <v>Dyje, hráze na Dyji Nový Přerov - Hevlín, ř.km 74,16, Hrabětice, ř. km 81,324, Hevlín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118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00" t="s">
        <v>119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120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SO 01.1 - Sanace betonové konstrukce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>Hevlín,Hrabětice</v>
      </c>
      <c r="G91" s="42"/>
      <c r="H91" s="42"/>
      <c r="I91" s="32" t="s">
        <v>22</v>
      </c>
      <c r="J91" s="81" t="str">
        <f>IF(J14="","",J14)</f>
        <v>5. 2. 2025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>Povodí Moravy, s.p.</v>
      </c>
      <c r="G93" s="42"/>
      <c r="H93" s="42"/>
      <c r="I93" s="32" t="s">
        <v>30</v>
      </c>
      <c r="J93" s="36" t="str">
        <f>E23</f>
        <v>Ing. Adam Balažovič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28</v>
      </c>
      <c r="D94" s="42"/>
      <c r="E94" s="42"/>
      <c r="F94" s="27" t="str">
        <f>IF(E20="","",E20)</f>
        <v>Vyplň údaj</v>
      </c>
      <c r="G94" s="42"/>
      <c r="H94" s="42"/>
      <c r="I94" s="32" t="s">
        <v>33</v>
      </c>
      <c r="J94" s="36" t="str">
        <f>E26</f>
        <v>VZD INVEST, s.r.o.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01" t="s">
        <v>124</v>
      </c>
      <c r="D96" s="159"/>
      <c r="E96" s="159"/>
      <c r="F96" s="159"/>
      <c r="G96" s="159"/>
      <c r="H96" s="159"/>
      <c r="I96" s="159"/>
      <c r="J96" s="202" t="s">
        <v>125</v>
      </c>
      <c r="K96" s="159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03" t="s">
        <v>126</v>
      </c>
      <c r="D98" s="42"/>
      <c r="E98" s="42"/>
      <c r="F98" s="42"/>
      <c r="G98" s="42"/>
      <c r="H98" s="42"/>
      <c r="I98" s="42"/>
      <c r="J98" s="112">
        <f>J139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127</v>
      </c>
    </row>
    <row r="99" s="9" customFormat="1" ht="24.96" customHeight="1">
      <c r="A99" s="9"/>
      <c r="B99" s="204"/>
      <c r="C99" s="205"/>
      <c r="D99" s="206" t="s">
        <v>128</v>
      </c>
      <c r="E99" s="207"/>
      <c r="F99" s="207"/>
      <c r="G99" s="207"/>
      <c r="H99" s="207"/>
      <c r="I99" s="207"/>
      <c r="J99" s="208">
        <f>J140</f>
        <v>0</v>
      </c>
      <c r="K99" s="205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5"/>
      <c r="D100" s="211" t="s">
        <v>129</v>
      </c>
      <c r="E100" s="212"/>
      <c r="F100" s="212"/>
      <c r="G100" s="212"/>
      <c r="H100" s="212"/>
      <c r="I100" s="212"/>
      <c r="J100" s="213">
        <f>J141</f>
        <v>0</v>
      </c>
      <c r="K100" s="135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5"/>
      <c r="D101" s="211" t="s">
        <v>130</v>
      </c>
      <c r="E101" s="212"/>
      <c r="F101" s="212"/>
      <c r="G101" s="212"/>
      <c r="H101" s="212"/>
      <c r="I101" s="212"/>
      <c r="J101" s="213">
        <f>J188</f>
        <v>0</v>
      </c>
      <c r="K101" s="135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5"/>
      <c r="D102" s="211" t="s">
        <v>131</v>
      </c>
      <c r="E102" s="212"/>
      <c r="F102" s="212"/>
      <c r="G102" s="212"/>
      <c r="H102" s="212"/>
      <c r="I102" s="212"/>
      <c r="J102" s="213">
        <f>J212</f>
        <v>0</v>
      </c>
      <c r="K102" s="135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5"/>
      <c r="D103" s="211" t="s">
        <v>132</v>
      </c>
      <c r="E103" s="212"/>
      <c r="F103" s="212"/>
      <c r="G103" s="212"/>
      <c r="H103" s="212"/>
      <c r="I103" s="212"/>
      <c r="J103" s="213">
        <f>J218</f>
        <v>0</v>
      </c>
      <c r="K103" s="135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5"/>
      <c r="D104" s="211" t="s">
        <v>133</v>
      </c>
      <c r="E104" s="212"/>
      <c r="F104" s="212"/>
      <c r="G104" s="212"/>
      <c r="H104" s="212"/>
      <c r="I104" s="212"/>
      <c r="J104" s="213">
        <f>J303</f>
        <v>0</v>
      </c>
      <c r="K104" s="135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5"/>
      <c r="D105" s="211" t="s">
        <v>134</v>
      </c>
      <c r="E105" s="212"/>
      <c r="F105" s="212"/>
      <c r="G105" s="212"/>
      <c r="H105" s="212"/>
      <c r="I105" s="212"/>
      <c r="J105" s="213">
        <f>J314</f>
        <v>0</v>
      </c>
      <c r="K105" s="135"/>
      <c r="L105" s="21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204"/>
      <c r="C106" s="205"/>
      <c r="D106" s="206" t="s">
        <v>135</v>
      </c>
      <c r="E106" s="207"/>
      <c r="F106" s="207"/>
      <c r="G106" s="207"/>
      <c r="H106" s="207"/>
      <c r="I106" s="207"/>
      <c r="J106" s="208">
        <f>J317</f>
        <v>0</v>
      </c>
      <c r="K106" s="205"/>
      <c r="L106" s="20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10"/>
      <c r="C107" s="135"/>
      <c r="D107" s="211" t="s">
        <v>136</v>
      </c>
      <c r="E107" s="212"/>
      <c r="F107" s="212"/>
      <c r="G107" s="212"/>
      <c r="H107" s="212"/>
      <c r="I107" s="212"/>
      <c r="J107" s="213">
        <f>J318</f>
        <v>0</v>
      </c>
      <c r="K107" s="135"/>
      <c r="L107" s="21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29.28" customHeight="1">
      <c r="A110" s="40"/>
      <c r="B110" s="41"/>
      <c r="C110" s="203" t="s">
        <v>137</v>
      </c>
      <c r="D110" s="42"/>
      <c r="E110" s="42"/>
      <c r="F110" s="42"/>
      <c r="G110" s="42"/>
      <c r="H110" s="42"/>
      <c r="I110" s="42"/>
      <c r="J110" s="215">
        <f>ROUND(J111 + J112 + J113 + J114 + J115 + J116,2)</f>
        <v>0</v>
      </c>
      <c r="K110" s="42"/>
      <c r="L110" s="65"/>
      <c r="N110" s="216" t="s">
        <v>42</v>
      </c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8" customHeight="1">
      <c r="A111" s="40"/>
      <c r="B111" s="41"/>
      <c r="C111" s="42"/>
      <c r="D111" s="154" t="s">
        <v>138</v>
      </c>
      <c r="E111" s="149"/>
      <c r="F111" s="149"/>
      <c r="G111" s="42"/>
      <c r="H111" s="42"/>
      <c r="I111" s="42"/>
      <c r="J111" s="150">
        <v>0</v>
      </c>
      <c r="K111" s="42"/>
      <c r="L111" s="217"/>
      <c r="M111" s="218"/>
      <c r="N111" s="219" t="s">
        <v>43</v>
      </c>
      <c r="O111" s="218"/>
      <c r="P111" s="218"/>
      <c r="Q111" s="218"/>
      <c r="R111" s="218"/>
      <c r="S111" s="220"/>
      <c r="T111" s="220"/>
      <c r="U111" s="220"/>
      <c r="V111" s="220"/>
      <c r="W111" s="220"/>
      <c r="X111" s="220"/>
      <c r="Y111" s="220"/>
      <c r="Z111" s="220"/>
      <c r="AA111" s="220"/>
      <c r="AB111" s="220"/>
      <c r="AC111" s="220"/>
      <c r="AD111" s="220"/>
      <c r="AE111" s="220"/>
      <c r="AF111" s="218"/>
      <c r="AG111" s="218"/>
      <c r="AH111" s="218"/>
      <c r="AI111" s="218"/>
      <c r="AJ111" s="218"/>
      <c r="AK111" s="218"/>
      <c r="AL111" s="218"/>
      <c r="AM111" s="218"/>
      <c r="AN111" s="218"/>
      <c r="AO111" s="218"/>
      <c r="AP111" s="218"/>
      <c r="AQ111" s="218"/>
      <c r="AR111" s="218"/>
      <c r="AS111" s="218"/>
      <c r="AT111" s="218"/>
      <c r="AU111" s="218"/>
      <c r="AV111" s="218"/>
      <c r="AW111" s="218"/>
      <c r="AX111" s="218"/>
      <c r="AY111" s="221" t="s">
        <v>105</v>
      </c>
      <c r="AZ111" s="218"/>
      <c r="BA111" s="218"/>
      <c r="BB111" s="218"/>
      <c r="BC111" s="218"/>
      <c r="BD111" s="218"/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221" t="s">
        <v>85</v>
      </c>
      <c r="BK111" s="218"/>
      <c r="BL111" s="218"/>
      <c r="BM111" s="218"/>
    </row>
    <row r="112" s="2" customFormat="1" ht="18" customHeight="1">
      <c r="A112" s="40"/>
      <c r="B112" s="41"/>
      <c r="C112" s="42"/>
      <c r="D112" s="154" t="s">
        <v>139</v>
      </c>
      <c r="E112" s="149"/>
      <c r="F112" s="149"/>
      <c r="G112" s="42"/>
      <c r="H112" s="42"/>
      <c r="I112" s="42"/>
      <c r="J112" s="150">
        <v>0</v>
      </c>
      <c r="K112" s="42"/>
      <c r="L112" s="217"/>
      <c r="M112" s="218"/>
      <c r="N112" s="219" t="s">
        <v>43</v>
      </c>
      <c r="O112" s="218"/>
      <c r="P112" s="218"/>
      <c r="Q112" s="218"/>
      <c r="R112" s="218"/>
      <c r="S112" s="220"/>
      <c r="T112" s="220"/>
      <c r="U112" s="220"/>
      <c r="V112" s="220"/>
      <c r="W112" s="220"/>
      <c r="X112" s="220"/>
      <c r="Y112" s="220"/>
      <c r="Z112" s="220"/>
      <c r="AA112" s="220"/>
      <c r="AB112" s="220"/>
      <c r="AC112" s="220"/>
      <c r="AD112" s="220"/>
      <c r="AE112" s="220"/>
      <c r="AF112" s="218"/>
      <c r="AG112" s="218"/>
      <c r="AH112" s="218"/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21" t="s">
        <v>105</v>
      </c>
      <c r="AZ112" s="218"/>
      <c r="BA112" s="218"/>
      <c r="BB112" s="218"/>
      <c r="BC112" s="218"/>
      <c r="BD112" s="218"/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221" t="s">
        <v>85</v>
      </c>
      <c r="BK112" s="218"/>
      <c r="BL112" s="218"/>
      <c r="BM112" s="218"/>
    </row>
    <row r="113" s="2" customFormat="1" ht="18" customHeight="1">
      <c r="A113" s="40"/>
      <c r="B113" s="41"/>
      <c r="C113" s="42"/>
      <c r="D113" s="154" t="s">
        <v>140</v>
      </c>
      <c r="E113" s="149"/>
      <c r="F113" s="149"/>
      <c r="G113" s="42"/>
      <c r="H113" s="42"/>
      <c r="I113" s="42"/>
      <c r="J113" s="150">
        <v>0</v>
      </c>
      <c r="K113" s="42"/>
      <c r="L113" s="217"/>
      <c r="M113" s="218"/>
      <c r="N113" s="219" t="s">
        <v>43</v>
      </c>
      <c r="O113" s="218"/>
      <c r="P113" s="218"/>
      <c r="Q113" s="218"/>
      <c r="R113" s="218"/>
      <c r="S113" s="220"/>
      <c r="T113" s="220"/>
      <c r="U113" s="220"/>
      <c r="V113" s="220"/>
      <c r="W113" s="220"/>
      <c r="X113" s="220"/>
      <c r="Y113" s="220"/>
      <c r="Z113" s="220"/>
      <c r="AA113" s="220"/>
      <c r="AB113" s="220"/>
      <c r="AC113" s="220"/>
      <c r="AD113" s="220"/>
      <c r="AE113" s="220"/>
      <c r="AF113" s="218"/>
      <c r="AG113" s="218"/>
      <c r="AH113" s="218"/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21" t="s">
        <v>105</v>
      </c>
      <c r="AZ113" s="218"/>
      <c r="BA113" s="218"/>
      <c r="BB113" s="218"/>
      <c r="BC113" s="218"/>
      <c r="BD113" s="218"/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221" t="s">
        <v>85</v>
      </c>
      <c r="BK113" s="218"/>
      <c r="BL113" s="218"/>
      <c r="BM113" s="218"/>
    </row>
    <row r="114" s="2" customFormat="1" ht="18" customHeight="1">
      <c r="A114" s="40"/>
      <c r="B114" s="41"/>
      <c r="C114" s="42"/>
      <c r="D114" s="154" t="s">
        <v>141</v>
      </c>
      <c r="E114" s="149"/>
      <c r="F114" s="149"/>
      <c r="G114" s="42"/>
      <c r="H114" s="42"/>
      <c r="I114" s="42"/>
      <c r="J114" s="150">
        <v>0</v>
      </c>
      <c r="K114" s="42"/>
      <c r="L114" s="217"/>
      <c r="M114" s="218"/>
      <c r="N114" s="219" t="s">
        <v>43</v>
      </c>
      <c r="O114" s="218"/>
      <c r="P114" s="218"/>
      <c r="Q114" s="218"/>
      <c r="R114" s="218"/>
      <c r="S114" s="220"/>
      <c r="T114" s="220"/>
      <c r="U114" s="220"/>
      <c r="V114" s="220"/>
      <c r="W114" s="220"/>
      <c r="X114" s="220"/>
      <c r="Y114" s="220"/>
      <c r="Z114" s="220"/>
      <c r="AA114" s="220"/>
      <c r="AB114" s="220"/>
      <c r="AC114" s="220"/>
      <c r="AD114" s="220"/>
      <c r="AE114" s="220"/>
      <c r="AF114" s="218"/>
      <c r="AG114" s="218"/>
      <c r="AH114" s="218"/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21" t="s">
        <v>105</v>
      </c>
      <c r="AZ114" s="218"/>
      <c r="BA114" s="218"/>
      <c r="BB114" s="218"/>
      <c r="BC114" s="218"/>
      <c r="BD114" s="218"/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221" t="s">
        <v>85</v>
      </c>
      <c r="BK114" s="218"/>
      <c r="BL114" s="218"/>
      <c r="BM114" s="218"/>
    </row>
    <row r="115" s="2" customFormat="1" ht="18" customHeight="1">
      <c r="A115" s="40"/>
      <c r="B115" s="41"/>
      <c r="C115" s="42"/>
      <c r="D115" s="154" t="s">
        <v>142</v>
      </c>
      <c r="E115" s="149"/>
      <c r="F115" s="149"/>
      <c r="G115" s="42"/>
      <c r="H115" s="42"/>
      <c r="I115" s="42"/>
      <c r="J115" s="150">
        <v>0</v>
      </c>
      <c r="K115" s="42"/>
      <c r="L115" s="217"/>
      <c r="M115" s="218"/>
      <c r="N115" s="219" t="s">
        <v>43</v>
      </c>
      <c r="O115" s="218"/>
      <c r="P115" s="218"/>
      <c r="Q115" s="218"/>
      <c r="R115" s="218"/>
      <c r="S115" s="220"/>
      <c r="T115" s="220"/>
      <c r="U115" s="220"/>
      <c r="V115" s="220"/>
      <c r="W115" s="220"/>
      <c r="X115" s="220"/>
      <c r="Y115" s="220"/>
      <c r="Z115" s="220"/>
      <c r="AA115" s="220"/>
      <c r="AB115" s="220"/>
      <c r="AC115" s="220"/>
      <c r="AD115" s="220"/>
      <c r="AE115" s="220"/>
      <c r="AF115" s="218"/>
      <c r="AG115" s="218"/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21" t="s">
        <v>105</v>
      </c>
      <c r="AZ115" s="218"/>
      <c r="BA115" s="218"/>
      <c r="BB115" s="218"/>
      <c r="BC115" s="218"/>
      <c r="BD115" s="218"/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221" t="s">
        <v>85</v>
      </c>
      <c r="BK115" s="218"/>
      <c r="BL115" s="218"/>
      <c r="BM115" s="218"/>
    </row>
    <row r="116" s="2" customFormat="1" ht="18" customHeight="1">
      <c r="A116" s="40"/>
      <c r="B116" s="41"/>
      <c r="C116" s="42"/>
      <c r="D116" s="149" t="s">
        <v>143</v>
      </c>
      <c r="E116" s="42"/>
      <c r="F116" s="42"/>
      <c r="G116" s="42"/>
      <c r="H116" s="42"/>
      <c r="I116" s="42"/>
      <c r="J116" s="150">
        <f>ROUND(J32*T116,2)</f>
        <v>0</v>
      </c>
      <c r="K116" s="42"/>
      <c r="L116" s="217"/>
      <c r="M116" s="218"/>
      <c r="N116" s="219" t="s">
        <v>43</v>
      </c>
      <c r="O116" s="218"/>
      <c r="P116" s="218"/>
      <c r="Q116" s="218"/>
      <c r="R116" s="218"/>
      <c r="S116" s="220"/>
      <c r="T116" s="220"/>
      <c r="U116" s="220"/>
      <c r="V116" s="220"/>
      <c r="W116" s="220"/>
      <c r="X116" s="220"/>
      <c r="Y116" s="220"/>
      <c r="Z116" s="220"/>
      <c r="AA116" s="220"/>
      <c r="AB116" s="220"/>
      <c r="AC116" s="220"/>
      <c r="AD116" s="220"/>
      <c r="AE116" s="220"/>
      <c r="AF116" s="218"/>
      <c r="AG116" s="218"/>
      <c r="AH116" s="218"/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21" t="s">
        <v>144</v>
      </c>
      <c r="AZ116" s="218"/>
      <c r="BA116" s="218"/>
      <c r="BB116" s="218"/>
      <c r="BC116" s="218"/>
      <c r="BD116" s="218"/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221" t="s">
        <v>85</v>
      </c>
      <c r="BK116" s="218"/>
      <c r="BL116" s="218"/>
      <c r="BM116" s="218"/>
    </row>
    <row r="117" s="2" customForma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29.28" customHeight="1">
      <c r="A118" s="40"/>
      <c r="B118" s="41"/>
      <c r="C118" s="158" t="s">
        <v>116</v>
      </c>
      <c r="D118" s="159"/>
      <c r="E118" s="159"/>
      <c r="F118" s="159"/>
      <c r="G118" s="159"/>
      <c r="H118" s="159"/>
      <c r="I118" s="159"/>
      <c r="J118" s="160">
        <f>ROUND(J98+J110,2)</f>
        <v>0</v>
      </c>
      <c r="K118" s="159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6.96" customHeight="1">
      <c r="A119" s="40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3" s="2" customFormat="1" ht="6.96" customHeight="1">
      <c r="A123" s="40"/>
      <c r="B123" s="70"/>
      <c r="C123" s="71"/>
      <c r="D123" s="71"/>
      <c r="E123" s="71"/>
      <c r="F123" s="71"/>
      <c r="G123" s="71"/>
      <c r="H123" s="71"/>
      <c r="I123" s="71"/>
      <c r="J123" s="71"/>
      <c r="K123" s="71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24.96" customHeight="1">
      <c r="A124" s="40"/>
      <c r="B124" s="41"/>
      <c r="C124" s="23" t="s">
        <v>145</v>
      </c>
      <c r="D124" s="42"/>
      <c r="E124" s="42"/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2" customHeight="1">
      <c r="A126" s="40"/>
      <c r="B126" s="41"/>
      <c r="C126" s="32" t="s">
        <v>16</v>
      </c>
      <c r="D126" s="42"/>
      <c r="E126" s="42"/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26.25" customHeight="1">
      <c r="A127" s="40"/>
      <c r="B127" s="41"/>
      <c r="C127" s="42"/>
      <c r="D127" s="42"/>
      <c r="E127" s="200" t="str">
        <f>E7</f>
        <v>Dyje, hráze na Dyji Nový Přerov - Hevlín, ř.km 74,16, Hrabětice, ř. km 81,324, Hevlín</v>
      </c>
      <c r="F127" s="32"/>
      <c r="G127" s="32"/>
      <c r="H127" s="3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1" customFormat="1" ht="12" customHeight="1">
      <c r="B128" s="21"/>
      <c r="C128" s="32" t="s">
        <v>118</v>
      </c>
      <c r="D128" s="22"/>
      <c r="E128" s="22"/>
      <c r="F128" s="22"/>
      <c r="G128" s="22"/>
      <c r="H128" s="22"/>
      <c r="I128" s="22"/>
      <c r="J128" s="22"/>
      <c r="K128" s="22"/>
      <c r="L128" s="20"/>
    </row>
    <row r="129" s="2" customFormat="1" ht="16.5" customHeight="1">
      <c r="A129" s="40"/>
      <c r="B129" s="41"/>
      <c r="C129" s="42"/>
      <c r="D129" s="42"/>
      <c r="E129" s="200" t="s">
        <v>119</v>
      </c>
      <c r="F129" s="42"/>
      <c r="G129" s="42"/>
      <c r="H129" s="42"/>
      <c r="I129" s="42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2" customHeight="1">
      <c r="A130" s="40"/>
      <c r="B130" s="41"/>
      <c r="C130" s="32" t="s">
        <v>120</v>
      </c>
      <c r="D130" s="42"/>
      <c r="E130" s="42"/>
      <c r="F130" s="42"/>
      <c r="G130" s="42"/>
      <c r="H130" s="42"/>
      <c r="I130" s="42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16.5" customHeight="1">
      <c r="A131" s="40"/>
      <c r="B131" s="41"/>
      <c r="C131" s="42"/>
      <c r="D131" s="42"/>
      <c r="E131" s="78" t="str">
        <f>E11</f>
        <v>SO 01.1 - Sanace betonové konstrukce</v>
      </c>
      <c r="F131" s="42"/>
      <c r="G131" s="42"/>
      <c r="H131" s="42"/>
      <c r="I131" s="42"/>
      <c r="J131" s="42"/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6.96" customHeight="1">
      <c r="A132" s="40"/>
      <c r="B132" s="41"/>
      <c r="C132" s="42"/>
      <c r="D132" s="42"/>
      <c r="E132" s="42"/>
      <c r="F132" s="42"/>
      <c r="G132" s="42"/>
      <c r="H132" s="42"/>
      <c r="I132" s="42"/>
      <c r="J132" s="42"/>
      <c r="K132" s="42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2" customHeight="1">
      <c r="A133" s="40"/>
      <c r="B133" s="41"/>
      <c r="C133" s="32" t="s">
        <v>20</v>
      </c>
      <c r="D133" s="42"/>
      <c r="E133" s="42"/>
      <c r="F133" s="27" t="str">
        <f>F14</f>
        <v>Hevlín,Hrabětice</v>
      </c>
      <c r="G133" s="42"/>
      <c r="H133" s="42"/>
      <c r="I133" s="32" t="s">
        <v>22</v>
      </c>
      <c r="J133" s="81" t="str">
        <f>IF(J14="","",J14)</f>
        <v>5. 2. 2025</v>
      </c>
      <c r="K133" s="42"/>
      <c r="L133" s="65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6.96" customHeight="1">
      <c r="A134" s="40"/>
      <c r="B134" s="41"/>
      <c r="C134" s="42"/>
      <c r="D134" s="42"/>
      <c r="E134" s="42"/>
      <c r="F134" s="42"/>
      <c r="G134" s="42"/>
      <c r="H134" s="42"/>
      <c r="I134" s="42"/>
      <c r="J134" s="42"/>
      <c r="K134" s="42"/>
      <c r="L134" s="65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15.15" customHeight="1">
      <c r="A135" s="40"/>
      <c r="B135" s="41"/>
      <c r="C135" s="32" t="s">
        <v>24</v>
      </c>
      <c r="D135" s="42"/>
      <c r="E135" s="42"/>
      <c r="F135" s="27" t="str">
        <f>E17</f>
        <v>Povodí Moravy, s.p.</v>
      </c>
      <c r="G135" s="42"/>
      <c r="H135" s="42"/>
      <c r="I135" s="32" t="s">
        <v>30</v>
      </c>
      <c r="J135" s="36" t="str">
        <f>E23</f>
        <v>Ing. Adam Balažovič</v>
      </c>
      <c r="K135" s="42"/>
      <c r="L135" s="65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15.15" customHeight="1">
      <c r="A136" s="40"/>
      <c r="B136" s="41"/>
      <c r="C136" s="32" t="s">
        <v>28</v>
      </c>
      <c r="D136" s="42"/>
      <c r="E136" s="42"/>
      <c r="F136" s="27" t="str">
        <f>IF(E20="","",E20)</f>
        <v>Vyplň údaj</v>
      </c>
      <c r="G136" s="42"/>
      <c r="H136" s="42"/>
      <c r="I136" s="32" t="s">
        <v>33</v>
      </c>
      <c r="J136" s="36" t="str">
        <f>E26</f>
        <v>VZD INVEST, s.r.o.</v>
      </c>
      <c r="K136" s="42"/>
      <c r="L136" s="65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10.32" customHeight="1">
      <c r="A137" s="40"/>
      <c r="B137" s="41"/>
      <c r="C137" s="42"/>
      <c r="D137" s="42"/>
      <c r="E137" s="42"/>
      <c r="F137" s="42"/>
      <c r="G137" s="42"/>
      <c r="H137" s="42"/>
      <c r="I137" s="42"/>
      <c r="J137" s="42"/>
      <c r="K137" s="42"/>
      <c r="L137" s="65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11" customFormat="1" ht="29.28" customHeight="1">
      <c r="A138" s="223"/>
      <c r="B138" s="224"/>
      <c r="C138" s="225" t="s">
        <v>146</v>
      </c>
      <c r="D138" s="226" t="s">
        <v>63</v>
      </c>
      <c r="E138" s="226" t="s">
        <v>59</v>
      </c>
      <c r="F138" s="226" t="s">
        <v>60</v>
      </c>
      <c r="G138" s="226" t="s">
        <v>147</v>
      </c>
      <c r="H138" s="226" t="s">
        <v>148</v>
      </c>
      <c r="I138" s="226" t="s">
        <v>149</v>
      </c>
      <c r="J138" s="227" t="s">
        <v>125</v>
      </c>
      <c r="K138" s="228" t="s">
        <v>150</v>
      </c>
      <c r="L138" s="229"/>
      <c r="M138" s="102" t="s">
        <v>1</v>
      </c>
      <c r="N138" s="103" t="s">
        <v>42</v>
      </c>
      <c r="O138" s="103" t="s">
        <v>151</v>
      </c>
      <c r="P138" s="103" t="s">
        <v>152</v>
      </c>
      <c r="Q138" s="103" t="s">
        <v>153</v>
      </c>
      <c r="R138" s="103" t="s">
        <v>154</v>
      </c>
      <c r="S138" s="103" t="s">
        <v>155</v>
      </c>
      <c r="T138" s="104" t="s">
        <v>156</v>
      </c>
      <c r="U138" s="223"/>
      <c r="V138" s="223"/>
      <c r="W138" s="223"/>
      <c r="X138" s="223"/>
      <c r="Y138" s="223"/>
      <c r="Z138" s="223"/>
      <c r="AA138" s="223"/>
      <c r="AB138" s="223"/>
      <c r="AC138" s="223"/>
      <c r="AD138" s="223"/>
      <c r="AE138" s="223"/>
    </row>
    <row r="139" s="2" customFormat="1" ht="22.8" customHeight="1">
      <c r="A139" s="40"/>
      <c r="B139" s="41"/>
      <c r="C139" s="109" t="s">
        <v>157</v>
      </c>
      <c r="D139" s="42"/>
      <c r="E139" s="42"/>
      <c r="F139" s="42"/>
      <c r="G139" s="42"/>
      <c r="H139" s="42"/>
      <c r="I139" s="42"/>
      <c r="J139" s="230">
        <f>BK139</f>
        <v>0</v>
      </c>
      <c r="K139" s="42"/>
      <c r="L139" s="43"/>
      <c r="M139" s="105"/>
      <c r="N139" s="231"/>
      <c r="O139" s="106"/>
      <c r="P139" s="232">
        <f>P140+P317</f>
        <v>0</v>
      </c>
      <c r="Q139" s="106"/>
      <c r="R139" s="232">
        <f>R140+R317</f>
        <v>12.325863400000001</v>
      </c>
      <c r="S139" s="106"/>
      <c r="T139" s="233">
        <f>T140+T317</f>
        <v>14.1205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7" t="s">
        <v>77</v>
      </c>
      <c r="AU139" s="17" t="s">
        <v>127</v>
      </c>
      <c r="BK139" s="234">
        <f>BK140+BK317</f>
        <v>0</v>
      </c>
    </row>
    <row r="140" s="12" customFormat="1" ht="25.92" customHeight="1">
      <c r="A140" s="12"/>
      <c r="B140" s="235"/>
      <c r="C140" s="236"/>
      <c r="D140" s="237" t="s">
        <v>77</v>
      </c>
      <c r="E140" s="238" t="s">
        <v>158</v>
      </c>
      <c r="F140" s="238" t="s">
        <v>159</v>
      </c>
      <c r="G140" s="236"/>
      <c r="H140" s="236"/>
      <c r="I140" s="239"/>
      <c r="J140" s="240">
        <f>BK140</f>
        <v>0</v>
      </c>
      <c r="K140" s="236"/>
      <c r="L140" s="241"/>
      <c r="M140" s="242"/>
      <c r="N140" s="243"/>
      <c r="O140" s="243"/>
      <c r="P140" s="244">
        <f>P141+P188+P212+P218+P303+P314</f>
        <v>0</v>
      </c>
      <c r="Q140" s="243"/>
      <c r="R140" s="244">
        <f>R141+R188+R212+R218+R303+R314</f>
        <v>12.133863400000001</v>
      </c>
      <c r="S140" s="243"/>
      <c r="T140" s="245">
        <f>T141+T188+T212+T218+T303+T314</f>
        <v>14.1205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46" t="s">
        <v>85</v>
      </c>
      <c r="AT140" s="247" t="s">
        <v>77</v>
      </c>
      <c r="AU140" s="247" t="s">
        <v>78</v>
      </c>
      <c r="AY140" s="246" t="s">
        <v>160</v>
      </c>
      <c r="BK140" s="248">
        <f>BK141+BK188+BK212+BK218+BK303+BK314</f>
        <v>0</v>
      </c>
    </row>
    <row r="141" s="12" customFormat="1" ht="22.8" customHeight="1">
      <c r="A141" s="12"/>
      <c r="B141" s="235"/>
      <c r="C141" s="236"/>
      <c r="D141" s="237" t="s">
        <v>77</v>
      </c>
      <c r="E141" s="249" t="s">
        <v>85</v>
      </c>
      <c r="F141" s="249" t="s">
        <v>161</v>
      </c>
      <c r="G141" s="236"/>
      <c r="H141" s="236"/>
      <c r="I141" s="239"/>
      <c r="J141" s="250">
        <f>BK141</f>
        <v>0</v>
      </c>
      <c r="K141" s="236"/>
      <c r="L141" s="241"/>
      <c r="M141" s="242"/>
      <c r="N141" s="243"/>
      <c r="O141" s="243"/>
      <c r="P141" s="244">
        <f>SUM(P142:P187)</f>
        <v>0</v>
      </c>
      <c r="Q141" s="243"/>
      <c r="R141" s="244">
        <f>SUM(R142:R187)</f>
        <v>0.020999999999999998</v>
      </c>
      <c r="S141" s="243"/>
      <c r="T141" s="245">
        <f>SUM(T142:T187)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46" t="s">
        <v>85</v>
      </c>
      <c r="AT141" s="247" t="s">
        <v>77</v>
      </c>
      <c r="AU141" s="247" t="s">
        <v>85</v>
      </c>
      <c r="AY141" s="246" t="s">
        <v>160</v>
      </c>
      <c r="BK141" s="248">
        <f>SUM(BK142:BK187)</f>
        <v>0</v>
      </c>
    </row>
    <row r="142" s="2" customFormat="1" ht="21.75" customHeight="1">
      <c r="A142" s="40"/>
      <c r="B142" s="41"/>
      <c r="C142" s="251" t="s">
        <v>85</v>
      </c>
      <c r="D142" s="251" t="s">
        <v>162</v>
      </c>
      <c r="E142" s="252" t="s">
        <v>163</v>
      </c>
      <c r="F142" s="253" t="s">
        <v>164</v>
      </c>
      <c r="G142" s="254" t="s">
        <v>165</v>
      </c>
      <c r="H142" s="255">
        <v>1</v>
      </c>
      <c r="I142" s="256"/>
      <c r="J142" s="257">
        <f>ROUND(I142*H142,2)</f>
        <v>0</v>
      </c>
      <c r="K142" s="258"/>
      <c r="L142" s="43"/>
      <c r="M142" s="259" t="s">
        <v>1</v>
      </c>
      <c r="N142" s="260" t="s">
        <v>43</v>
      </c>
      <c r="O142" s="93"/>
      <c r="P142" s="261">
        <f>O142*H142</f>
        <v>0</v>
      </c>
      <c r="Q142" s="261">
        <v>0</v>
      </c>
      <c r="R142" s="261">
        <f>Q142*H142</f>
        <v>0</v>
      </c>
      <c r="S142" s="261">
        <v>0</v>
      </c>
      <c r="T142" s="26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63" t="s">
        <v>166</v>
      </c>
      <c r="AT142" s="263" t="s">
        <v>162</v>
      </c>
      <c r="AU142" s="263" t="s">
        <v>87</v>
      </c>
      <c r="AY142" s="17" t="s">
        <v>160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17" t="s">
        <v>85</v>
      </c>
      <c r="BK142" s="153">
        <f>ROUND(I142*H142,2)</f>
        <v>0</v>
      </c>
      <c r="BL142" s="17" t="s">
        <v>166</v>
      </c>
      <c r="BM142" s="263" t="s">
        <v>167</v>
      </c>
    </row>
    <row r="143" s="2" customFormat="1">
      <c r="A143" s="40"/>
      <c r="B143" s="41"/>
      <c r="C143" s="42"/>
      <c r="D143" s="264" t="s">
        <v>168</v>
      </c>
      <c r="E143" s="42"/>
      <c r="F143" s="265" t="s">
        <v>164</v>
      </c>
      <c r="G143" s="42"/>
      <c r="H143" s="42"/>
      <c r="I143" s="220"/>
      <c r="J143" s="42"/>
      <c r="K143" s="42"/>
      <c r="L143" s="43"/>
      <c r="M143" s="266"/>
      <c r="N143" s="267"/>
      <c r="O143" s="93"/>
      <c r="P143" s="93"/>
      <c r="Q143" s="93"/>
      <c r="R143" s="93"/>
      <c r="S143" s="93"/>
      <c r="T143" s="94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7" t="s">
        <v>168</v>
      </c>
      <c r="AU143" s="17" t="s">
        <v>87</v>
      </c>
    </row>
    <row r="144" s="2" customFormat="1">
      <c r="A144" s="40"/>
      <c r="B144" s="41"/>
      <c r="C144" s="42"/>
      <c r="D144" s="264" t="s">
        <v>169</v>
      </c>
      <c r="E144" s="42"/>
      <c r="F144" s="268" t="s">
        <v>170</v>
      </c>
      <c r="G144" s="42"/>
      <c r="H144" s="42"/>
      <c r="I144" s="220"/>
      <c r="J144" s="42"/>
      <c r="K144" s="42"/>
      <c r="L144" s="43"/>
      <c r="M144" s="266"/>
      <c r="N144" s="267"/>
      <c r="O144" s="93"/>
      <c r="P144" s="93"/>
      <c r="Q144" s="93"/>
      <c r="R144" s="93"/>
      <c r="S144" s="93"/>
      <c r="T144" s="94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7" t="s">
        <v>169</v>
      </c>
      <c r="AU144" s="17" t="s">
        <v>87</v>
      </c>
    </row>
    <row r="145" s="2" customFormat="1" ht="33" customHeight="1">
      <c r="A145" s="40"/>
      <c r="B145" s="41"/>
      <c r="C145" s="251" t="s">
        <v>87</v>
      </c>
      <c r="D145" s="251" t="s">
        <v>162</v>
      </c>
      <c r="E145" s="252" t="s">
        <v>171</v>
      </c>
      <c r="F145" s="253" t="s">
        <v>172</v>
      </c>
      <c r="G145" s="254" t="s">
        <v>173</v>
      </c>
      <c r="H145" s="255">
        <v>64</v>
      </c>
      <c r="I145" s="256"/>
      <c r="J145" s="257">
        <f>ROUND(I145*H145,2)</f>
        <v>0</v>
      </c>
      <c r="K145" s="258"/>
      <c r="L145" s="43"/>
      <c r="M145" s="259" t="s">
        <v>1</v>
      </c>
      <c r="N145" s="260" t="s">
        <v>43</v>
      </c>
      <c r="O145" s="93"/>
      <c r="P145" s="261">
        <f>O145*H145</f>
        <v>0</v>
      </c>
      <c r="Q145" s="261">
        <v>0</v>
      </c>
      <c r="R145" s="261">
        <f>Q145*H145</f>
        <v>0</v>
      </c>
      <c r="S145" s="261">
        <v>0</v>
      </c>
      <c r="T145" s="26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63" t="s">
        <v>166</v>
      </c>
      <c r="AT145" s="263" t="s">
        <v>162</v>
      </c>
      <c r="AU145" s="263" t="s">
        <v>87</v>
      </c>
      <c r="AY145" s="17" t="s">
        <v>160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17" t="s">
        <v>85</v>
      </c>
      <c r="BK145" s="153">
        <f>ROUND(I145*H145,2)</f>
        <v>0</v>
      </c>
      <c r="BL145" s="17" t="s">
        <v>166</v>
      </c>
      <c r="BM145" s="263" t="s">
        <v>174</v>
      </c>
    </row>
    <row r="146" s="2" customFormat="1">
      <c r="A146" s="40"/>
      <c r="B146" s="41"/>
      <c r="C146" s="42"/>
      <c r="D146" s="264" t="s">
        <v>168</v>
      </c>
      <c r="E146" s="42"/>
      <c r="F146" s="265" t="s">
        <v>175</v>
      </c>
      <c r="G146" s="42"/>
      <c r="H146" s="42"/>
      <c r="I146" s="220"/>
      <c r="J146" s="42"/>
      <c r="K146" s="42"/>
      <c r="L146" s="43"/>
      <c r="M146" s="266"/>
      <c r="N146" s="267"/>
      <c r="O146" s="93"/>
      <c r="P146" s="93"/>
      <c r="Q146" s="93"/>
      <c r="R146" s="93"/>
      <c r="S146" s="93"/>
      <c r="T146" s="94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7" t="s">
        <v>168</v>
      </c>
      <c r="AU146" s="17" t="s">
        <v>87</v>
      </c>
    </row>
    <row r="147" s="13" customFormat="1">
      <c r="A147" s="13"/>
      <c r="B147" s="269"/>
      <c r="C147" s="270"/>
      <c r="D147" s="264" t="s">
        <v>176</v>
      </c>
      <c r="E147" s="271" t="s">
        <v>1</v>
      </c>
      <c r="F147" s="272" t="s">
        <v>177</v>
      </c>
      <c r="G147" s="270"/>
      <c r="H147" s="273">
        <v>64</v>
      </c>
      <c r="I147" s="274"/>
      <c r="J147" s="270"/>
      <c r="K147" s="270"/>
      <c r="L147" s="275"/>
      <c r="M147" s="276"/>
      <c r="N147" s="277"/>
      <c r="O147" s="277"/>
      <c r="P147" s="277"/>
      <c r="Q147" s="277"/>
      <c r="R147" s="277"/>
      <c r="S147" s="277"/>
      <c r="T147" s="27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9" t="s">
        <v>176</v>
      </c>
      <c r="AU147" s="279" t="s">
        <v>87</v>
      </c>
      <c r="AV147" s="13" t="s">
        <v>87</v>
      </c>
      <c r="AW147" s="13" t="s">
        <v>32</v>
      </c>
      <c r="AX147" s="13" t="s">
        <v>78</v>
      </c>
      <c r="AY147" s="279" t="s">
        <v>160</v>
      </c>
    </row>
    <row r="148" s="14" customFormat="1">
      <c r="A148" s="14"/>
      <c r="B148" s="280"/>
      <c r="C148" s="281"/>
      <c r="D148" s="264" t="s">
        <v>176</v>
      </c>
      <c r="E148" s="282" t="s">
        <v>1</v>
      </c>
      <c r="F148" s="283" t="s">
        <v>178</v>
      </c>
      <c r="G148" s="281"/>
      <c r="H148" s="284">
        <v>64</v>
      </c>
      <c r="I148" s="285"/>
      <c r="J148" s="281"/>
      <c r="K148" s="281"/>
      <c r="L148" s="286"/>
      <c r="M148" s="287"/>
      <c r="N148" s="288"/>
      <c r="O148" s="288"/>
      <c r="P148" s="288"/>
      <c r="Q148" s="288"/>
      <c r="R148" s="288"/>
      <c r="S148" s="288"/>
      <c r="T148" s="28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90" t="s">
        <v>176</v>
      </c>
      <c r="AU148" s="290" t="s">
        <v>87</v>
      </c>
      <c r="AV148" s="14" t="s">
        <v>179</v>
      </c>
      <c r="AW148" s="14" t="s">
        <v>32</v>
      </c>
      <c r="AX148" s="14" t="s">
        <v>78</v>
      </c>
      <c r="AY148" s="290" t="s">
        <v>160</v>
      </c>
    </row>
    <row r="149" s="15" customFormat="1">
      <c r="A149" s="15"/>
      <c r="B149" s="291"/>
      <c r="C149" s="292"/>
      <c r="D149" s="264" t="s">
        <v>176</v>
      </c>
      <c r="E149" s="293" t="s">
        <v>1</v>
      </c>
      <c r="F149" s="294" t="s">
        <v>180</v>
      </c>
      <c r="G149" s="292"/>
      <c r="H149" s="295">
        <v>64</v>
      </c>
      <c r="I149" s="296"/>
      <c r="J149" s="292"/>
      <c r="K149" s="292"/>
      <c r="L149" s="297"/>
      <c r="M149" s="298"/>
      <c r="N149" s="299"/>
      <c r="O149" s="299"/>
      <c r="P149" s="299"/>
      <c r="Q149" s="299"/>
      <c r="R149" s="299"/>
      <c r="S149" s="299"/>
      <c r="T149" s="30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301" t="s">
        <v>176</v>
      </c>
      <c r="AU149" s="301" t="s">
        <v>87</v>
      </c>
      <c r="AV149" s="15" t="s">
        <v>166</v>
      </c>
      <c r="AW149" s="15" t="s">
        <v>32</v>
      </c>
      <c r="AX149" s="15" t="s">
        <v>85</v>
      </c>
      <c r="AY149" s="301" t="s">
        <v>160</v>
      </c>
    </row>
    <row r="150" s="2" customFormat="1" ht="37.8" customHeight="1">
      <c r="A150" s="40"/>
      <c r="B150" s="41"/>
      <c r="C150" s="251" t="s">
        <v>179</v>
      </c>
      <c r="D150" s="251" t="s">
        <v>162</v>
      </c>
      <c r="E150" s="252" t="s">
        <v>181</v>
      </c>
      <c r="F150" s="253" t="s">
        <v>182</v>
      </c>
      <c r="G150" s="254" t="s">
        <v>173</v>
      </c>
      <c r="H150" s="255">
        <v>128</v>
      </c>
      <c r="I150" s="256"/>
      <c r="J150" s="257">
        <f>ROUND(I150*H150,2)</f>
        <v>0</v>
      </c>
      <c r="K150" s="258"/>
      <c r="L150" s="43"/>
      <c r="M150" s="259" t="s">
        <v>1</v>
      </c>
      <c r="N150" s="260" t="s">
        <v>43</v>
      </c>
      <c r="O150" s="93"/>
      <c r="P150" s="261">
        <f>O150*H150</f>
        <v>0</v>
      </c>
      <c r="Q150" s="261">
        <v>0</v>
      </c>
      <c r="R150" s="261">
        <f>Q150*H150</f>
        <v>0</v>
      </c>
      <c r="S150" s="261">
        <v>0</v>
      </c>
      <c r="T150" s="26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63" t="s">
        <v>166</v>
      </c>
      <c r="AT150" s="263" t="s">
        <v>162</v>
      </c>
      <c r="AU150" s="263" t="s">
        <v>87</v>
      </c>
      <c r="AY150" s="17" t="s">
        <v>160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7" t="s">
        <v>85</v>
      </c>
      <c r="BK150" s="153">
        <f>ROUND(I150*H150,2)</f>
        <v>0</v>
      </c>
      <c r="BL150" s="17" t="s">
        <v>166</v>
      </c>
      <c r="BM150" s="263" t="s">
        <v>183</v>
      </c>
    </row>
    <row r="151" s="2" customFormat="1">
      <c r="A151" s="40"/>
      <c r="B151" s="41"/>
      <c r="C151" s="42"/>
      <c r="D151" s="264" t="s">
        <v>168</v>
      </c>
      <c r="E151" s="42"/>
      <c r="F151" s="265" t="s">
        <v>184</v>
      </c>
      <c r="G151" s="42"/>
      <c r="H151" s="42"/>
      <c r="I151" s="220"/>
      <c r="J151" s="42"/>
      <c r="K151" s="42"/>
      <c r="L151" s="43"/>
      <c r="M151" s="266"/>
      <c r="N151" s="267"/>
      <c r="O151" s="93"/>
      <c r="P151" s="93"/>
      <c r="Q151" s="93"/>
      <c r="R151" s="93"/>
      <c r="S151" s="93"/>
      <c r="T151" s="94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7" t="s">
        <v>168</v>
      </c>
      <c r="AU151" s="17" t="s">
        <v>87</v>
      </c>
    </row>
    <row r="152" s="13" customFormat="1">
      <c r="A152" s="13"/>
      <c r="B152" s="269"/>
      <c r="C152" s="270"/>
      <c r="D152" s="264" t="s">
        <v>176</v>
      </c>
      <c r="E152" s="271" t="s">
        <v>1</v>
      </c>
      <c r="F152" s="272" t="s">
        <v>185</v>
      </c>
      <c r="G152" s="270"/>
      <c r="H152" s="273">
        <v>128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9" t="s">
        <v>176</v>
      </c>
      <c r="AU152" s="279" t="s">
        <v>87</v>
      </c>
      <c r="AV152" s="13" t="s">
        <v>87</v>
      </c>
      <c r="AW152" s="13" t="s">
        <v>32</v>
      </c>
      <c r="AX152" s="13" t="s">
        <v>78</v>
      </c>
      <c r="AY152" s="279" t="s">
        <v>160</v>
      </c>
    </row>
    <row r="153" s="14" customFormat="1">
      <c r="A153" s="14"/>
      <c r="B153" s="280"/>
      <c r="C153" s="281"/>
      <c r="D153" s="264" t="s">
        <v>176</v>
      </c>
      <c r="E153" s="282" t="s">
        <v>1</v>
      </c>
      <c r="F153" s="283" t="s">
        <v>186</v>
      </c>
      <c r="G153" s="281"/>
      <c r="H153" s="284">
        <v>128</v>
      </c>
      <c r="I153" s="285"/>
      <c r="J153" s="281"/>
      <c r="K153" s="281"/>
      <c r="L153" s="286"/>
      <c r="M153" s="287"/>
      <c r="N153" s="288"/>
      <c r="O153" s="288"/>
      <c r="P153" s="288"/>
      <c r="Q153" s="288"/>
      <c r="R153" s="288"/>
      <c r="S153" s="288"/>
      <c r="T153" s="28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90" t="s">
        <v>176</v>
      </c>
      <c r="AU153" s="290" t="s">
        <v>87</v>
      </c>
      <c r="AV153" s="14" t="s">
        <v>179</v>
      </c>
      <c r="AW153" s="14" t="s">
        <v>32</v>
      </c>
      <c r="AX153" s="14" t="s">
        <v>78</v>
      </c>
      <c r="AY153" s="290" t="s">
        <v>160</v>
      </c>
    </row>
    <row r="154" s="15" customFormat="1">
      <c r="A154" s="15"/>
      <c r="B154" s="291"/>
      <c r="C154" s="292"/>
      <c r="D154" s="264" t="s">
        <v>176</v>
      </c>
      <c r="E154" s="293" t="s">
        <v>1</v>
      </c>
      <c r="F154" s="294" t="s">
        <v>180</v>
      </c>
      <c r="G154" s="292"/>
      <c r="H154" s="295">
        <v>128</v>
      </c>
      <c r="I154" s="296"/>
      <c r="J154" s="292"/>
      <c r="K154" s="292"/>
      <c r="L154" s="297"/>
      <c r="M154" s="298"/>
      <c r="N154" s="299"/>
      <c r="O154" s="299"/>
      <c r="P154" s="299"/>
      <c r="Q154" s="299"/>
      <c r="R154" s="299"/>
      <c r="S154" s="299"/>
      <c r="T154" s="30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301" t="s">
        <v>176</v>
      </c>
      <c r="AU154" s="301" t="s">
        <v>87</v>
      </c>
      <c r="AV154" s="15" t="s">
        <v>166</v>
      </c>
      <c r="AW154" s="15" t="s">
        <v>32</v>
      </c>
      <c r="AX154" s="15" t="s">
        <v>85</v>
      </c>
      <c r="AY154" s="301" t="s">
        <v>160</v>
      </c>
    </row>
    <row r="155" s="2" customFormat="1" ht="24.15" customHeight="1">
      <c r="A155" s="40"/>
      <c r="B155" s="41"/>
      <c r="C155" s="251" t="s">
        <v>166</v>
      </c>
      <c r="D155" s="251" t="s">
        <v>162</v>
      </c>
      <c r="E155" s="252" t="s">
        <v>187</v>
      </c>
      <c r="F155" s="253" t="s">
        <v>188</v>
      </c>
      <c r="G155" s="254" t="s">
        <v>173</v>
      </c>
      <c r="H155" s="255">
        <v>64</v>
      </c>
      <c r="I155" s="256"/>
      <c r="J155" s="257">
        <f>ROUND(I155*H155,2)</f>
        <v>0</v>
      </c>
      <c r="K155" s="258"/>
      <c r="L155" s="43"/>
      <c r="M155" s="259" t="s">
        <v>1</v>
      </c>
      <c r="N155" s="260" t="s">
        <v>43</v>
      </c>
      <c r="O155" s="93"/>
      <c r="P155" s="261">
        <f>O155*H155</f>
        <v>0</v>
      </c>
      <c r="Q155" s="261">
        <v>0</v>
      </c>
      <c r="R155" s="261">
        <f>Q155*H155</f>
        <v>0</v>
      </c>
      <c r="S155" s="261">
        <v>0</v>
      </c>
      <c r="T155" s="26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63" t="s">
        <v>166</v>
      </c>
      <c r="AT155" s="263" t="s">
        <v>162</v>
      </c>
      <c r="AU155" s="263" t="s">
        <v>87</v>
      </c>
      <c r="AY155" s="17" t="s">
        <v>160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17" t="s">
        <v>85</v>
      </c>
      <c r="BK155" s="153">
        <f>ROUND(I155*H155,2)</f>
        <v>0</v>
      </c>
      <c r="BL155" s="17" t="s">
        <v>166</v>
      </c>
      <c r="BM155" s="263" t="s">
        <v>189</v>
      </c>
    </row>
    <row r="156" s="2" customFormat="1">
      <c r="A156" s="40"/>
      <c r="B156" s="41"/>
      <c r="C156" s="42"/>
      <c r="D156" s="264" t="s">
        <v>168</v>
      </c>
      <c r="E156" s="42"/>
      <c r="F156" s="265" t="s">
        <v>190</v>
      </c>
      <c r="G156" s="42"/>
      <c r="H156" s="42"/>
      <c r="I156" s="220"/>
      <c r="J156" s="42"/>
      <c r="K156" s="42"/>
      <c r="L156" s="43"/>
      <c r="M156" s="266"/>
      <c r="N156" s="267"/>
      <c r="O156" s="93"/>
      <c r="P156" s="93"/>
      <c r="Q156" s="93"/>
      <c r="R156" s="93"/>
      <c r="S156" s="93"/>
      <c r="T156" s="94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7" t="s">
        <v>168</v>
      </c>
      <c r="AU156" s="17" t="s">
        <v>87</v>
      </c>
    </row>
    <row r="157" s="13" customFormat="1">
      <c r="A157" s="13"/>
      <c r="B157" s="269"/>
      <c r="C157" s="270"/>
      <c r="D157" s="264" t="s">
        <v>176</v>
      </c>
      <c r="E157" s="271" t="s">
        <v>1</v>
      </c>
      <c r="F157" s="272" t="s">
        <v>191</v>
      </c>
      <c r="G157" s="270"/>
      <c r="H157" s="273">
        <v>64</v>
      </c>
      <c r="I157" s="274"/>
      <c r="J157" s="270"/>
      <c r="K157" s="270"/>
      <c r="L157" s="275"/>
      <c r="M157" s="276"/>
      <c r="N157" s="277"/>
      <c r="O157" s="277"/>
      <c r="P157" s="277"/>
      <c r="Q157" s="277"/>
      <c r="R157" s="277"/>
      <c r="S157" s="277"/>
      <c r="T157" s="27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9" t="s">
        <v>176</v>
      </c>
      <c r="AU157" s="279" t="s">
        <v>87</v>
      </c>
      <c r="AV157" s="13" t="s">
        <v>87</v>
      </c>
      <c r="AW157" s="13" t="s">
        <v>32</v>
      </c>
      <c r="AX157" s="13" t="s">
        <v>78</v>
      </c>
      <c r="AY157" s="279" t="s">
        <v>160</v>
      </c>
    </row>
    <row r="158" s="14" customFormat="1">
      <c r="A158" s="14"/>
      <c r="B158" s="280"/>
      <c r="C158" s="281"/>
      <c r="D158" s="264" t="s">
        <v>176</v>
      </c>
      <c r="E158" s="282" t="s">
        <v>1</v>
      </c>
      <c r="F158" s="283" t="s">
        <v>192</v>
      </c>
      <c r="G158" s="281"/>
      <c r="H158" s="284">
        <v>64</v>
      </c>
      <c r="I158" s="285"/>
      <c r="J158" s="281"/>
      <c r="K158" s="281"/>
      <c r="L158" s="286"/>
      <c r="M158" s="287"/>
      <c r="N158" s="288"/>
      <c r="O158" s="288"/>
      <c r="P158" s="288"/>
      <c r="Q158" s="288"/>
      <c r="R158" s="288"/>
      <c r="S158" s="288"/>
      <c r="T158" s="28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90" t="s">
        <v>176</v>
      </c>
      <c r="AU158" s="290" t="s">
        <v>87</v>
      </c>
      <c r="AV158" s="14" t="s">
        <v>179</v>
      </c>
      <c r="AW158" s="14" t="s">
        <v>32</v>
      </c>
      <c r="AX158" s="14" t="s">
        <v>78</v>
      </c>
      <c r="AY158" s="290" t="s">
        <v>160</v>
      </c>
    </row>
    <row r="159" s="15" customFormat="1">
      <c r="A159" s="15"/>
      <c r="B159" s="291"/>
      <c r="C159" s="292"/>
      <c r="D159" s="264" t="s">
        <v>176</v>
      </c>
      <c r="E159" s="293" t="s">
        <v>1</v>
      </c>
      <c r="F159" s="294" t="s">
        <v>180</v>
      </c>
      <c r="G159" s="292"/>
      <c r="H159" s="295">
        <v>64</v>
      </c>
      <c r="I159" s="296"/>
      <c r="J159" s="292"/>
      <c r="K159" s="292"/>
      <c r="L159" s="297"/>
      <c r="M159" s="298"/>
      <c r="N159" s="299"/>
      <c r="O159" s="299"/>
      <c r="P159" s="299"/>
      <c r="Q159" s="299"/>
      <c r="R159" s="299"/>
      <c r="S159" s="299"/>
      <c r="T159" s="30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301" t="s">
        <v>176</v>
      </c>
      <c r="AU159" s="301" t="s">
        <v>87</v>
      </c>
      <c r="AV159" s="15" t="s">
        <v>166</v>
      </c>
      <c r="AW159" s="15" t="s">
        <v>32</v>
      </c>
      <c r="AX159" s="15" t="s">
        <v>85</v>
      </c>
      <c r="AY159" s="301" t="s">
        <v>160</v>
      </c>
    </row>
    <row r="160" s="2" customFormat="1" ht="37.8" customHeight="1">
      <c r="A160" s="40"/>
      <c r="B160" s="41"/>
      <c r="C160" s="251" t="s">
        <v>193</v>
      </c>
      <c r="D160" s="251" t="s">
        <v>162</v>
      </c>
      <c r="E160" s="252" t="s">
        <v>194</v>
      </c>
      <c r="F160" s="253" t="s">
        <v>195</v>
      </c>
      <c r="G160" s="254" t="s">
        <v>173</v>
      </c>
      <c r="H160" s="255">
        <v>64</v>
      </c>
      <c r="I160" s="256"/>
      <c r="J160" s="257">
        <f>ROUND(I160*H160,2)</f>
        <v>0</v>
      </c>
      <c r="K160" s="258"/>
      <c r="L160" s="43"/>
      <c r="M160" s="259" t="s">
        <v>1</v>
      </c>
      <c r="N160" s="260" t="s">
        <v>43</v>
      </c>
      <c r="O160" s="93"/>
      <c r="P160" s="261">
        <f>O160*H160</f>
        <v>0</v>
      </c>
      <c r="Q160" s="261">
        <v>0</v>
      </c>
      <c r="R160" s="261">
        <f>Q160*H160</f>
        <v>0</v>
      </c>
      <c r="S160" s="261">
        <v>0</v>
      </c>
      <c r="T160" s="26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63" t="s">
        <v>166</v>
      </c>
      <c r="AT160" s="263" t="s">
        <v>162</v>
      </c>
      <c r="AU160" s="263" t="s">
        <v>87</v>
      </c>
      <c r="AY160" s="17" t="s">
        <v>160</v>
      </c>
      <c r="BE160" s="153">
        <f>IF(N160="základní",J160,0)</f>
        <v>0</v>
      </c>
      <c r="BF160" s="153">
        <f>IF(N160="snížená",J160,0)</f>
        <v>0</v>
      </c>
      <c r="BG160" s="153">
        <f>IF(N160="zákl. přenesená",J160,0)</f>
        <v>0</v>
      </c>
      <c r="BH160" s="153">
        <f>IF(N160="sníž. přenesená",J160,0)</f>
        <v>0</v>
      </c>
      <c r="BI160" s="153">
        <f>IF(N160="nulová",J160,0)</f>
        <v>0</v>
      </c>
      <c r="BJ160" s="17" t="s">
        <v>85</v>
      </c>
      <c r="BK160" s="153">
        <f>ROUND(I160*H160,2)</f>
        <v>0</v>
      </c>
      <c r="BL160" s="17" t="s">
        <v>166</v>
      </c>
      <c r="BM160" s="263" t="s">
        <v>196</v>
      </c>
    </row>
    <row r="161" s="2" customFormat="1">
      <c r="A161" s="40"/>
      <c r="B161" s="41"/>
      <c r="C161" s="42"/>
      <c r="D161" s="264" t="s">
        <v>168</v>
      </c>
      <c r="E161" s="42"/>
      <c r="F161" s="265" t="s">
        <v>197</v>
      </c>
      <c r="G161" s="42"/>
      <c r="H161" s="42"/>
      <c r="I161" s="220"/>
      <c r="J161" s="42"/>
      <c r="K161" s="42"/>
      <c r="L161" s="43"/>
      <c r="M161" s="266"/>
      <c r="N161" s="267"/>
      <c r="O161" s="93"/>
      <c r="P161" s="93"/>
      <c r="Q161" s="93"/>
      <c r="R161" s="93"/>
      <c r="S161" s="93"/>
      <c r="T161" s="94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7" t="s">
        <v>168</v>
      </c>
      <c r="AU161" s="17" t="s">
        <v>87</v>
      </c>
    </row>
    <row r="162" s="13" customFormat="1">
      <c r="A162" s="13"/>
      <c r="B162" s="269"/>
      <c r="C162" s="270"/>
      <c r="D162" s="264" t="s">
        <v>176</v>
      </c>
      <c r="E162" s="271" t="s">
        <v>1</v>
      </c>
      <c r="F162" s="272" t="s">
        <v>191</v>
      </c>
      <c r="G162" s="270"/>
      <c r="H162" s="273">
        <v>64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9" t="s">
        <v>176</v>
      </c>
      <c r="AU162" s="279" t="s">
        <v>87</v>
      </c>
      <c r="AV162" s="13" t="s">
        <v>87</v>
      </c>
      <c r="AW162" s="13" t="s">
        <v>32</v>
      </c>
      <c r="AX162" s="13" t="s">
        <v>78</v>
      </c>
      <c r="AY162" s="279" t="s">
        <v>160</v>
      </c>
    </row>
    <row r="163" s="14" customFormat="1">
      <c r="A163" s="14"/>
      <c r="B163" s="280"/>
      <c r="C163" s="281"/>
      <c r="D163" s="264" t="s">
        <v>176</v>
      </c>
      <c r="E163" s="282" t="s">
        <v>1</v>
      </c>
      <c r="F163" s="283" t="s">
        <v>198</v>
      </c>
      <c r="G163" s="281"/>
      <c r="H163" s="284">
        <v>64</v>
      </c>
      <c r="I163" s="285"/>
      <c r="J163" s="281"/>
      <c r="K163" s="281"/>
      <c r="L163" s="286"/>
      <c r="M163" s="287"/>
      <c r="N163" s="288"/>
      <c r="O163" s="288"/>
      <c r="P163" s="288"/>
      <c r="Q163" s="288"/>
      <c r="R163" s="288"/>
      <c r="S163" s="288"/>
      <c r="T163" s="28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90" t="s">
        <v>176</v>
      </c>
      <c r="AU163" s="290" t="s">
        <v>87</v>
      </c>
      <c r="AV163" s="14" t="s">
        <v>179</v>
      </c>
      <c r="AW163" s="14" t="s">
        <v>32</v>
      </c>
      <c r="AX163" s="14" t="s">
        <v>78</v>
      </c>
      <c r="AY163" s="290" t="s">
        <v>160</v>
      </c>
    </row>
    <row r="164" s="15" customFormat="1">
      <c r="A164" s="15"/>
      <c r="B164" s="291"/>
      <c r="C164" s="292"/>
      <c r="D164" s="264" t="s">
        <v>176</v>
      </c>
      <c r="E164" s="293" t="s">
        <v>1</v>
      </c>
      <c r="F164" s="294" t="s">
        <v>180</v>
      </c>
      <c r="G164" s="292"/>
      <c r="H164" s="295">
        <v>64</v>
      </c>
      <c r="I164" s="296"/>
      <c r="J164" s="292"/>
      <c r="K164" s="292"/>
      <c r="L164" s="297"/>
      <c r="M164" s="298"/>
      <c r="N164" s="299"/>
      <c r="O164" s="299"/>
      <c r="P164" s="299"/>
      <c r="Q164" s="299"/>
      <c r="R164" s="299"/>
      <c r="S164" s="299"/>
      <c r="T164" s="30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301" t="s">
        <v>176</v>
      </c>
      <c r="AU164" s="301" t="s">
        <v>87</v>
      </c>
      <c r="AV164" s="15" t="s">
        <v>166</v>
      </c>
      <c r="AW164" s="15" t="s">
        <v>32</v>
      </c>
      <c r="AX164" s="15" t="s">
        <v>85</v>
      </c>
      <c r="AY164" s="301" t="s">
        <v>160</v>
      </c>
    </row>
    <row r="165" s="2" customFormat="1" ht="24.15" customHeight="1">
      <c r="A165" s="40"/>
      <c r="B165" s="41"/>
      <c r="C165" s="251" t="s">
        <v>199</v>
      </c>
      <c r="D165" s="251" t="s">
        <v>162</v>
      </c>
      <c r="E165" s="252" t="s">
        <v>200</v>
      </c>
      <c r="F165" s="253" t="s">
        <v>201</v>
      </c>
      <c r="G165" s="254" t="s">
        <v>202</v>
      </c>
      <c r="H165" s="255">
        <v>450</v>
      </c>
      <c r="I165" s="256"/>
      <c r="J165" s="257">
        <f>ROUND(I165*H165,2)</f>
        <v>0</v>
      </c>
      <c r="K165" s="258"/>
      <c r="L165" s="43"/>
      <c r="M165" s="259" t="s">
        <v>1</v>
      </c>
      <c r="N165" s="260" t="s">
        <v>43</v>
      </c>
      <c r="O165" s="93"/>
      <c r="P165" s="261">
        <f>O165*H165</f>
        <v>0</v>
      </c>
      <c r="Q165" s="261">
        <v>0</v>
      </c>
      <c r="R165" s="261">
        <f>Q165*H165</f>
        <v>0</v>
      </c>
      <c r="S165" s="261">
        <v>0</v>
      </c>
      <c r="T165" s="26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63" t="s">
        <v>166</v>
      </c>
      <c r="AT165" s="263" t="s">
        <v>162</v>
      </c>
      <c r="AU165" s="263" t="s">
        <v>87</v>
      </c>
      <c r="AY165" s="17" t="s">
        <v>160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7" t="s">
        <v>85</v>
      </c>
      <c r="BK165" s="153">
        <f>ROUND(I165*H165,2)</f>
        <v>0</v>
      </c>
      <c r="BL165" s="17" t="s">
        <v>166</v>
      </c>
      <c r="BM165" s="263" t="s">
        <v>203</v>
      </c>
    </row>
    <row r="166" s="2" customFormat="1">
      <c r="A166" s="40"/>
      <c r="B166" s="41"/>
      <c r="C166" s="42"/>
      <c r="D166" s="264" t="s">
        <v>168</v>
      </c>
      <c r="E166" s="42"/>
      <c r="F166" s="265" t="s">
        <v>204</v>
      </c>
      <c r="G166" s="42"/>
      <c r="H166" s="42"/>
      <c r="I166" s="220"/>
      <c r="J166" s="42"/>
      <c r="K166" s="42"/>
      <c r="L166" s="43"/>
      <c r="M166" s="266"/>
      <c r="N166" s="267"/>
      <c r="O166" s="93"/>
      <c r="P166" s="93"/>
      <c r="Q166" s="93"/>
      <c r="R166" s="93"/>
      <c r="S166" s="93"/>
      <c r="T166" s="94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7" t="s">
        <v>168</v>
      </c>
      <c r="AU166" s="17" t="s">
        <v>87</v>
      </c>
    </row>
    <row r="167" s="13" customFormat="1">
      <c r="A167" s="13"/>
      <c r="B167" s="269"/>
      <c r="C167" s="270"/>
      <c r="D167" s="264" t="s">
        <v>176</v>
      </c>
      <c r="E167" s="271" t="s">
        <v>1</v>
      </c>
      <c r="F167" s="272" t="s">
        <v>205</v>
      </c>
      <c r="G167" s="270"/>
      <c r="H167" s="273">
        <v>450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9" t="s">
        <v>176</v>
      </c>
      <c r="AU167" s="279" t="s">
        <v>87</v>
      </c>
      <c r="AV167" s="13" t="s">
        <v>87</v>
      </c>
      <c r="AW167" s="13" t="s">
        <v>32</v>
      </c>
      <c r="AX167" s="13" t="s">
        <v>78</v>
      </c>
      <c r="AY167" s="279" t="s">
        <v>160</v>
      </c>
    </row>
    <row r="168" s="14" customFormat="1">
      <c r="A168" s="14"/>
      <c r="B168" s="280"/>
      <c r="C168" s="281"/>
      <c r="D168" s="264" t="s">
        <v>176</v>
      </c>
      <c r="E168" s="282" t="s">
        <v>1</v>
      </c>
      <c r="F168" s="283" t="s">
        <v>206</v>
      </c>
      <c r="G168" s="281"/>
      <c r="H168" s="284">
        <v>450</v>
      </c>
      <c r="I168" s="285"/>
      <c r="J168" s="281"/>
      <c r="K168" s="281"/>
      <c r="L168" s="286"/>
      <c r="M168" s="287"/>
      <c r="N168" s="288"/>
      <c r="O168" s="288"/>
      <c r="P168" s="288"/>
      <c r="Q168" s="288"/>
      <c r="R168" s="288"/>
      <c r="S168" s="288"/>
      <c r="T168" s="28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90" t="s">
        <v>176</v>
      </c>
      <c r="AU168" s="290" t="s">
        <v>87</v>
      </c>
      <c r="AV168" s="14" t="s">
        <v>179</v>
      </c>
      <c r="AW168" s="14" t="s">
        <v>32</v>
      </c>
      <c r="AX168" s="14" t="s">
        <v>78</v>
      </c>
      <c r="AY168" s="290" t="s">
        <v>160</v>
      </c>
    </row>
    <row r="169" s="15" customFormat="1">
      <c r="A169" s="15"/>
      <c r="B169" s="291"/>
      <c r="C169" s="292"/>
      <c r="D169" s="264" t="s">
        <v>176</v>
      </c>
      <c r="E169" s="293" t="s">
        <v>1</v>
      </c>
      <c r="F169" s="294" t="s">
        <v>180</v>
      </c>
      <c r="G169" s="292"/>
      <c r="H169" s="295">
        <v>450</v>
      </c>
      <c r="I169" s="296"/>
      <c r="J169" s="292"/>
      <c r="K169" s="292"/>
      <c r="L169" s="297"/>
      <c r="M169" s="298"/>
      <c r="N169" s="299"/>
      <c r="O169" s="299"/>
      <c r="P169" s="299"/>
      <c r="Q169" s="299"/>
      <c r="R169" s="299"/>
      <c r="S169" s="299"/>
      <c r="T169" s="30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301" t="s">
        <v>176</v>
      </c>
      <c r="AU169" s="301" t="s">
        <v>87</v>
      </c>
      <c r="AV169" s="15" t="s">
        <v>166</v>
      </c>
      <c r="AW169" s="15" t="s">
        <v>32</v>
      </c>
      <c r="AX169" s="15" t="s">
        <v>85</v>
      </c>
      <c r="AY169" s="301" t="s">
        <v>160</v>
      </c>
    </row>
    <row r="170" s="2" customFormat="1" ht="16.5" customHeight="1">
      <c r="A170" s="40"/>
      <c r="B170" s="41"/>
      <c r="C170" s="302" t="s">
        <v>207</v>
      </c>
      <c r="D170" s="302" t="s">
        <v>208</v>
      </c>
      <c r="E170" s="303" t="s">
        <v>209</v>
      </c>
      <c r="F170" s="304" t="s">
        <v>210</v>
      </c>
      <c r="G170" s="305" t="s">
        <v>211</v>
      </c>
      <c r="H170" s="306">
        <v>13.5</v>
      </c>
      <c r="I170" s="307"/>
      <c r="J170" s="308">
        <f>ROUND(I170*H170,2)</f>
        <v>0</v>
      </c>
      <c r="K170" s="309"/>
      <c r="L170" s="310"/>
      <c r="M170" s="311" t="s">
        <v>1</v>
      </c>
      <c r="N170" s="312" t="s">
        <v>43</v>
      </c>
      <c r="O170" s="93"/>
      <c r="P170" s="261">
        <f>O170*H170</f>
        <v>0</v>
      </c>
      <c r="Q170" s="261">
        <v>0.001</v>
      </c>
      <c r="R170" s="261">
        <f>Q170*H170</f>
        <v>0.0135</v>
      </c>
      <c r="S170" s="261">
        <v>0</v>
      </c>
      <c r="T170" s="26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63" t="s">
        <v>212</v>
      </c>
      <c r="AT170" s="263" t="s">
        <v>208</v>
      </c>
      <c r="AU170" s="263" t="s">
        <v>87</v>
      </c>
      <c r="AY170" s="17" t="s">
        <v>160</v>
      </c>
      <c r="BE170" s="153">
        <f>IF(N170="základní",J170,0)</f>
        <v>0</v>
      </c>
      <c r="BF170" s="153">
        <f>IF(N170="snížená",J170,0)</f>
        <v>0</v>
      </c>
      <c r="BG170" s="153">
        <f>IF(N170="zákl. přenesená",J170,0)</f>
        <v>0</v>
      </c>
      <c r="BH170" s="153">
        <f>IF(N170="sníž. přenesená",J170,0)</f>
        <v>0</v>
      </c>
      <c r="BI170" s="153">
        <f>IF(N170="nulová",J170,0)</f>
        <v>0</v>
      </c>
      <c r="BJ170" s="17" t="s">
        <v>85</v>
      </c>
      <c r="BK170" s="153">
        <f>ROUND(I170*H170,2)</f>
        <v>0</v>
      </c>
      <c r="BL170" s="17" t="s">
        <v>166</v>
      </c>
      <c r="BM170" s="263" t="s">
        <v>213</v>
      </c>
    </row>
    <row r="171" s="2" customFormat="1">
      <c r="A171" s="40"/>
      <c r="B171" s="41"/>
      <c r="C171" s="42"/>
      <c r="D171" s="264" t="s">
        <v>168</v>
      </c>
      <c r="E171" s="42"/>
      <c r="F171" s="265" t="s">
        <v>210</v>
      </c>
      <c r="G171" s="42"/>
      <c r="H171" s="42"/>
      <c r="I171" s="220"/>
      <c r="J171" s="42"/>
      <c r="K171" s="42"/>
      <c r="L171" s="43"/>
      <c r="M171" s="266"/>
      <c r="N171" s="267"/>
      <c r="O171" s="93"/>
      <c r="P171" s="93"/>
      <c r="Q171" s="93"/>
      <c r="R171" s="93"/>
      <c r="S171" s="93"/>
      <c r="T171" s="94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7" t="s">
        <v>168</v>
      </c>
      <c r="AU171" s="17" t="s">
        <v>87</v>
      </c>
    </row>
    <row r="172" s="13" customFormat="1">
      <c r="A172" s="13"/>
      <c r="B172" s="269"/>
      <c r="C172" s="270"/>
      <c r="D172" s="264" t="s">
        <v>176</v>
      </c>
      <c r="E172" s="270"/>
      <c r="F172" s="272" t="s">
        <v>214</v>
      </c>
      <c r="G172" s="270"/>
      <c r="H172" s="273">
        <v>13.5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9" t="s">
        <v>176</v>
      </c>
      <c r="AU172" s="279" t="s">
        <v>87</v>
      </c>
      <c r="AV172" s="13" t="s">
        <v>87</v>
      </c>
      <c r="AW172" s="13" t="s">
        <v>4</v>
      </c>
      <c r="AX172" s="13" t="s">
        <v>85</v>
      </c>
      <c r="AY172" s="279" t="s">
        <v>160</v>
      </c>
    </row>
    <row r="173" s="2" customFormat="1" ht="24.15" customHeight="1">
      <c r="A173" s="40"/>
      <c r="B173" s="41"/>
      <c r="C173" s="251" t="s">
        <v>212</v>
      </c>
      <c r="D173" s="251" t="s">
        <v>162</v>
      </c>
      <c r="E173" s="252" t="s">
        <v>215</v>
      </c>
      <c r="F173" s="253" t="s">
        <v>216</v>
      </c>
      <c r="G173" s="254" t="s">
        <v>202</v>
      </c>
      <c r="H173" s="255">
        <v>250</v>
      </c>
      <c r="I173" s="256"/>
      <c r="J173" s="257">
        <f>ROUND(I173*H173,2)</f>
        <v>0</v>
      </c>
      <c r="K173" s="258"/>
      <c r="L173" s="43"/>
      <c r="M173" s="259" t="s">
        <v>1</v>
      </c>
      <c r="N173" s="260" t="s">
        <v>43</v>
      </c>
      <c r="O173" s="93"/>
      <c r="P173" s="261">
        <f>O173*H173</f>
        <v>0</v>
      </c>
      <c r="Q173" s="261">
        <v>0</v>
      </c>
      <c r="R173" s="261">
        <f>Q173*H173</f>
        <v>0</v>
      </c>
      <c r="S173" s="261">
        <v>0</v>
      </c>
      <c r="T173" s="26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63" t="s">
        <v>166</v>
      </c>
      <c r="AT173" s="263" t="s">
        <v>162</v>
      </c>
      <c r="AU173" s="263" t="s">
        <v>87</v>
      </c>
      <c r="AY173" s="17" t="s">
        <v>160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7" t="s">
        <v>85</v>
      </c>
      <c r="BK173" s="153">
        <f>ROUND(I173*H173,2)</f>
        <v>0</v>
      </c>
      <c r="BL173" s="17" t="s">
        <v>166</v>
      </c>
      <c r="BM173" s="263" t="s">
        <v>217</v>
      </c>
    </row>
    <row r="174" s="2" customFormat="1">
      <c r="A174" s="40"/>
      <c r="B174" s="41"/>
      <c r="C174" s="42"/>
      <c r="D174" s="264" t="s">
        <v>168</v>
      </c>
      <c r="E174" s="42"/>
      <c r="F174" s="265" t="s">
        <v>218</v>
      </c>
      <c r="G174" s="42"/>
      <c r="H174" s="42"/>
      <c r="I174" s="220"/>
      <c r="J174" s="42"/>
      <c r="K174" s="42"/>
      <c r="L174" s="43"/>
      <c r="M174" s="266"/>
      <c r="N174" s="267"/>
      <c r="O174" s="93"/>
      <c r="P174" s="93"/>
      <c r="Q174" s="93"/>
      <c r="R174" s="93"/>
      <c r="S174" s="93"/>
      <c r="T174" s="94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7" t="s">
        <v>168</v>
      </c>
      <c r="AU174" s="17" t="s">
        <v>87</v>
      </c>
    </row>
    <row r="175" s="2" customFormat="1" ht="16.5" customHeight="1">
      <c r="A175" s="40"/>
      <c r="B175" s="41"/>
      <c r="C175" s="302" t="s">
        <v>219</v>
      </c>
      <c r="D175" s="302" t="s">
        <v>208</v>
      </c>
      <c r="E175" s="303" t="s">
        <v>220</v>
      </c>
      <c r="F175" s="304" t="s">
        <v>221</v>
      </c>
      <c r="G175" s="305" t="s">
        <v>211</v>
      </c>
      <c r="H175" s="306">
        <v>7.5</v>
      </c>
      <c r="I175" s="307"/>
      <c r="J175" s="308">
        <f>ROUND(I175*H175,2)</f>
        <v>0</v>
      </c>
      <c r="K175" s="309"/>
      <c r="L175" s="310"/>
      <c r="M175" s="311" t="s">
        <v>1</v>
      </c>
      <c r="N175" s="312" t="s">
        <v>43</v>
      </c>
      <c r="O175" s="93"/>
      <c r="P175" s="261">
        <f>O175*H175</f>
        <v>0</v>
      </c>
      <c r="Q175" s="261">
        <v>0.001</v>
      </c>
      <c r="R175" s="261">
        <f>Q175*H175</f>
        <v>0.0074999999999999997</v>
      </c>
      <c r="S175" s="261">
        <v>0</v>
      </c>
      <c r="T175" s="26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63" t="s">
        <v>212</v>
      </c>
      <c r="AT175" s="263" t="s">
        <v>208</v>
      </c>
      <c r="AU175" s="263" t="s">
        <v>87</v>
      </c>
      <c r="AY175" s="17" t="s">
        <v>160</v>
      </c>
      <c r="BE175" s="153">
        <f>IF(N175="základní",J175,0)</f>
        <v>0</v>
      </c>
      <c r="BF175" s="153">
        <f>IF(N175="snížená",J175,0)</f>
        <v>0</v>
      </c>
      <c r="BG175" s="153">
        <f>IF(N175="zákl. přenesená",J175,0)</f>
        <v>0</v>
      </c>
      <c r="BH175" s="153">
        <f>IF(N175="sníž. přenesená",J175,0)</f>
        <v>0</v>
      </c>
      <c r="BI175" s="153">
        <f>IF(N175="nulová",J175,0)</f>
        <v>0</v>
      </c>
      <c r="BJ175" s="17" t="s">
        <v>85</v>
      </c>
      <c r="BK175" s="153">
        <f>ROUND(I175*H175,2)</f>
        <v>0</v>
      </c>
      <c r="BL175" s="17" t="s">
        <v>166</v>
      </c>
      <c r="BM175" s="263" t="s">
        <v>222</v>
      </c>
    </row>
    <row r="176" s="2" customFormat="1">
      <c r="A176" s="40"/>
      <c r="B176" s="41"/>
      <c r="C176" s="42"/>
      <c r="D176" s="264" t="s">
        <v>168</v>
      </c>
      <c r="E176" s="42"/>
      <c r="F176" s="265" t="s">
        <v>221</v>
      </c>
      <c r="G176" s="42"/>
      <c r="H176" s="42"/>
      <c r="I176" s="220"/>
      <c r="J176" s="42"/>
      <c r="K176" s="42"/>
      <c r="L176" s="43"/>
      <c r="M176" s="266"/>
      <c r="N176" s="267"/>
      <c r="O176" s="93"/>
      <c r="P176" s="93"/>
      <c r="Q176" s="93"/>
      <c r="R176" s="93"/>
      <c r="S176" s="93"/>
      <c r="T176" s="94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7" t="s">
        <v>168</v>
      </c>
      <c r="AU176" s="17" t="s">
        <v>87</v>
      </c>
    </row>
    <row r="177" s="13" customFormat="1">
      <c r="A177" s="13"/>
      <c r="B177" s="269"/>
      <c r="C177" s="270"/>
      <c r="D177" s="264" t="s">
        <v>176</v>
      </c>
      <c r="E177" s="270"/>
      <c r="F177" s="272" t="s">
        <v>223</v>
      </c>
      <c r="G177" s="270"/>
      <c r="H177" s="273">
        <v>7.5</v>
      </c>
      <c r="I177" s="274"/>
      <c r="J177" s="270"/>
      <c r="K177" s="270"/>
      <c r="L177" s="275"/>
      <c r="M177" s="276"/>
      <c r="N177" s="277"/>
      <c r="O177" s="277"/>
      <c r="P177" s="277"/>
      <c r="Q177" s="277"/>
      <c r="R177" s="277"/>
      <c r="S177" s="277"/>
      <c r="T177" s="27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9" t="s">
        <v>176</v>
      </c>
      <c r="AU177" s="279" t="s">
        <v>87</v>
      </c>
      <c r="AV177" s="13" t="s">
        <v>87</v>
      </c>
      <c r="AW177" s="13" t="s">
        <v>4</v>
      </c>
      <c r="AX177" s="13" t="s">
        <v>85</v>
      </c>
      <c r="AY177" s="279" t="s">
        <v>160</v>
      </c>
    </row>
    <row r="178" s="2" customFormat="1" ht="24.15" customHeight="1">
      <c r="A178" s="40"/>
      <c r="B178" s="41"/>
      <c r="C178" s="251" t="s">
        <v>224</v>
      </c>
      <c r="D178" s="251" t="s">
        <v>162</v>
      </c>
      <c r="E178" s="252" t="s">
        <v>225</v>
      </c>
      <c r="F178" s="253" t="s">
        <v>226</v>
      </c>
      <c r="G178" s="254" t="s">
        <v>202</v>
      </c>
      <c r="H178" s="255">
        <v>450</v>
      </c>
      <c r="I178" s="256"/>
      <c r="J178" s="257">
        <f>ROUND(I178*H178,2)</f>
        <v>0</v>
      </c>
      <c r="K178" s="258"/>
      <c r="L178" s="43"/>
      <c r="M178" s="259" t="s">
        <v>1</v>
      </c>
      <c r="N178" s="260" t="s">
        <v>43</v>
      </c>
      <c r="O178" s="93"/>
      <c r="P178" s="261">
        <f>O178*H178</f>
        <v>0</v>
      </c>
      <c r="Q178" s="261">
        <v>0</v>
      </c>
      <c r="R178" s="261">
        <f>Q178*H178</f>
        <v>0</v>
      </c>
      <c r="S178" s="261">
        <v>0</v>
      </c>
      <c r="T178" s="26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63" t="s">
        <v>166</v>
      </c>
      <c r="AT178" s="263" t="s">
        <v>162</v>
      </c>
      <c r="AU178" s="263" t="s">
        <v>87</v>
      </c>
      <c r="AY178" s="17" t="s">
        <v>160</v>
      </c>
      <c r="BE178" s="153">
        <f>IF(N178="základní",J178,0)</f>
        <v>0</v>
      </c>
      <c r="BF178" s="153">
        <f>IF(N178="snížená",J178,0)</f>
        <v>0</v>
      </c>
      <c r="BG178" s="153">
        <f>IF(N178="zákl. přenesená",J178,0)</f>
        <v>0</v>
      </c>
      <c r="BH178" s="153">
        <f>IF(N178="sníž. přenesená",J178,0)</f>
        <v>0</v>
      </c>
      <c r="BI178" s="153">
        <f>IF(N178="nulová",J178,0)</f>
        <v>0</v>
      </c>
      <c r="BJ178" s="17" t="s">
        <v>85</v>
      </c>
      <c r="BK178" s="153">
        <f>ROUND(I178*H178,2)</f>
        <v>0</v>
      </c>
      <c r="BL178" s="17" t="s">
        <v>166</v>
      </c>
      <c r="BM178" s="263" t="s">
        <v>227</v>
      </c>
    </row>
    <row r="179" s="2" customFormat="1">
      <c r="A179" s="40"/>
      <c r="B179" s="41"/>
      <c r="C179" s="42"/>
      <c r="D179" s="264" t="s">
        <v>168</v>
      </c>
      <c r="E179" s="42"/>
      <c r="F179" s="265" t="s">
        <v>228</v>
      </c>
      <c r="G179" s="42"/>
      <c r="H179" s="42"/>
      <c r="I179" s="220"/>
      <c r="J179" s="42"/>
      <c r="K179" s="42"/>
      <c r="L179" s="43"/>
      <c r="M179" s="266"/>
      <c r="N179" s="267"/>
      <c r="O179" s="93"/>
      <c r="P179" s="93"/>
      <c r="Q179" s="93"/>
      <c r="R179" s="93"/>
      <c r="S179" s="93"/>
      <c r="T179" s="94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7" t="s">
        <v>168</v>
      </c>
      <c r="AU179" s="17" t="s">
        <v>87</v>
      </c>
    </row>
    <row r="180" s="13" customFormat="1">
      <c r="A180" s="13"/>
      <c r="B180" s="269"/>
      <c r="C180" s="270"/>
      <c r="D180" s="264" t="s">
        <v>176</v>
      </c>
      <c r="E180" s="271" t="s">
        <v>1</v>
      </c>
      <c r="F180" s="272" t="s">
        <v>205</v>
      </c>
      <c r="G180" s="270"/>
      <c r="H180" s="273">
        <v>450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9" t="s">
        <v>176</v>
      </c>
      <c r="AU180" s="279" t="s">
        <v>87</v>
      </c>
      <c r="AV180" s="13" t="s">
        <v>87</v>
      </c>
      <c r="AW180" s="13" t="s">
        <v>32</v>
      </c>
      <c r="AX180" s="13" t="s">
        <v>78</v>
      </c>
      <c r="AY180" s="279" t="s">
        <v>160</v>
      </c>
    </row>
    <row r="181" s="14" customFormat="1">
      <c r="A181" s="14"/>
      <c r="B181" s="280"/>
      <c r="C181" s="281"/>
      <c r="D181" s="264" t="s">
        <v>176</v>
      </c>
      <c r="E181" s="282" t="s">
        <v>1</v>
      </c>
      <c r="F181" s="283" t="s">
        <v>229</v>
      </c>
      <c r="G181" s="281"/>
      <c r="H181" s="284">
        <v>450</v>
      </c>
      <c r="I181" s="285"/>
      <c r="J181" s="281"/>
      <c r="K181" s="281"/>
      <c r="L181" s="286"/>
      <c r="M181" s="287"/>
      <c r="N181" s="288"/>
      <c r="O181" s="288"/>
      <c r="P181" s="288"/>
      <c r="Q181" s="288"/>
      <c r="R181" s="288"/>
      <c r="S181" s="288"/>
      <c r="T181" s="28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90" t="s">
        <v>176</v>
      </c>
      <c r="AU181" s="290" t="s">
        <v>87</v>
      </c>
      <c r="AV181" s="14" t="s">
        <v>179</v>
      </c>
      <c r="AW181" s="14" t="s">
        <v>32</v>
      </c>
      <c r="AX181" s="14" t="s">
        <v>78</v>
      </c>
      <c r="AY181" s="290" t="s">
        <v>160</v>
      </c>
    </row>
    <row r="182" s="15" customFormat="1">
      <c r="A182" s="15"/>
      <c r="B182" s="291"/>
      <c r="C182" s="292"/>
      <c r="D182" s="264" t="s">
        <v>176</v>
      </c>
      <c r="E182" s="293" t="s">
        <v>1</v>
      </c>
      <c r="F182" s="294" t="s">
        <v>180</v>
      </c>
      <c r="G182" s="292"/>
      <c r="H182" s="295">
        <v>450</v>
      </c>
      <c r="I182" s="296"/>
      <c r="J182" s="292"/>
      <c r="K182" s="292"/>
      <c r="L182" s="297"/>
      <c r="M182" s="298"/>
      <c r="N182" s="299"/>
      <c r="O182" s="299"/>
      <c r="P182" s="299"/>
      <c r="Q182" s="299"/>
      <c r="R182" s="299"/>
      <c r="S182" s="299"/>
      <c r="T182" s="30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301" t="s">
        <v>176</v>
      </c>
      <c r="AU182" s="301" t="s">
        <v>87</v>
      </c>
      <c r="AV182" s="15" t="s">
        <v>166</v>
      </c>
      <c r="AW182" s="15" t="s">
        <v>32</v>
      </c>
      <c r="AX182" s="15" t="s">
        <v>85</v>
      </c>
      <c r="AY182" s="301" t="s">
        <v>160</v>
      </c>
    </row>
    <row r="183" s="2" customFormat="1" ht="16.5" customHeight="1">
      <c r="A183" s="40"/>
      <c r="B183" s="41"/>
      <c r="C183" s="251" t="s">
        <v>230</v>
      </c>
      <c r="D183" s="251" t="s">
        <v>162</v>
      </c>
      <c r="E183" s="252" t="s">
        <v>231</v>
      </c>
      <c r="F183" s="253" t="s">
        <v>232</v>
      </c>
      <c r="G183" s="254" t="s">
        <v>202</v>
      </c>
      <c r="H183" s="255">
        <v>250</v>
      </c>
      <c r="I183" s="256"/>
      <c r="J183" s="257">
        <f>ROUND(I183*H183,2)</f>
        <v>0</v>
      </c>
      <c r="K183" s="258"/>
      <c r="L183" s="43"/>
      <c r="M183" s="259" t="s">
        <v>1</v>
      </c>
      <c r="N183" s="260" t="s">
        <v>43</v>
      </c>
      <c r="O183" s="93"/>
      <c r="P183" s="261">
        <f>O183*H183</f>
        <v>0</v>
      </c>
      <c r="Q183" s="261">
        <v>0</v>
      </c>
      <c r="R183" s="261">
        <f>Q183*H183</f>
        <v>0</v>
      </c>
      <c r="S183" s="261">
        <v>0</v>
      </c>
      <c r="T183" s="26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63" t="s">
        <v>166</v>
      </c>
      <c r="AT183" s="263" t="s">
        <v>162</v>
      </c>
      <c r="AU183" s="263" t="s">
        <v>87</v>
      </c>
      <c r="AY183" s="17" t="s">
        <v>160</v>
      </c>
      <c r="BE183" s="153">
        <f>IF(N183="základní",J183,0)</f>
        <v>0</v>
      </c>
      <c r="BF183" s="153">
        <f>IF(N183="snížená",J183,0)</f>
        <v>0</v>
      </c>
      <c r="BG183" s="153">
        <f>IF(N183="zákl. přenesená",J183,0)</f>
        <v>0</v>
      </c>
      <c r="BH183" s="153">
        <f>IF(N183="sníž. přenesená",J183,0)</f>
        <v>0</v>
      </c>
      <c r="BI183" s="153">
        <f>IF(N183="nulová",J183,0)</f>
        <v>0</v>
      </c>
      <c r="BJ183" s="17" t="s">
        <v>85</v>
      </c>
      <c r="BK183" s="153">
        <f>ROUND(I183*H183,2)</f>
        <v>0</v>
      </c>
      <c r="BL183" s="17" t="s">
        <v>166</v>
      </c>
      <c r="BM183" s="263" t="s">
        <v>233</v>
      </c>
    </row>
    <row r="184" s="2" customFormat="1">
      <c r="A184" s="40"/>
      <c r="B184" s="41"/>
      <c r="C184" s="42"/>
      <c r="D184" s="264" t="s">
        <v>168</v>
      </c>
      <c r="E184" s="42"/>
      <c r="F184" s="265" t="s">
        <v>234</v>
      </c>
      <c r="G184" s="42"/>
      <c r="H184" s="42"/>
      <c r="I184" s="220"/>
      <c r="J184" s="42"/>
      <c r="K184" s="42"/>
      <c r="L184" s="43"/>
      <c r="M184" s="266"/>
      <c r="N184" s="267"/>
      <c r="O184" s="93"/>
      <c r="P184" s="93"/>
      <c r="Q184" s="93"/>
      <c r="R184" s="93"/>
      <c r="S184" s="93"/>
      <c r="T184" s="94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7" t="s">
        <v>168</v>
      </c>
      <c r="AU184" s="17" t="s">
        <v>87</v>
      </c>
    </row>
    <row r="185" s="13" customFormat="1">
      <c r="A185" s="13"/>
      <c r="B185" s="269"/>
      <c r="C185" s="270"/>
      <c r="D185" s="264" t="s">
        <v>176</v>
      </c>
      <c r="E185" s="271" t="s">
        <v>1</v>
      </c>
      <c r="F185" s="272" t="s">
        <v>235</v>
      </c>
      <c r="G185" s="270"/>
      <c r="H185" s="273">
        <v>250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9" t="s">
        <v>176</v>
      </c>
      <c r="AU185" s="279" t="s">
        <v>87</v>
      </c>
      <c r="AV185" s="13" t="s">
        <v>87</v>
      </c>
      <c r="AW185" s="13" t="s">
        <v>32</v>
      </c>
      <c r="AX185" s="13" t="s">
        <v>78</v>
      </c>
      <c r="AY185" s="279" t="s">
        <v>160</v>
      </c>
    </row>
    <row r="186" s="14" customFormat="1">
      <c r="A186" s="14"/>
      <c r="B186" s="280"/>
      <c r="C186" s="281"/>
      <c r="D186" s="264" t="s">
        <v>176</v>
      </c>
      <c r="E186" s="282" t="s">
        <v>1</v>
      </c>
      <c r="F186" s="283" t="s">
        <v>236</v>
      </c>
      <c r="G186" s="281"/>
      <c r="H186" s="284">
        <v>250</v>
      </c>
      <c r="I186" s="285"/>
      <c r="J186" s="281"/>
      <c r="K186" s="281"/>
      <c r="L186" s="286"/>
      <c r="M186" s="287"/>
      <c r="N186" s="288"/>
      <c r="O186" s="288"/>
      <c r="P186" s="288"/>
      <c r="Q186" s="288"/>
      <c r="R186" s="288"/>
      <c r="S186" s="288"/>
      <c r="T186" s="28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90" t="s">
        <v>176</v>
      </c>
      <c r="AU186" s="290" t="s">
        <v>87</v>
      </c>
      <c r="AV186" s="14" t="s">
        <v>179</v>
      </c>
      <c r="AW186" s="14" t="s">
        <v>32</v>
      </c>
      <c r="AX186" s="14" t="s">
        <v>78</v>
      </c>
      <c r="AY186" s="290" t="s">
        <v>160</v>
      </c>
    </row>
    <row r="187" s="15" customFormat="1">
      <c r="A187" s="15"/>
      <c r="B187" s="291"/>
      <c r="C187" s="292"/>
      <c r="D187" s="264" t="s">
        <v>176</v>
      </c>
      <c r="E187" s="293" t="s">
        <v>1</v>
      </c>
      <c r="F187" s="294" t="s">
        <v>180</v>
      </c>
      <c r="G187" s="292"/>
      <c r="H187" s="295">
        <v>250</v>
      </c>
      <c r="I187" s="296"/>
      <c r="J187" s="292"/>
      <c r="K187" s="292"/>
      <c r="L187" s="297"/>
      <c r="M187" s="298"/>
      <c r="N187" s="299"/>
      <c r="O187" s="299"/>
      <c r="P187" s="299"/>
      <c r="Q187" s="299"/>
      <c r="R187" s="299"/>
      <c r="S187" s="299"/>
      <c r="T187" s="30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1" t="s">
        <v>176</v>
      </c>
      <c r="AU187" s="301" t="s">
        <v>87</v>
      </c>
      <c r="AV187" s="15" t="s">
        <v>166</v>
      </c>
      <c r="AW187" s="15" t="s">
        <v>32</v>
      </c>
      <c r="AX187" s="15" t="s">
        <v>85</v>
      </c>
      <c r="AY187" s="301" t="s">
        <v>160</v>
      </c>
    </row>
    <row r="188" s="12" customFormat="1" ht="22.8" customHeight="1">
      <c r="A188" s="12"/>
      <c r="B188" s="235"/>
      <c r="C188" s="236"/>
      <c r="D188" s="237" t="s">
        <v>77</v>
      </c>
      <c r="E188" s="249" t="s">
        <v>179</v>
      </c>
      <c r="F188" s="249" t="s">
        <v>237</v>
      </c>
      <c r="G188" s="236"/>
      <c r="H188" s="236"/>
      <c r="I188" s="239"/>
      <c r="J188" s="250">
        <f>BK188</f>
        <v>0</v>
      </c>
      <c r="K188" s="236"/>
      <c r="L188" s="241"/>
      <c r="M188" s="242"/>
      <c r="N188" s="243"/>
      <c r="O188" s="243"/>
      <c r="P188" s="244">
        <f>SUM(P189:P211)</f>
        <v>0</v>
      </c>
      <c r="Q188" s="243"/>
      <c r="R188" s="244">
        <f>SUM(R189:R211)</f>
        <v>9.211383399999999</v>
      </c>
      <c r="S188" s="243"/>
      <c r="T188" s="245">
        <f>SUM(T189:T211)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46" t="s">
        <v>85</v>
      </c>
      <c r="AT188" s="247" t="s">
        <v>77</v>
      </c>
      <c r="AU188" s="247" t="s">
        <v>85</v>
      </c>
      <c r="AY188" s="246" t="s">
        <v>160</v>
      </c>
      <c r="BK188" s="248">
        <f>SUM(BK189:BK211)</f>
        <v>0</v>
      </c>
    </row>
    <row r="189" s="2" customFormat="1" ht="16.5" customHeight="1">
      <c r="A189" s="40"/>
      <c r="B189" s="41"/>
      <c r="C189" s="251" t="s">
        <v>8</v>
      </c>
      <c r="D189" s="251" t="s">
        <v>162</v>
      </c>
      <c r="E189" s="252" t="s">
        <v>238</v>
      </c>
      <c r="F189" s="253" t="s">
        <v>239</v>
      </c>
      <c r="G189" s="254" t="s">
        <v>173</v>
      </c>
      <c r="H189" s="255">
        <v>3.2749999999999999</v>
      </c>
      <c r="I189" s="256"/>
      <c r="J189" s="257">
        <f>ROUND(I189*H189,2)</f>
        <v>0</v>
      </c>
      <c r="K189" s="258"/>
      <c r="L189" s="43"/>
      <c r="M189" s="259" t="s">
        <v>1</v>
      </c>
      <c r="N189" s="260" t="s">
        <v>43</v>
      </c>
      <c r="O189" s="93"/>
      <c r="P189" s="261">
        <f>O189*H189</f>
        <v>0</v>
      </c>
      <c r="Q189" s="261">
        <v>2.5021499999999999</v>
      </c>
      <c r="R189" s="261">
        <f>Q189*H189</f>
        <v>8.1945412499999986</v>
      </c>
      <c r="S189" s="261">
        <v>0</v>
      </c>
      <c r="T189" s="26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63" t="s">
        <v>166</v>
      </c>
      <c r="AT189" s="263" t="s">
        <v>162</v>
      </c>
      <c r="AU189" s="263" t="s">
        <v>87</v>
      </c>
      <c r="AY189" s="17" t="s">
        <v>160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17" t="s">
        <v>85</v>
      </c>
      <c r="BK189" s="153">
        <f>ROUND(I189*H189,2)</f>
        <v>0</v>
      </c>
      <c r="BL189" s="17" t="s">
        <v>166</v>
      </c>
      <c r="BM189" s="263" t="s">
        <v>240</v>
      </c>
    </row>
    <row r="190" s="2" customFormat="1">
      <c r="A190" s="40"/>
      <c r="B190" s="41"/>
      <c r="C190" s="42"/>
      <c r="D190" s="264" t="s">
        <v>168</v>
      </c>
      <c r="E190" s="42"/>
      <c r="F190" s="265" t="s">
        <v>241</v>
      </c>
      <c r="G190" s="42"/>
      <c r="H190" s="42"/>
      <c r="I190" s="220"/>
      <c r="J190" s="42"/>
      <c r="K190" s="42"/>
      <c r="L190" s="43"/>
      <c r="M190" s="266"/>
      <c r="N190" s="267"/>
      <c r="O190" s="93"/>
      <c r="P190" s="93"/>
      <c r="Q190" s="93"/>
      <c r="R190" s="93"/>
      <c r="S190" s="93"/>
      <c r="T190" s="94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7" t="s">
        <v>168</v>
      </c>
      <c r="AU190" s="17" t="s">
        <v>87</v>
      </c>
    </row>
    <row r="191" s="13" customFormat="1">
      <c r="A191" s="13"/>
      <c r="B191" s="269"/>
      <c r="C191" s="270"/>
      <c r="D191" s="264" t="s">
        <v>176</v>
      </c>
      <c r="E191" s="271" t="s">
        <v>1</v>
      </c>
      <c r="F191" s="272" t="s">
        <v>242</v>
      </c>
      <c r="G191" s="270"/>
      <c r="H191" s="273">
        <v>0.97499999999999998</v>
      </c>
      <c r="I191" s="274"/>
      <c r="J191" s="270"/>
      <c r="K191" s="270"/>
      <c r="L191" s="275"/>
      <c r="M191" s="276"/>
      <c r="N191" s="277"/>
      <c r="O191" s="277"/>
      <c r="P191" s="277"/>
      <c r="Q191" s="277"/>
      <c r="R191" s="277"/>
      <c r="S191" s="277"/>
      <c r="T191" s="27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9" t="s">
        <v>176</v>
      </c>
      <c r="AU191" s="279" t="s">
        <v>87</v>
      </c>
      <c r="AV191" s="13" t="s">
        <v>87</v>
      </c>
      <c r="AW191" s="13" t="s">
        <v>32</v>
      </c>
      <c r="AX191" s="13" t="s">
        <v>78</v>
      </c>
      <c r="AY191" s="279" t="s">
        <v>160</v>
      </c>
    </row>
    <row r="192" s="14" customFormat="1">
      <c r="A192" s="14"/>
      <c r="B192" s="280"/>
      <c r="C192" s="281"/>
      <c r="D192" s="264" t="s">
        <v>176</v>
      </c>
      <c r="E192" s="282" t="s">
        <v>1</v>
      </c>
      <c r="F192" s="283" t="s">
        <v>243</v>
      </c>
      <c r="G192" s="281"/>
      <c r="H192" s="284">
        <v>0.97499999999999998</v>
      </c>
      <c r="I192" s="285"/>
      <c r="J192" s="281"/>
      <c r="K192" s="281"/>
      <c r="L192" s="286"/>
      <c r="M192" s="287"/>
      <c r="N192" s="288"/>
      <c r="O192" s="288"/>
      <c r="P192" s="288"/>
      <c r="Q192" s="288"/>
      <c r="R192" s="288"/>
      <c r="S192" s="288"/>
      <c r="T192" s="28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90" t="s">
        <v>176</v>
      </c>
      <c r="AU192" s="290" t="s">
        <v>87</v>
      </c>
      <c r="AV192" s="14" t="s">
        <v>179</v>
      </c>
      <c r="AW192" s="14" t="s">
        <v>32</v>
      </c>
      <c r="AX192" s="14" t="s">
        <v>78</v>
      </c>
      <c r="AY192" s="290" t="s">
        <v>160</v>
      </c>
    </row>
    <row r="193" s="13" customFormat="1">
      <c r="A193" s="13"/>
      <c r="B193" s="269"/>
      <c r="C193" s="270"/>
      <c r="D193" s="264" t="s">
        <v>176</v>
      </c>
      <c r="E193" s="271" t="s">
        <v>1</v>
      </c>
      <c r="F193" s="272" t="s">
        <v>244</v>
      </c>
      <c r="G193" s="270"/>
      <c r="H193" s="273">
        <v>2.2999999999999998</v>
      </c>
      <c r="I193" s="274"/>
      <c r="J193" s="270"/>
      <c r="K193" s="270"/>
      <c r="L193" s="275"/>
      <c r="M193" s="276"/>
      <c r="N193" s="277"/>
      <c r="O193" s="277"/>
      <c r="P193" s="277"/>
      <c r="Q193" s="277"/>
      <c r="R193" s="277"/>
      <c r="S193" s="277"/>
      <c r="T193" s="27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9" t="s">
        <v>176</v>
      </c>
      <c r="AU193" s="279" t="s">
        <v>87</v>
      </c>
      <c r="AV193" s="13" t="s">
        <v>87</v>
      </c>
      <c r="AW193" s="13" t="s">
        <v>32</v>
      </c>
      <c r="AX193" s="13" t="s">
        <v>78</v>
      </c>
      <c r="AY193" s="279" t="s">
        <v>160</v>
      </c>
    </row>
    <row r="194" s="14" customFormat="1">
      <c r="A194" s="14"/>
      <c r="B194" s="280"/>
      <c r="C194" s="281"/>
      <c r="D194" s="264" t="s">
        <v>176</v>
      </c>
      <c r="E194" s="282" t="s">
        <v>1</v>
      </c>
      <c r="F194" s="283" t="s">
        <v>245</v>
      </c>
      <c r="G194" s="281"/>
      <c r="H194" s="284">
        <v>2.2999999999999998</v>
      </c>
      <c r="I194" s="285"/>
      <c r="J194" s="281"/>
      <c r="K194" s="281"/>
      <c r="L194" s="286"/>
      <c r="M194" s="287"/>
      <c r="N194" s="288"/>
      <c r="O194" s="288"/>
      <c r="P194" s="288"/>
      <c r="Q194" s="288"/>
      <c r="R194" s="288"/>
      <c r="S194" s="288"/>
      <c r="T194" s="28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90" t="s">
        <v>176</v>
      </c>
      <c r="AU194" s="290" t="s">
        <v>87</v>
      </c>
      <c r="AV194" s="14" t="s">
        <v>179</v>
      </c>
      <c r="AW194" s="14" t="s">
        <v>32</v>
      </c>
      <c r="AX194" s="14" t="s">
        <v>78</v>
      </c>
      <c r="AY194" s="290" t="s">
        <v>160</v>
      </c>
    </row>
    <row r="195" s="15" customFormat="1">
      <c r="A195" s="15"/>
      <c r="B195" s="291"/>
      <c r="C195" s="292"/>
      <c r="D195" s="264" t="s">
        <v>176</v>
      </c>
      <c r="E195" s="293" t="s">
        <v>1</v>
      </c>
      <c r="F195" s="294" t="s">
        <v>180</v>
      </c>
      <c r="G195" s="292"/>
      <c r="H195" s="295">
        <v>3.2749999999999999</v>
      </c>
      <c r="I195" s="296"/>
      <c r="J195" s="292"/>
      <c r="K195" s="292"/>
      <c r="L195" s="297"/>
      <c r="M195" s="298"/>
      <c r="N195" s="299"/>
      <c r="O195" s="299"/>
      <c r="P195" s="299"/>
      <c r="Q195" s="299"/>
      <c r="R195" s="299"/>
      <c r="S195" s="299"/>
      <c r="T195" s="30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301" t="s">
        <v>176</v>
      </c>
      <c r="AU195" s="301" t="s">
        <v>87</v>
      </c>
      <c r="AV195" s="15" t="s">
        <v>166</v>
      </c>
      <c r="AW195" s="15" t="s">
        <v>32</v>
      </c>
      <c r="AX195" s="15" t="s">
        <v>85</v>
      </c>
      <c r="AY195" s="301" t="s">
        <v>160</v>
      </c>
    </row>
    <row r="196" s="2" customFormat="1" ht="24.15" customHeight="1">
      <c r="A196" s="40"/>
      <c r="B196" s="41"/>
      <c r="C196" s="251" t="s">
        <v>246</v>
      </c>
      <c r="D196" s="251" t="s">
        <v>162</v>
      </c>
      <c r="E196" s="252" t="s">
        <v>247</v>
      </c>
      <c r="F196" s="253" t="s">
        <v>248</v>
      </c>
      <c r="G196" s="254" t="s">
        <v>202</v>
      </c>
      <c r="H196" s="255">
        <v>13.625</v>
      </c>
      <c r="I196" s="256"/>
      <c r="J196" s="257">
        <f>ROUND(I196*H196,2)</f>
        <v>0</v>
      </c>
      <c r="K196" s="258"/>
      <c r="L196" s="43"/>
      <c r="M196" s="259" t="s">
        <v>1</v>
      </c>
      <c r="N196" s="260" t="s">
        <v>43</v>
      </c>
      <c r="O196" s="93"/>
      <c r="P196" s="261">
        <f>O196*H196</f>
        <v>0</v>
      </c>
      <c r="Q196" s="261">
        <v>0.025190000000000001</v>
      </c>
      <c r="R196" s="261">
        <f>Q196*H196</f>
        <v>0.34321374999999998</v>
      </c>
      <c r="S196" s="261">
        <v>0</v>
      </c>
      <c r="T196" s="26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63" t="s">
        <v>166</v>
      </c>
      <c r="AT196" s="263" t="s">
        <v>162</v>
      </c>
      <c r="AU196" s="263" t="s">
        <v>87</v>
      </c>
      <c r="AY196" s="17" t="s">
        <v>160</v>
      </c>
      <c r="BE196" s="153">
        <f>IF(N196="základní",J196,0)</f>
        <v>0</v>
      </c>
      <c r="BF196" s="153">
        <f>IF(N196="snížená",J196,0)</f>
        <v>0</v>
      </c>
      <c r="BG196" s="153">
        <f>IF(N196="zákl. přenesená",J196,0)</f>
        <v>0</v>
      </c>
      <c r="BH196" s="153">
        <f>IF(N196="sníž. přenesená",J196,0)</f>
        <v>0</v>
      </c>
      <c r="BI196" s="153">
        <f>IF(N196="nulová",J196,0)</f>
        <v>0</v>
      </c>
      <c r="BJ196" s="17" t="s">
        <v>85</v>
      </c>
      <c r="BK196" s="153">
        <f>ROUND(I196*H196,2)</f>
        <v>0</v>
      </c>
      <c r="BL196" s="17" t="s">
        <v>166</v>
      </c>
      <c r="BM196" s="263" t="s">
        <v>249</v>
      </c>
    </row>
    <row r="197" s="2" customFormat="1">
      <c r="A197" s="40"/>
      <c r="B197" s="41"/>
      <c r="C197" s="42"/>
      <c r="D197" s="264" t="s">
        <v>168</v>
      </c>
      <c r="E197" s="42"/>
      <c r="F197" s="265" t="s">
        <v>250</v>
      </c>
      <c r="G197" s="42"/>
      <c r="H197" s="42"/>
      <c r="I197" s="220"/>
      <c r="J197" s="42"/>
      <c r="K197" s="42"/>
      <c r="L197" s="43"/>
      <c r="M197" s="266"/>
      <c r="N197" s="267"/>
      <c r="O197" s="93"/>
      <c r="P197" s="93"/>
      <c r="Q197" s="93"/>
      <c r="R197" s="93"/>
      <c r="S197" s="93"/>
      <c r="T197" s="94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7" t="s">
        <v>168</v>
      </c>
      <c r="AU197" s="17" t="s">
        <v>87</v>
      </c>
    </row>
    <row r="198" s="13" customFormat="1">
      <c r="A198" s="13"/>
      <c r="B198" s="269"/>
      <c r="C198" s="270"/>
      <c r="D198" s="264" t="s">
        <v>176</v>
      </c>
      <c r="E198" s="271" t="s">
        <v>1</v>
      </c>
      <c r="F198" s="272" t="s">
        <v>251</v>
      </c>
      <c r="G198" s="270"/>
      <c r="H198" s="273">
        <v>3.625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9" t="s">
        <v>176</v>
      </c>
      <c r="AU198" s="279" t="s">
        <v>87</v>
      </c>
      <c r="AV198" s="13" t="s">
        <v>87</v>
      </c>
      <c r="AW198" s="13" t="s">
        <v>32</v>
      </c>
      <c r="AX198" s="13" t="s">
        <v>78</v>
      </c>
      <c r="AY198" s="279" t="s">
        <v>160</v>
      </c>
    </row>
    <row r="199" s="14" customFormat="1">
      <c r="A199" s="14"/>
      <c r="B199" s="280"/>
      <c r="C199" s="281"/>
      <c r="D199" s="264" t="s">
        <v>176</v>
      </c>
      <c r="E199" s="282" t="s">
        <v>1</v>
      </c>
      <c r="F199" s="283" t="s">
        <v>252</v>
      </c>
      <c r="G199" s="281"/>
      <c r="H199" s="284">
        <v>3.625</v>
      </c>
      <c r="I199" s="285"/>
      <c r="J199" s="281"/>
      <c r="K199" s="281"/>
      <c r="L199" s="286"/>
      <c r="M199" s="287"/>
      <c r="N199" s="288"/>
      <c r="O199" s="288"/>
      <c r="P199" s="288"/>
      <c r="Q199" s="288"/>
      <c r="R199" s="288"/>
      <c r="S199" s="288"/>
      <c r="T199" s="28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90" t="s">
        <v>176</v>
      </c>
      <c r="AU199" s="290" t="s">
        <v>87</v>
      </c>
      <c r="AV199" s="14" t="s">
        <v>179</v>
      </c>
      <c r="AW199" s="14" t="s">
        <v>32</v>
      </c>
      <c r="AX199" s="14" t="s">
        <v>78</v>
      </c>
      <c r="AY199" s="290" t="s">
        <v>160</v>
      </c>
    </row>
    <row r="200" s="13" customFormat="1">
      <c r="A200" s="13"/>
      <c r="B200" s="269"/>
      <c r="C200" s="270"/>
      <c r="D200" s="264" t="s">
        <v>176</v>
      </c>
      <c r="E200" s="271" t="s">
        <v>1</v>
      </c>
      <c r="F200" s="272" t="s">
        <v>253</v>
      </c>
      <c r="G200" s="270"/>
      <c r="H200" s="273">
        <v>10</v>
      </c>
      <c r="I200" s="274"/>
      <c r="J200" s="270"/>
      <c r="K200" s="270"/>
      <c r="L200" s="275"/>
      <c r="M200" s="276"/>
      <c r="N200" s="277"/>
      <c r="O200" s="277"/>
      <c r="P200" s="277"/>
      <c r="Q200" s="277"/>
      <c r="R200" s="277"/>
      <c r="S200" s="277"/>
      <c r="T200" s="27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9" t="s">
        <v>176</v>
      </c>
      <c r="AU200" s="279" t="s">
        <v>87</v>
      </c>
      <c r="AV200" s="13" t="s">
        <v>87</v>
      </c>
      <c r="AW200" s="13" t="s">
        <v>32</v>
      </c>
      <c r="AX200" s="13" t="s">
        <v>78</v>
      </c>
      <c r="AY200" s="279" t="s">
        <v>160</v>
      </c>
    </row>
    <row r="201" s="14" customFormat="1">
      <c r="A201" s="14"/>
      <c r="B201" s="280"/>
      <c r="C201" s="281"/>
      <c r="D201" s="264" t="s">
        <v>176</v>
      </c>
      <c r="E201" s="282" t="s">
        <v>1</v>
      </c>
      <c r="F201" s="283" t="s">
        <v>254</v>
      </c>
      <c r="G201" s="281"/>
      <c r="H201" s="284">
        <v>10</v>
      </c>
      <c r="I201" s="285"/>
      <c r="J201" s="281"/>
      <c r="K201" s="281"/>
      <c r="L201" s="286"/>
      <c r="M201" s="287"/>
      <c r="N201" s="288"/>
      <c r="O201" s="288"/>
      <c r="P201" s="288"/>
      <c r="Q201" s="288"/>
      <c r="R201" s="288"/>
      <c r="S201" s="288"/>
      <c r="T201" s="28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90" t="s">
        <v>176</v>
      </c>
      <c r="AU201" s="290" t="s">
        <v>87</v>
      </c>
      <c r="AV201" s="14" t="s">
        <v>179</v>
      </c>
      <c r="AW201" s="14" t="s">
        <v>32</v>
      </c>
      <c r="AX201" s="14" t="s">
        <v>78</v>
      </c>
      <c r="AY201" s="290" t="s">
        <v>160</v>
      </c>
    </row>
    <row r="202" s="15" customFormat="1">
      <c r="A202" s="15"/>
      <c r="B202" s="291"/>
      <c r="C202" s="292"/>
      <c r="D202" s="264" t="s">
        <v>176</v>
      </c>
      <c r="E202" s="293" t="s">
        <v>1</v>
      </c>
      <c r="F202" s="294" t="s">
        <v>180</v>
      </c>
      <c r="G202" s="292"/>
      <c r="H202" s="295">
        <v>13.625</v>
      </c>
      <c r="I202" s="296"/>
      <c r="J202" s="292"/>
      <c r="K202" s="292"/>
      <c r="L202" s="297"/>
      <c r="M202" s="298"/>
      <c r="N202" s="299"/>
      <c r="O202" s="299"/>
      <c r="P202" s="299"/>
      <c r="Q202" s="299"/>
      <c r="R202" s="299"/>
      <c r="S202" s="299"/>
      <c r="T202" s="30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301" t="s">
        <v>176</v>
      </c>
      <c r="AU202" s="301" t="s">
        <v>87</v>
      </c>
      <c r="AV202" s="15" t="s">
        <v>166</v>
      </c>
      <c r="AW202" s="15" t="s">
        <v>32</v>
      </c>
      <c r="AX202" s="15" t="s">
        <v>85</v>
      </c>
      <c r="AY202" s="301" t="s">
        <v>160</v>
      </c>
    </row>
    <row r="203" s="2" customFormat="1" ht="24.15" customHeight="1">
      <c r="A203" s="40"/>
      <c r="B203" s="41"/>
      <c r="C203" s="251" t="s">
        <v>255</v>
      </c>
      <c r="D203" s="251" t="s">
        <v>162</v>
      </c>
      <c r="E203" s="252" t="s">
        <v>256</v>
      </c>
      <c r="F203" s="253" t="s">
        <v>257</v>
      </c>
      <c r="G203" s="254" t="s">
        <v>202</v>
      </c>
      <c r="H203" s="255">
        <v>13.625</v>
      </c>
      <c r="I203" s="256"/>
      <c r="J203" s="257">
        <f>ROUND(I203*H203,2)</f>
        <v>0</v>
      </c>
      <c r="K203" s="258"/>
      <c r="L203" s="43"/>
      <c r="M203" s="259" t="s">
        <v>1</v>
      </c>
      <c r="N203" s="260" t="s">
        <v>43</v>
      </c>
      <c r="O203" s="93"/>
      <c r="P203" s="261">
        <f>O203*H203</f>
        <v>0</v>
      </c>
      <c r="Q203" s="261">
        <v>0</v>
      </c>
      <c r="R203" s="261">
        <f>Q203*H203</f>
        <v>0</v>
      </c>
      <c r="S203" s="261">
        <v>0</v>
      </c>
      <c r="T203" s="26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63" t="s">
        <v>166</v>
      </c>
      <c r="AT203" s="263" t="s">
        <v>162</v>
      </c>
      <c r="AU203" s="263" t="s">
        <v>87</v>
      </c>
      <c r="AY203" s="17" t="s">
        <v>160</v>
      </c>
      <c r="BE203" s="153">
        <f>IF(N203="základní",J203,0)</f>
        <v>0</v>
      </c>
      <c r="BF203" s="153">
        <f>IF(N203="snížená",J203,0)</f>
        <v>0</v>
      </c>
      <c r="BG203" s="153">
        <f>IF(N203="zákl. přenesená",J203,0)</f>
        <v>0</v>
      </c>
      <c r="BH203" s="153">
        <f>IF(N203="sníž. přenesená",J203,0)</f>
        <v>0</v>
      </c>
      <c r="BI203" s="153">
        <f>IF(N203="nulová",J203,0)</f>
        <v>0</v>
      </c>
      <c r="BJ203" s="17" t="s">
        <v>85</v>
      </c>
      <c r="BK203" s="153">
        <f>ROUND(I203*H203,2)</f>
        <v>0</v>
      </c>
      <c r="BL203" s="17" t="s">
        <v>166</v>
      </c>
      <c r="BM203" s="263" t="s">
        <v>258</v>
      </c>
    </row>
    <row r="204" s="2" customFormat="1">
      <c r="A204" s="40"/>
      <c r="B204" s="41"/>
      <c r="C204" s="42"/>
      <c r="D204" s="264" t="s">
        <v>168</v>
      </c>
      <c r="E204" s="42"/>
      <c r="F204" s="265" t="s">
        <v>259</v>
      </c>
      <c r="G204" s="42"/>
      <c r="H204" s="42"/>
      <c r="I204" s="220"/>
      <c r="J204" s="42"/>
      <c r="K204" s="42"/>
      <c r="L204" s="43"/>
      <c r="M204" s="266"/>
      <c r="N204" s="267"/>
      <c r="O204" s="93"/>
      <c r="P204" s="93"/>
      <c r="Q204" s="93"/>
      <c r="R204" s="93"/>
      <c r="S204" s="93"/>
      <c r="T204" s="94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7" t="s">
        <v>168</v>
      </c>
      <c r="AU204" s="17" t="s">
        <v>87</v>
      </c>
    </row>
    <row r="205" s="2" customFormat="1" ht="24.15" customHeight="1">
      <c r="A205" s="40"/>
      <c r="B205" s="41"/>
      <c r="C205" s="251" t="s">
        <v>260</v>
      </c>
      <c r="D205" s="251" t="s">
        <v>162</v>
      </c>
      <c r="E205" s="252" t="s">
        <v>261</v>
      </c>
      <c r="F205" s="253" t="s">
        <v>262</v>
      </c>
      <c r="G205" s="254" t="s">
        <v>263</v>
      </c>
      <c r="H205" s="255">
        <v>0.64800000000000002</v>
      </c>
      <c r="I205" s="256"/>
      <c r="J205" s="257">
        <f>ROUND(I205*H205,2)</f>
        <v>0</v>
      </c>
      <c r="K205" s="258"/>
      <c r="L205" s="43"/>
      <c r="M205" s="259" t="s">
        <v>1</v>
      </c>
      <c r="N205" s="260" t="s">
        <v>43</v>
      </c>
      <c r="O205" s="93"/>
      <c r="P205" s="261">
        <f>O205*H205</f>
        <v>0</v>
      </c>
      <c r="Q205" s="261">
        <v>1.03955</v>
      </c>
      <c r="R205" s="261">
        <f>Q205*H205</f>
        <v>0.67362840000000002</v>
      </c>
      <c r="S205" s="261">
        <v>0</v>
      </c>
      <c r="T205" s="26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63" t="s">
        <v>166</v>
      </c>
      <c r="AT205" s="263" t="s">
        <v>162</v>
      </c>
      <c r="AU205" s="263" t="s">
        <v>87</v>
      </c>
      <c r="AY205" s="17" t="s">
        <v>160</v>
      </c>
      <c r="BE205" s="153">
        <f>IF(N205="základní",J205,0)</f>
        <v>0</v>
      </c>
      <c r="BF205" s="153">
        <f>IF(N205="snížená",J205,0)</f>
        <v>0</v>
      </c>
      <c r="BG205" s="153">
        <f>IF(N205="zákl. přenesená",J205,0)</f>
        <v>0</v>
      </c>
      <c r="BH205" s="153">
        <f>IF(N205="sníž. přenesená",J205,0)</f>
        <v>0</v>
      </c>
      <c r="BI205" s="153">
        <f>IF(N205="nulová",J205,0)</f>
        <v>0</v>
      </c>
      <c r="BJ205" s="17" t="s">
        <v>85</v>
      </c>
      <c r="BK205" s="153">
        <f>ROUND(I205*H205,2)</f>
        <v>0</v>
      </c>
      <c r="BL205" s="17" t="s">
        <v>166</v>
      </c>
      <c r="BM205" s="263" t="s">
        <v>264</v>
      </c>
    </row>
    <row r="206" s="2" customFormat="1">
      <c r="A206" s="40"/>
      <c r="B206" s="41"/>
      <c r="C206" s="42"/>
      <c r="D206" s="264" t="s">
        <v>168</v>
      </c>
      <c r="E206" s="42"/>
      <c r="F206" s="265" t="s">
        <v>265</v>
      </c>
      <c r="G206" s="42"/>
      <c r="H206" s="42"/>
      <c r="I206" s="220"/>
      <c r="J206" s="42"/>
      <c r="K206" s="42"/>
      <c r="L206" s="43"/>
      <c r="M206" s="266"/>
      <c r="N206" s="267"/>
      <c r="O206" s="93"/>
      <c r="P206" s="93"/>
      <c r="Q206" s="93"/>
      <c r="R206" s="93"/>
      <c r="S206" s="93"/>
      <c r="T206" s="94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7" t="s">
        <v>168</v>
      </c>
      <c r="AU206" s="17" t="s">
        <v>87</v>
      </c>
    </row>
    <row r="207" s="13" customFormat="1">
      <c r="A207" s="13"/>
      <c r="B207" s="269"/>
      <c r="C207" s="270"/>
      <c r="D207" s="264" t="s">
        <v>176</v>
      </c>
      <c r="E207" s="271" t="s">
        <v>1</v>
      </c>
      <c r="F207" s="272" t="s">
        <v>266</v>
      </c>
      <c r="G207" s="270"/>
      <c r="H207" s="273">
        <v>0.47399999999999998</v>
      </c>
      <c r="I207" s="274"/>
      <c r="J207" s="270"/>
      <c r="K207" s="270"/>
      <c r="L207" s="275"/>
      <c r="M207" s="276"/>
      <c r="N207" s="277"/>
      <c r="O207" s="277"/>
      <c r="P207" s="277"/>
      <c r="Q207" s="277"/>
      <c r="R207" s="277"/>
      <c r="S207" s="277"/>
      <c r="T207" s="27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9" t="s">
        <v>176</v>
      </c>
      <c r="AU207" s="279" t="s">
        <v>87</v>
      </c>
      <c r="AV207" s="13" t="s">
        <v>87</v>
      </c>
      <c r="AW207" s="13" t="s">
        <v>32</v>
      </c>
      <c r="AX207" s="13" t="s">
        <v>78</v>
      </c>
      <c r="AY207" s="279" t="s">
        <v>160</v>
      </c>
    </row>
    <row r="208" s="14" customFormat="1">
      <c r="A208" s="14"/>
      <c r="B208" s="280"/>
      <c r="C208" s="281"/>
      <c r="D208" s="264" t="s">
        <v>176</v>
      </c>
      <c r="E208" s="282" t="s">
        <v>1</v>
      </c>
      <c r="F208" s="283" t="s">
        <v>267</v>
      </c>
      <c r="G208" s="281"/>
      <c r="H208" s="284">
        <v>0.47399999999999998</v>
      </c>
      <c r="I208" s="285"/>
      <c r="J208" s="281"/>
      <c r="K208" s="281"/>
      <c r="L208" s="286"/>
      <c r="M208" s="287"/>
      <c r="N208" s="288"/>
      <c r="O208" s="288"/>
      <c r="P208" s="288"/>
      <c r="Q208" s="288"/>
      <c r="R208" s="288"/>
      <c r="S208" s="288"/>
      <c r="T208" s="28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90" t="s">
        <v>176</v>
      </c>
      <c r="AU208" s="290" t="s">
        <v>87</v>
      </c>
      <c r="AV208" s="14" t="s">
        <v>179</v>
      </c>
      <c r="AW208" s="14" t="s">
        <v>32</v>
      </c>
      <c r="AX208" s="14" t="s">
        <v>78</v>
      </c>
      <c r="AY208" s="290" t="s">
        <v>160</v>
      </c>
    </row>
    <row r="209" s="13" customFormat="1">
      <c r="A209" s="13"/>
      <c r="B209" s="269"/>
      <c r="C209" s="270"/>
      <c r="D209" s="264" t="s">
        <v>176</v>
      </c>
      <c r="E209" s="271" t="s">
        <v>1</v>
      </c>
      <c r="F209" s="272" t="s">
        <v>268</v>
      </c>
      <c r="G209" s="270"/>
      <c r="H209" s="273">
        <v>0.17399999999999999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9" t="s">
        <v>176</v>
      </c>
      <c r="AU209" s="279" t="s">
        <v>87</v>
      </c>
      <c r="AV209" s="13" t="s">
        <v>87</v>
      </c>
      <c r="AW209" s="13" t="s">
        <v>32</v>
      </c>
      <c r="AX209" s="13" t="s">
        <v>78</v>
      </c>
      <c r="AY209" s="279" t="s">
        <v>160</v>
      </c>
    </row>
    <row r="210" s="14" customFormat="1">
      <c r="A210" s="14"/>
      <c r="B210" s="280"/>
      <c r="C210" s="281"/>
      <c r="D210" s="264" t="s">
        <v>176</v>
      </c>
      <c r="E210" s="282" t="s">
        <v>1</v>
      </c>
      <c r="F210" s="283" t="s">
        <v>269</v>
      </c>
      <c r="G210" s="281"/>
      <c r="H210" s="284">
        <v>0.17399999999999999</v>
      </c>
      <c r="I210" s="285"/>
      <c r="J210" s="281"/>
      <c r="K210" s="281"/>
      <c r="L210" s="286"/>
      <c r="M210" s="287"/>
      <c r="N210" s="288"/>
      <c r="O210" s="288"/>
      <c r="P210" s="288"/>
      <c r="Q210" s="288"/>
      <c r="R210" s="288"/>
      <c r="S210" s="288"/>
      <c r="T210" s="28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90" t="s">
        <v>176</v>
      </c>
      <c r="AU210" s="290" t="s">
        <v>87</v>
      </c>
      <c r="AV210" s="14" t="s">
        <v>179</v>
      </c>
      <c r="AW210" s="14" t="s">
        <v>32</v>
      </c>
      <c r="AX210" s="14" t="s">
        <v>78</v>
      </c>
      <c r="AY210" s="290" t="s">
        <v>160</v>
      </c>
    </row>
    <row r="211" s="15" customFormat="1">
      <c r="A211" s="15"/>
      <c r="B211" s="291"/>
      <c r="C211" s="292"/>
      <c r="D211" s="264" t="s">
        <v>176</v>
      </c>
      <c r="E211" s="293" t="s">
        <v>1</v>
      </c>
      <c r="F211" s="294" t="s">
        <v>180</v>
      </c>
      <c r="G211" s="292"/>
      <c r="H211" s="295">
        <v>0.64799999999999991</v>
      </c>
      <c r="I211" s="296"/>
      <c r="J211" s="292"/>
      <c r="K211" s="292"/>
      <c r="L211" s="297"/>
      <c r="M211" s="298"/>
      <c r="N211" s="299"/>
      <c r="O211" s="299"/>
      <c r="P211" s="299"/>
      <c r="Q211" s="299"/>
      <c r="R211" s="299"/>
      <c r="S211" s="299"/>
      <c r="T211" s="30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301" t="s">
        <v>176</v>
      </c>
      <c r="AU211" s="301" t="s">
        <v>87</v>
      </c>
      <c r="AV211" s="15" t="s">
        <v>166</v>
      </c>
      <c r="AW211" s="15" t="s">
        <v>32</v>
      </c>
      <c r="AX211" s="15" t="s">
        <v>85</v>
      </c>
      <c r="AY211" s="301" t="s">
        <v>160</v>
      </c>
    </row>
    <row r="212" s="12" customFormat="1" ht="22.8" customHeight="1">
      <c r="A212" s="12"/>
      <c r="B212" s="235"/>
      <c r="C212" s="236"/>
      <c r="D212" s="237" t="s">
        <v>77</v>
      </c>
      <c r="E212" s="249" t="s">
        <v>199</v>
      </c>
      <c r="F212" s="249" t="s">
        <v>270</v>
      </c>
      <c r="G212" s="236"/>
      <c r="H212" s="236"/>
      <c r="I212" s="239"/>
      <c r="J212" s="250">
        <f>BK212</f>
        <v>0</v>
      </c>
      <c r="K212" s="236"/>
      <c r="L212" s="241"/>
      <c r="M212" s="242"/>
      <c r="N212" s="243"/>
      <c r="O212" s="243"/>
      <c r="P212" s="244">
        <f>SUM(P213:P217)</f>
        <v>0</v>
      </c>
      <c r="Q212" s="243"/>
      <c r="R212" s="244">
        <f>SUM(R213:R217)</f>
        <v>2.8631199999999999</v>
      </c>
      <c r="S212" s="243"/>
      <c r="T212" s="245">
        <f>SUM(T213:T217)</f>
        <v>1.8200000000000003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46" t="s">
        <v>85</v>
      </c>
      <c r="AT212" s="247" t="s">
        <v>77</v>
      </c>
      <c r="AU212" s="247" t="s">
        <v>85</v>
      </c>
      <c r="AY212" s="246" t="s">
        <v>160</v>
      </c>
      <c r="BK212" s="248">
        <f>SUM(BK213:BK217)</f>
        <v>0</v>
      </c>
    </row>
    <row r="213" s="2" customFormat="1" ht="24.15" customHeight="1">
      <c r="A213" s="40"/>
      <c r="B213" s="41"/>
      <c r="C213" s="251" t="s">
        <v>271</v>
      </c>
      <c r="D213" s="251" t="s">
        <v>162</v>
      </c>
      <c r="E213" s="252" t="s">
        <v>272</v>
      </c>
      <c r="F213" s="253" t="s">
        <v>273</v>
      </c>
      <c r="G213" s="254" t="s">
        <v>202</v>
      </c>
      <c r="H213" s="255">
        <v>52</v>
      </c>
      <c r="I213" s="256"/>
      <c r="J213" s="257">
        <f>ROUND(I213*H213,2)</f>
        <v>0</v>
      </c>
      <c r="K213" s="258"/>
      <c r="L213" s="43"/>
      <c r="M213" s="259" t="s">
        <v>1</v>
      </c>
      <c r="N213" s="260" t="s">
        <v>43</v>
      </c>
      <c r="O213" s="93"/>
      <c r="P213" s="261">
        <f>O213*H213</f>
        <v>0</v>
      </c>
      <c r="Q213" s="261">
        <v>0.055059999999999998</v>
      </c>
      <c r="R213" s="261">
        <f>Q213*H213</f>
        <v>2.8631199999999999</v>
      </c>
      <c r="S213" s="261">
        <v>0.035000000000000003</v>
      </c>
      <c r="T213" s="262">
        <f>S213*H213</f>
        <v>1.8200000000000003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63" t="s">
        <v>166</v>
      </c>
      <c r="AT213" s="263" t="s">
        <v>162</v>
      </c>
      <c r="AU213" s="263" t="s">
        <v>87</v>
      </c>
      <c r="AY213" s="17" t="s">
        <v>160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17" t="s">
        <v>85</v>
      </c>
      <c r="BK213" s="153">
        <f>ROUND(I213*H213,2)</f>
        <v>0</v>
      </c>
      <c r="BL213" s="17" t="s">
        <v>166</v>
      </c>
      <c r="BM213" s="263" t="s">
        <v>274</v>
      </c>
    </row>
    <row r="214" s="2" customFormat="1">
      <c r="A214" s="40"/>
      <c r="B214" s="41"/>
      <c r="C214" s="42"/>
      <c r="D214" s="264" t="s">
        <v>168</v>
      </c>
      <c r="E214" s="42"/>
      <c r="F214" s="265" t="s">
        <v>275</v>
      </c>
      <c r="G214" s="42"/>
      <c r="H214" s="42"/>
      <c r="I214" s="220"/>
      <c r="J214" s="42"/>
      <c r="K214" s="42"/>
      <c r="L214" s="43"/>
      <c r="M214" s="266"/>
      <c r="N214" s="267"/>
      <c r="O214" s="93"/>
      <c r="P214" s="93"/>
      <c r="Q214" s="93"/>
      <c r="R214" s="93"/>
      <c r="S214" s="93"/>
      <c r="T214" s="94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7" t="s">
        <v>168</v>
      </c>
      <c r="AU214" s="17" t="s">
        <v>87</v>
      </c>
    </row>
    <row r="215" s="13" customFormat="1">
      <c r="A215" s="13"/>
      <c r="B215" s="269"/>
      <c r="C215" s="270"/>
      <c r="D215" s="264" t="s">
        <v>176</v>
      </c>
      <c r="E215" s="271" t="s">
        <v>1</v>
      </c>
      <c r="F215" s="272" t="s">
        <v>276</v>
      </c>
      <c r="G215" s="270"/>
      <c r="H215" s="273">
        <v>52</v>
      </c>
      <c r="I215" s="274"/>
      <c r="J215" s="270"/>
      <c r="K215" s="270"/>
      <c r="L215" s="275"/>
      <c r="M215" s="276"/>
      <c r="N215" s="277"/>
      <c r="O215" s="277"/>
      <c r="P215" s="277"/>
      <c r="Q215" s="277"/>
      <c r="R215" s="277"/>
      <c r="S215" s="277"/>
      <c r="T215" s="27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9" t="s">
        <v>176</v>
      </c>
      <c r="AU215" s="279" t="s">
        <v>87</v>
      </c>
      <c r="AV215" s="13" t="s">
        <v>87</v>
      </c>
      <c r="AW215" s="13" t="s">
        <v>32</v>
      </c>
      <c r="AX215" s="13" t="s">
        <v>78</v>
      </c>
      <c r="AY215" s="279" t="s">
        <v>160</v>
      </c>
    </row>
    <row r="216" s="14" customFormat="1">
      <c r="A216" s="14"/>
      <c r="B216" s="280"/>
      <c r="C216" s="281"/>
      <c r="D216" s="264" t="s">
        <v>176</v>
      </c>
      <c r="E216" s="282" t="s">
        <v>1</v>
      </c>
      <c r="F216" s="283" t="s">
        <v>277</v>
      </c>
      <c r="G216" s="281"/>
      <c r="H216" s="284">
        <v>52</v>
      </c>
      <c r="I216" s="285"/>
      <c r="J216" s="281"/>
      <c r="K216" s="281"/>
      <c r="L216" s="286"/>
      <c r="M216" s="287"/>
      <c r="N216" s="288"/>
      <c r="O216" s="288"/>
      <c r="P216" s="288"/>
      <c r="Q216" s="288"/>
      <c r="R216" s="288"/>
      <c r="S216" s="288"/>
      <c r="T216" s="28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90" t="s">
        <v>176</v>
      </c>
      <c r="AU216" s="290" t="s">
        <v>87</v>
      </c>
      <c r="AV216" s="14" t="s">
        <v>179</v>
      </c>
      <c r="AW216" s="14" t="s">
        <v>32</v>
      </c>
      <c r="AX216" s="14" t="s">
        <v>78</v>
      </c>
      <c r="AY216" s="290" t="s">
        <v>160</v>
      </c>
    </row>
    <row r="217" s="15" customFormat="1">
      <c r="A217" s="15"/>
      <c r="B217" s="291"/>
      <c r="C217" s="292"/>
      <c r="D217" s="264" t="s">
        <v>176</v>
      </c>
      <c r="E217" s="293" t="s">
        <v>1</v>
      </c>
      <c r="F217" s="294" t="s">
        <v>180</v>
      </c>
      <c r="G217" s="292"/>
      <c r="H217" s="295">
        <v>52</v>
      </c>
      <c r="I217" s="296"/>
      <c r="J217" s="292"/>
      <c r="K217" s="292"/>
      <c r="L217" s="297"/>
      <c r="M217" s="298"/>
      <c r="N217" s="299"/>
      <c r="O217" s="299"/>
      <c r="P217" s="299"/>
      <c r="Q217" s="299"/>
      <c r="R217" s="299"/>
      <c r="S217" s="299"/>
      <c r="T217" s="30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301" t="s">
        <v>176</v>
      </c>
      <c r="AU217" s="301" t="s">
        <v>87</v>
      </c>
      <c r="AV217" s="15" t="s">
        <v>166</v>
      </c>
      <c r="AW217" s="15" t="s">
        <v>32</v>
      </c>
      <c r="AX217" s="15" t="s">
        <v>85</v>
      </c>
      <c r="AY217" s="301" t="s">
        <v>160</v>
      </c>
    </row>
    <row r="218" s="12" customFormat="1" ht="22.8" customHeight="1">
      <c r="A218" s="12"/>
      <c r="B218" s="235"/>
      <c r="C218" s="236"/>
      <c r="D218" s="237" t="s">
        <v>77</v>
      </c>
      <c r="E218" s="249" t="s">
        <v>219</v>
      </c>
      <c r="F218" s="249" t="s">
        <v>278</v>
      </c>
      <c r="G218" s="236"/>
      <c r="H218" s="236"/>
      <c r="I218" s="239"/>
      <c r="J218" s="250">
        <f>BK218</f>
        <v>0</v>
      </c>
      <c r="K218" s="236"/>
      <c r="L218" s="241"/>
      <c r="M218" s="242"/>
      <c r="N218" s="243"/>
      <c r="O218" s="243"/>
      <c r="P218" s="244">
        <f>SUM(P219:P302)</f>
        <v>0</v>
      </c>
      <c r="Q218" s="243"/>
      <c r="R218" s="244">
        <f>SUM(R219:R302)</f>
        <v>0.038359999999999998</v>
      </c>
      <c r="S218" s="243"/>
      <c r="T218" s="245">
        <f>SUM(T219:T302)</f>
        <v>12.3005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46" t="s">
        <v>85</v>
      </c>
      <c r="AT218" s="247" t="s">
        <v>77</v>
      </c>
      <c r="AU218" s="247" t="s">
        <v>85</v>
      </c>
      <c r="AY218" s="246" t="s">
        <v>160</v>
      </c>
      <c r="BK218" s="248">
        <f>SUM(BK219:BK302)</f>
        <v>0</v>
      </c>
    </row>
    <row r="219" s="2" customFormat="1" ht="37.8" customHeight="1">
      <c r="A219" s="40"/>
      <c r="B219" s="41"/>
      <c r="C219" s="251" t="s">
        <v>279</v>
      </c>
      <c r="D219" s="251" t="s">
        <v>162</v>
      </c>
      <c r="E219" s="252" t="s">
        <v>280</v>
      </c>
      <c r="F219" s="253" t="s">
        <v>281</v>
      </c>
      <c r="G219" s="254" t="s">
        <v>202</v>
      </c>
      <c r="H219" s="255">
        <v>25</v>
      </c>
      <c r="I219" s="256"/>
      <c r="J219" s="257">
        <f>ROUND(I219*H219,2)</f>
        <v>0</v>
      </c>
      <c r="K219" s="258"/>
      <c r="L219" s="43"/>
      <c r="M219" s="259" t="s">
        <v>1</v>
      </c>
      <c r="N219" s="260" t="s">
        <v>43</v>
      </c>
      <c r="O219" s="93"/>
      <c r="P219" s="261">
        <f>O219*H219</f>
        <v>0</v>
      </c>
      <c r="Q219" s="261">
        <v>0</v>
      </c>
      <c r="R219" s="261">
        <f>Q219*H219</f>
        <v>0</v>
      </c>
      <c r="S219" s="261">
        <v>0</v>
      </c>
      <c r="T219" s="262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63" t="s">
        <v>166</v>
      </c>
      <c r="AT219" s="263" t="s">
        <v>162</v>
      </c>
      <c r="AU219" s="263" t="s">
        <v>87</v>
      </c>
      <c r="AY219" s="17" t="s">
        <v>160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17" t="s">
        <v>85</v>
      </c>
      <c r="BK219" s="153">
        <f>ROUND(I219*H219,2)</f>
        <v>0</v>
      </c>
      <c r="BL219" s="17" t="s">
        <v>166</v>
      </c>
      <c r="BM219" s="263" t="s">
        <v>282</v>
      </c>
    </row>
    <row r="220" s="2" customFormat="1">
      <c r="A220" s="40"/>
      <c r="B220" s="41"/>
      <c r="C220" s="42"/>
      <c r="D220" s="264" t="s">
        <v>168</v>
      </c>
      <c r="E220" s="42"/>
      <c r="F220" s="265" t="s">
        <v>283</v>
      </c>
      <c r="G220" s="42"/>
      <c r="H220" s="42"/>
      <c r="I220" s="220"/>
      <c r="J220" s="42"/>
      <c r="K220" s="42"/>
      <c r="L220" s="43"/>
      <c r="M220" s="266"/>
      <c r="N220" s="267"/>
      <c r="O220" s="93"/>
      <c r="P220" s="93"/>
      <c r="Q220" s="93"/>
      <c r="R220" s="93"/>
      <c r="S220" s="93"/>
      <c r="T220" s="94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7" t="s">
        <v>168</v>
      </c>
      <c r="AU220" s="17" t="s">
        <v>87</v>
      </c>
    </row>
    <row r="221" s="2" customFormat="1" ht="37.8" customHeight="1">
      <c r="A221" s="40"/>
      <c r="B221" s="41"/>
      <c r="C221" s="251" t="s">
        <v>284</v>
      </c>
      <c r="D221" s="251" t="s">
        <v>162</v>
      </c>
      <c r="E221" s="252" t="s">
        <v>285</v>
      </c>
      <c r="F221" s="253" t="s">
        <v>286</v>
      </c>
      <c r="G221" s="254" t="s">
        <v>202</v>
      </c>
      <c r="H221" s="255">
        <v>25</v>
      </c>
      <c r="I221" s="256"/>
      <c r="J221" s="257">
        <f>ROUND(I221*H221,2)</f>
        <v>0</v>
      </c>
      <c r="K221" s="258"/>
      <c r="L221" s="43"/>
      <c r="M221" s="259" t="s">
        <v>1</v>
      </c>
      <c r="N221" s="260" t="s">
        <v>43</v>
      </c>
      <c r="O221" s="93"/>
      <c r="P221" s="261">
        <f>O221*H221</f>
        <v>0</v>
      </c>
      <c r="Q221" s="261">
        <v>0</v>
      </c>
      <c r="R221" s="261">
        <f>Q221*H221</f>
        <v>0</v>
      </c>
      <c r="S221" s="261">
        <v>0</v>
      </c>
      <c r="T221" s="262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63" t="s">
        <v>166</v>
      </c>
      <c r="AT221" s="263" t="s">
        <v>162</v>
      </c>
      <c r="AU221" s="263" t="s">
        <v>87</v>
      </c>
      <c r="AY221" s="17" t="s">
        <v>160</v>
      </c>
      <c r="BE221" s="153">
        <f>IF(N221="základní",J221,0)</f>
        <v>0</v>
      </c>
      <c r="BF221" s="153">
        <f>IF(N221="snížená",J221,0)</f>
        <v>0</v>
      </c>
      <c r="BG221" s="153">
        <f>IF(N221="zákl. přenesená",J221,0)</f>
        <v>0</v>
      </c>
      <c r="BH221" s="153">
        <f>IF(N221="sníž. přenesená",J221,0)</f>
        <v>0</v>
      </c>
      <c r="BI221" s="153">
        <f>IF(N221="nulová",J221,0)</f>
        <v>0</v>
      </c>
      <c r="BJ221" s="17" t="s">
        <v>85</v>
      </c>
      <c r="BK221" s="153">
        <f>ROUND(I221*H221,2)</f>
        <v>0</v>
      </c>
      <c r="BL221" s="17" t="s">
        <v>166</v>
      </c>
      <c r="BM221" s="263" t="s">
        <v>287</v>
      </c>
    </row>
    <row r="222" s="2" customFormat="1">
      <c r="A222" s="40"/>
      <c r="B222" s="41"/>
      <c r="C222" s="42"/>
      <c r="D222" s="264" t="s">
        <v>168</v>
      </c>
      <c r="E222" s="42"/>
      <c r="F222" s="265" t="s">
        <v>288</v>
      </c>
      <c r="G222" s="42"/>
      <c r="H222" s="42"/>
      <c r="I222" s="220"/>
      <c r="J222" s="42"/>
      <c r="K222" s="42"/>
      <c r="L222" s="43"/>
      <c r="M222" s="266"/>
      <c r="N222" s="267"/>
      <c r="O222" s="93"/>
      <c r="P222" s="93"/>
      <c r="Q222" s="93"/>
      <c r="R222" s="93"/>
      <c r="S222" s="93"/>
      <c r="T222" s="94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7" t="s">
        <v>168</v>
      </c>
      <c r="AU222" s="17" t="s">
        <v>87</v>
      </c>
    </row>
    <row r="223" s="2" customFormat="1" ht="24.15" customHeight="1">
      <c r="A223" s="40"/>
      <c r="B223" s="41"/>
      <c r="C223" s="251" t="s">
        <v>289</v>
      </c>
      <c r="D223" s="251" t="s">
        <v>162</v>
      </c>
      <c r="E223" s="252" t="s">
        <v>290</v>
      </c>
      <c r="F223" s="253" t="s">
        <v>291</v>
      </c>
      <c r="G223" s="254" t="s">
        <v>292</v>
      </c>
      <c r="H223" s="255">
        <v>28</v>
      </c>
      <c r="I223" s="256"/>
      <c r="J223" s="257">
        <f>ROUND(I223*H223,2)</f>
        <v>0</v>
      </c>
      <c r="K223" s="258"/>
      <c r="L223" s="43"/>
      <c r="M223" s="259" t="s">
        <v>1</v>
      </c>
      <c r="N223" s="260" t="s">
        <v>43</v>
      </c>
      <c r="O223" s="93"/>
      <c r="P223" s="261">
        <f>O223*H223</f>
        <v>0</v>
      </c>
      <c r="Q223" s="261">
        <v>0.0013699999999999999</v>
      </c>
      <c r="R223" s="261">
        <f>Q223*H223</f>
        <v>0.038359999999999998</v>
      </c>
      <c r="S223" s="261">
        <v>0</v>
      </c>
      <c r="T223" s="26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63" t="s">
        <v>166</v>
      </c>
      <c r="AT223" s="263" t="s">
        <v>162</v>
      </c>
      <c r="AU223" s="263" t="s">
        <v>87</v>
      </c>
      <c r="AY223" s="17" t="s">
        <v>160</v>
      </c>
      <c r="BE223" s="153">
        <f>IF(N223="základní",J223,0)</f>
        <v>0</v>
      </c>
      <c r="BF223" s="153">
        <f>IF(N223="snížená",J223,0)</f>
        <v>0</v>
      </c>
      <c r="BG223" s="153">
        <f>IF(N223="zákl. přenesená",J223,0)</f>
        <v>0</v>
      </c>
      <c r="BH223" s="153">
        <f>IF(N223="sníž. přenesená",J223,0)</f>
        <v>0</v>
      </c>
      <c r="BI223" s="153">
        <f>IF(N223="nulová",J223,0)</f>
        <v>0</v>
      </c>
      <c r="BJ223" s="17" t="s">
        <v>85</v>
      </c>
      <c r="BK223" s="153">
        <f>ROUND(I223*H223,2)</f>
        <v>0</v>
      </c>
      <c r="BL223" s="17" t="s">
        <v>166</v>
      </c>
      <c r="BM223" s="263" t="s">
        <v>293</v>
      </c>
    </row>
    <row r="224" s="2" customFormat="1">
      <c r="A224" s="40"/>
      <c r="B224" s="41"/>
      <c r="C224" s="42"/>
      <c r="D224" s="264" t="s">
        <v>168</v>
      </c>
      <c r="E224" s="42"/>
      <c r="F224" s="265" t="s">
        <v>294</v>
      </c>
      <c r="G224" s="42"/>
      <c r="H224" s="42"/>
      <c r="I224" s="220"/>
      <c r="J224" s="42"/>
      <c r="K224" s="42"/>
      <c r="L224" s="43"/>
      <c r="M224" s="266"/>
      <c r="N224" s="267"/>
      <c r="O224" s="93"/>
      <c r="P224" s="93"/>
      <c r="Q224" s="93"/>
      <c r="R224" s="93"/>
      <c r="S224" s="93"/>
      <c r="T224" s="94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7" t="s">
        <v>168</v>
      </c>
      <c r="AU224" s="17" t="s">
        <v>87</v>
      </c>
    </row>
    <row r="225" s="13" customFormat="1">
      <c r="A225" s="13"/>
      <c r="B225" s="269"/>
      <c r="C225" s="270"/>
      <c r="D225" s="264" t="s">
        <v>176</v>
      </c>
      <c r="E225" s="271" t="s">
        <v>1</v>
      </c>
      <c r="F225" s="272" t="s">
        <v>295</v>
      </c>
      <c r="G225" s="270"/>
      <c r="H225" s="273">
        <v>28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9" t="s">
        <v>176</v>
      </c>
      <c r="AU225" s="279" t="s">
        <v>87</v>
      </c>
      <c r="AV225" s="13" t="s">
        <v>87</v>
      </c>
      <c r="AW225" s="13" t="s">
        <v>32</v>
      </c>
      <c r="AX225" s="13" t="s">
        <v>78</v>
      </c>
      <c r="AY225" s="279" t="s">
        <v>160</v>
      </c>
    </row>
    <row r="226" s="14" customFormat="1">
      <c r="A226" s="14"/>
      <c r="B226" s="280"/>
      <c r="C226" s="281"/>
      <c r="D226" s="264" t="s">
        <v>176</v>
      </c>
      <c r="E226" s="282" t="s">
        <v>1</v>
      </c>
      <c r="F226" s="283" t="s">
        <v>296</v>
      </c>
      <c r="G226" s="281"/>
      <c r="H226" s="284">
        <v>28</v>
      </c>
      <c r="I226" s="285"/>
      <c r="J226" s="281"/>
      <c r="K226" s="281"/>
      <c r="L226" s="286"/>
      <c r="M226" s="287"/>
      <c r="N226" s="288"/>
      <c r="O226" s="288"/>
      <c r="P226" s="288"/>
      <c r="Q226" s="288"/>
      <c r="R226" s="288"/>
      <c r="S226" s="288"/>
      <c r="T226" s="28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90" t="s">
        <v>176</v>
      </c>
      <c r="AU226" s="290" t="s">
        <v>87</v>
      </c>
      <c r="AV226" s="14" t="s">
        <v>179</v>
      </c>
      <c r="AW226" s="14" t="s">
        <v>32</v>
      </c>
      <c r="AX226" s="14" t="s">
        <v>78</v>
      </c>
      <c r="AY226" s="290" t="s">
        <v>160</v>
      </c>
    </row>
    <row r="227" s="15" customFormat="1">
      <c r="A227" s="15"/>
      <c r="B227" s="291"/>
      <c r="C227" s="292"/>
      <c r="D227" s="264" t="s">
        <v>176</v>
      </c>
      <c r="E227" s="293" t="s">
        <v>1</v>
      </c>
      <c r="F227" s="294" t="s">
        <v>180</v>
      </c>
      <c r="G227" s="292"/>
      <c r="H227" s="295">
        <v>28</v>
      </c>
      <c r="I227" s="296"/>
      <c r="J227" s="292"/>
      <c r="K227" s="292"/>
      <c r="L227" s="297"/>
      <c r="M227" s="298"/>
      <c r="N227" s="299"/>
      <c r="O227" s="299"/>
      <c r="P227" s="299"/>
      <c r="Q227" s="299"/>
      <c r="R227" s="299"/>
      <c r="S227" s="299"/>
      <c r="T227" s="300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301" t="s">
        <v>176</v>
      </c>
      <c r="AU227" s="301" t="s">
        <v>87</v>
      </c>
      <c r="AV227" s="15" t="s">
        <v>166</v>
      </c>
      <c r="AW227" s="15" t="s">
        <v>32</v>
      </c>
      <c r="AX227" s="15" t="s">
        <v>85</v>
      </c>
      <c r="AY227" s="301" t="s">
        <v>160</v>
      </c>
    </row>
    <row r="228" s="2" customFormat="1" ht="24.15" customHeight="1">
      <c r="A228" s="40"/>
      <c r="B228" s="41"/>
      <c r="C228" s="251" t="s">
        <v>297</v>
      </c>
      <c r="D228" s="251" t="s">
        <v>162</v>
      </c>
      <c r="E228" s="252" t="s">
        <v>298</v>
      </c>
      <c r="F228" s="253" t="s">
        <v>299</v>
      </c>
      <c r="G228" s="254" t="s">
        <v>173</v>
      </c>
      <c r="H228" s="255">
        <v>3.0249999999999999</v>
      </c>
      <c r="I228" s="256"/>
      <c r="J228" s="257">
        <f>ROUND(I228*H228,2)</f>
        <v>0</v>
      </c>
      <c r="K228" s="258"/>
      <c r="L228" s="43"/>
      <c r="M228" s="259" t="s">
        <v>1</v>
      </c>
      <c r="N228" s="260" t="s">
        <v>43</v>
      </c>
      <c r="O228" s="93"/>
      <c r="P228" s="261">
        <f>O228*H228</f>
        <v>0</v>
      </c>
      <c r="Q228" s="261">
        <v>0</v>
      </c>
      <c r="R228" s="261">
        <f>Q228*H228</f>
        <v>0</v>
      </c>
      <c r="S228" s="261">
        <v>2.5</v>
      </c>
      <c r="T228" s="262">
        <f>S228*H228</f>
        <v>7.5625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63" t="s">
        <v>166</v>
      </c>
      <c r="AT228" s="263" t="s">
        <v>162</v>
      </c>
      <c r="AU228" s="263" t="s">
        <v>87</v>
      </c>
      <c r="AY228" s="17" t="s">
        <v>160</v>
      </c>
      <c r="BE228" s="153">
        <f>IF(N228="základní",J228,0)</f>
        <v>0</v>
      </c>
      <c r="BF228" s="153">
        <f>IF(N228="snížená",J228,0)</f>
        <v>0</v>
      </c>
      <c r="BG228" s="153">
        <f>IF(N228="zákl. přenesená",J228,0)</f>
        <v>0</v>
      </c>
      <c r="BH228" s="153">
        <f>IF(N228="sníž. přenesená",J228,0)</f>
        <v>0</v>
      </c>
      <c r="BI228" s="153">
        <f>IF(N228="nulová",J228,0)</f>
        <v>0</v>
      </c>
      <c r="BJ228" s="17" t="s">
        <v>85</v>
      </c>
      <c r="BK228" s="153">
        <f>ROUND(I228*H228,2)</f>
        <v>0</v>
      </c>
      <c r="BL228" s="17" t="s">
        <v>166</v>
      </c>
      <c r="BM228" s="263" t="s">
        <v>300</v>
      </c>
    </row>
    <row r="229" s="2" customFormat="1">
      <c r="A229" s="40"/>
      <c r="B229" s="41"/>
      <c r="C229" s="42"/>
      <c r="D229" s="264" t="s">
        <v>168</v>
      </c>
      <c r="E229" s="42"/>
      <c r="F229" s="265" t="s">
        <v>301</v>
      </c>
      <c r="G229" s="42"/>
      <c r="H229" s="42"/>
      <c r="I229" s="220"/>
      <c r="J229" s="42"/>
      <c r="K229" s="42"/>
      <c r="L229" s="43"/>
      <c r="M229" s="266"/>
      <c r="N229" s="267"/>
      <c r="O229" s="93"/>
      <c r="P229" s="93"/>
      <c r="Q229" s="93"/>
      <c r="R229" s="93"/>
      <c r="S229" s="93"/>
      <c r="T229" s="94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7" t="s">
        <v>168</v>
      </c>
      <c r="AU229" s="17" t="s">
        <v>87</v>
      </c>
    </row>
    <row r="230" s="13" customFormat="1">
      <c r="A230" s="13"/>
      <c r="B230" s="269"/>
      <c r="C230" s="270"/>
      <c r="D230" s="264" t="s">
        <v>176</v>
      </c>
      <c r="E230" s="271" t="s">
        <v>1</v>
      </c>
      <c r="F230" s="272" t="s">
        <v>242</v>
      </c>
      <c r="G230" s="270"/>
      <c r="H230" s="273">
        <v>0.97499999999999998</v>
      </c>
      <c r="I230" s="274"/>
      <c r="J230" s="270"/>
      <c r="K230" s="270"/>
      <c r="L230" s="275"/>
      <c r="M230" s="276"/>
      <c r="N230" s="277"/>
      <c r="O230" s="277"/>
      <c r="P230" s="277"/>
      <c r="Q230" s="277"/>
      <c r="R230" s="277"/>
      <c r="S230" s="277"/>
      <c r="T230" s="27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9" t="s">
        <v>176</v>
      </c>
      <c r="AU230" s="279" t="s">
        <v>87</v>
      </c>
      <c r="AV230" s="13" t="s">
        <v>87</v>
      </c>
      <c r="AW230" s="13" t="s">
        <v>32</v>
      </c>
      <c r="AX230" s="13" t="s">
        <v>78</v>
      </c>
      <c r="AY230" s="279" t="s">
        <v>160</v>
      </c>
    </row>
    <row r="231" s="14" customFormat="1">
      <c r="A231" s="14"/>
      <c r="B231" s="280"/>
      <c r="C231" s="281"/>
      <c r="D231" s="264" t="s">
        <v>176</v>
      </c>
      <c r="E231" s="282" t="s">
        <v>1</v>
      </c>
      <c r="F231" s="283" t="s">
        <v>302</v>
      </c>
      <c r="G231" s="281"/>
      <c r="H231" s="284">
        <v>0.97499999999999998</v>
      </c>
      <c r="I231" s="285"/>
      <c r="J231" s="281"/>
      <c r="K231" s="281"/>
      <c r="L231" s="286"/>
      <c r="M231" s="287"/>
      <c r="N231" s="288"/>
      <c r="O231" s="288"/>
      <c r="P231" s="288"/>
      <c r="Q231" s="288"/>
      <c r="R231" s="288"/>
      <c r="S231" s="288"/>
      <c r="T231" s="28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90" t="s">
        <v>176</v>
      </c>
      <c r="AU231" s="290" t="s">
        <v>87</v>
      </c>
      <c r="AV231" s="14" t="s">
        <v>179</v>
      </c>
      <c r="AW231" s="14" t="s">
        <v>32</v>
      </c>
      <c r="AX231" s="14" t="s">
        <v>78</v>
      </c>
      <c r="AY231" s="290" t="s">
        <v>160</v>
      </c>
    </row>
    <row r="232" s="13" customFormat="1">
      <c r="A232" s="13"/>
      <c r="B232" s="269"/>
      <c r="C232" s="270"/>
      <c r="D232" s="264" t="s">
        <v>176</v>
      </c>
      <c r="E232" s="271" t="s">
        <v>1</v>
      </c>
      <c r="F232" s="272" t="s">
        <v>303</v>
      </c>
      <c r="G232" s="270"/>
      <c r="H232" s="273">
        <v>2.0499999999999998</v>
      </c>
      <c r="I232" s="274"/>
      <c r="J232" s="270"/>
      <c r="K232" s="270"/>
      <c r="L232" s="275"/>
      <c r="M232" s="276"/>
      <c r="N232" s="277"/>
      <c r="O232" s="277"/>
      <c r="P232" s="277"/>
      <c r="Q232" s="277"/>
      <c r="R232" s="277"/>
      <c r="S232" s="277"/>
      <c r="T232" s="27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9" t="s">
        <v>176</v>
      </c>
      <c r="AU232" s="279" t="s">
        <v>87</v>
      </c>
      <c r="AV232" s="13" t="s">
        <v>87</v>
      </c>
      <c r="AW232" s="13" t="s">
        <v>32</v>
      </c>
      <c r="AX232" s="13" t="s">
        <v>78</v>
      </c>
      <c r="AY232" s="279" t="s">
        <v>160</v>
      </c>
    </row>
    <row r="233" s="14" customFormat="1">
      <c r="A233" s="14"/>
      <c r="B233" s="280"/>
      <c r="C233" s="281"/>
      <c r="D233" s="264" t="s">
        <v>176</v>
      </c>
      <c r="E233" s="282" t="s">
        <v>1</v>
      </c>
      <c r="F233" s="283" t="s">
        <v>304</v>
      </c>
      <c r="G233" s="281"/>
      <c r="H233" s="284">
        <v>2.0499999999999998</v>
      </c>
      <c r="I233" s="285"/>
      <c r="J233" s="281"/>
      <c r="K233" s="281"/>
      <c r="L233" s="286"/>
      <c r="M233" s="287"/>
      <c r="N233" s="288"/>
      <c r="O233" s="288"/>
      <c r="P233" s="288"/>
      <c r="Q233" s="288"/>
      <c r="R233" s="288"/>
      <c r="S233" s="288"/>
      <c r="T233" s="28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90" t="s">
        <v>176</v>
      </c>
      <c r="AU233" s="290" t="s">
        <v>87</v>
      </c>
      <c r="AV233" s="14" t="s">
        <v>179</v>
      </c>
      <c r="AW233" s="14" t="s">
        <v>32</v>
      </c>
      <c r="AX233" s="14" t="s">
        <v>78</v>
      </c>
      <c r="AY233" s="290" t="s">
        <v>160</v>
      </c>
    </row>
    <row r="234" s="15" customFormat="1">
      <c r="A234" s="15"/>
      <c r="B234" s="291"/>
      <c r="C234" s="292"/>
      <c r="D234" s="264" t="s">
        <v>176</v>
      </c>
      <c r="E234" s="293" t="s">
        <v>1</v>
      </c>
      <c r="F234" s="294" t="s">
        <v>180</v>
      </c>
      <c r="G234" s="292"/>
      <c r="H234" s="295">
        <v>3.0249999999999999</v>
      </c>
      <c r="I234" s="296"/>
      <c r="J234" s="292"/>
      <c r="K234" s="292"/>
      <c r="L234" s="297"/>
      <c r="M234" s="298"/>
      <c r="N234" s="299"/>
      <c r="O234" s="299"/>
      <c r="P234" s="299"/>
      <c r="Q234" s="299"/>
      <c r="R234" s="299"/>
      <c r="S234" s="299"/>
      <c r="T234" s="30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301" t="s">
        <v>176</v>
      </c>
      <c r="AU234" s="301" t="s">
        <v>87</v>
      </c>
      <c r="AV234" s="15" t="s">
        <v>166</v>
      </c>
      <c r="AW234" s="15" t="s">
        <v>32</v>
      </c>
      <c r="AX234" s="15" t="s">
        <v>85</v>
      </c>
      <c r="AY234" s="301" t="s">
        <v>160</v>
      </c>
    </row>
    <row r="235" s="2" customFormat="1" ht="16.5" customHeight="1">
      <c r="A235" s="40"/>
      <c r="B235" s="41"/>
      <c r="C235" s="251" t="s">
        <v>7</v>
      </c>
      <c r="D235" s="251" t="s">
        <v>162</v>
      </c>
      <c r="E235" s="252" t="s">
        <v>305</v>
      </c>
      <c r="F235" s="253" t="s">
        <v>306</v>
      </c>
      <c r="G235" s="254" t="s">
        <v>202</v>
      </c>
      <c r="H235" s="255">
        <v>103</v>
      </c>
      <c r="I235" s="256"/>
      <c r="J235" s="257">
        <f>ROUND(I235*H235,2)</f>
        <v>0</v>
      </c>
      <c r="K235" s="258"/>
      <c r="L235" s="43"/>
      <c r="M235" s="259" t="s">
        <v>1</v>
      </c>
      <c r="N235" s="260" t="s">
        <v>43</v>
      </c>
      <c r="O235" s="93"/>
      <c r="P235" s="261">
        <f>O235*H235</f>
        <v>0</v>
      </c>
      <c r="Q235" s="261">
        <v>0</v>
      </c>
      <c r="R235" s="261">
        <f>Q235*H235</f>
        <v>0</v>
      </c>
      <c r="S235" s="261">
        <v>0</v>
      </c>
      <c r="T235" s="262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63" t="s">
        <v>166</v>
      </c>
      <c r="AT235" s="263" t="s">
        <v>162</v>
      </c>
      <c r="AU235" s="263" t="s">
        <v>87</v>
      </c>
      <c r="AY235" s="17" t="s">
        <v>160</v>
      </c>
      <c r="BE235" s="153">
        <f>IF(N235="základní",J235,0)</f>
        <v>0</v>
      </c>
      <c r="BF235" s="153">
        <f>IF(N235="snížená",J235,0)</f>
        <v>0</v>
      </c>
      <c r="BG235" s="153">
        <f>IF(N235="zákl. přenesená",J235,0)</f>
        <v>0</v>
      </c>
      <c r="BH235" s="153">
        <f>IF(N235="sníž. přenesená",J235,0)</f>
        <v>0</v>
      </c>
      <c r="BI235" s="153">
        <f>IF(N235="nulová",J235,0)</f>
        <v>0</v>
      </c>
      <c r="BJ235" s="17" t="s">
        <v>85</v>
      </c>
      <c r="BK235" s="153">
        <f>ROUND(I235*H235,2)</f>
        <v>0</v>
      </c>
      <c r="BL235" s="17" t="s">
        <v>166</v>
      </c>
      <c r="BM235" s="263" t="s">
        <v>307</v>
      </c>
    </row>
    <row r="236" s="2" customFormat="1">
      <c r="A236" s="40"/>
      <c r="B236" s="41"/>
      <c r="C236" s="42"/>
      <c r="D236" s="264" t="s">
        <v>168</v>
      </c>
      <c r="E236" s="42"/>
      <c r="F236" s="265" t="s">
        <v>306</v>
      </c>
      <c r="G236" s="42"/>
      <c r="H236" s="42"/>
      <c r="I236" s="220"/>
      <c r="J236" s="42"/>
      <c r="K236" s="42"/>
      <c r="L236" s="43"/>
      <c r="M236" s="266"/>
      <c r="N236" s="267"/>
      <c r="O236" s="93"/>
      <c r="P236" s="93"/>
      <c r="Q236" s="93"/>
      <c r="R236" s="93"/>
      <c r="S236" s="93"/>
      <c r="T236" s="94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7" t="s">
        <v>168</v>
      </c>
      <c r="AU236" s="17" t="s">
        <v>87</v>
      </c>
    </row>
    <row r="237" s="2" customFormat="1">
      <c r="A237" s="40"/>
      <c r="B237" s="41"/>
      <c r="C237" s="42"/>
      <c r="D237" s="264" t="s">
        <v>169</v>
      </c>
      <c r="E237" s="42"/>
      <c r="F237" s="268" t="s">
        <v>308</v>
      </c>
      <c r="G237" s="42"/>
      <c r="H237" s="42"/>
      <c r="I237" s="220"/>
      <c r="J237" s="42"/>
      <c r="K237" s="42"/>
      <c r="L237" s="43"/>
      <c r="M237" s="266"/>
      <c r="N237" s="267"/>
      <c r="O237" s="93"/>
      <c r="P237" s="93"/>
      <c r="Q237" s="93"/>
      <c r="R237" s="93"/>
      <c r="S237" s="93"/>
      <c r="T237" s="94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7" t="s">
        <v>169</v>
      </c>
      <c r="AU237" s="17" t="s">
        <v>87</v>
      </c>
    </row>
    <row r="238" s="13" customFormat="1">
      <c r="A238" s="13"/>
      <c r="B238" s="269"/>
      <c r="C238" s="270"/>
      <c r="D238" s="264" t="s">
        <v>176</v>
      </c>
      <c r="E238" s="271" t="s">
        <v>1</v>
      </c>
      <c r="F238" s="272" t="s">
        <v>309</v>
      </c>
      <c r="G238" s="270"/>
      <c r="H238" s="273">
        <v>88</v>
      </c>
      <c r="I238" s="274"/>
      <c r="J238" s="270"/>
      <c r="K238" s="270"/>
      <c r="L238" s="275"/>
      <c r="M238" s="276"/>
      <c r="N238" s="277"/>
      <c r="O238" s="277"/>
      <c r="P238" s="277"/>
      <c r="Q238" s="277"/>
      <c r="R238" s="277"/>
      <c r="S238" s="277"/>
      <c r="T238" s="27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9" t="s">
        <v>176</v>
      </c>
      <c r="AU238" s="279" t="s">
        <v>87</v>
      </c>
      <c r="AV238" s="13" t="s">
        <v>87</v>
      </c>
      <c r="AW238" s="13" t="s">
        <v>32</v>
      </c>
      <c r="AX238" s="13" t="s">
        <v>78</v>
      </c>
      <c r="AY238" s="279" t="s">
        <v>160</v>
      </c>
    </row>
    <row r="239" s="14" customFormat="1">
      <c r="A239" s="14"/>
      <c r="B239" s="280"/>
      <c r="C239" s="281"/>
      <c r="D239" s="264" t="s">
        <v>176</v>
      </c>
      <c r="E239" s="282" t="s">
        <v>1</v>
      </c>
      <c r="F239" s="283" t="s">
        <v>310</v>
      </c>
      <c r="G239" s="281"/>
      <c r="H239" s="284">
        <v>88</v>
      </c>
      <c r="I239" s="285"/>
      <c r="J239" s="281"/>
      <c r="K239" s="281"/>
      <c r="L239" s="286"/>
      <c r="M239" s="287"/>
      <c r="N239" s="288"/>
      <c r="O239" s="288"/>
      <c r="P239" s="288"/>
      <c r="Q239" s="288"/>
      <c r="R239" s="288"/>
      <c r="S239" s="288"/>
      <c r="T239" s="28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90" t="s">
        <v>176</v>
      </c>
      <c r="AU239" s="290" t="s">
        <v>87</v>
      </c>
      <c r="AV239" s="14" t="s">
        <v>179</v>
      </c>
      <c r="AW239" s="14" t="s">
        <v>32</v>
      </c>
      <c r="AX239" s="14" t="s">
        <v>78</v>
      </c>
      <c r="AY239" s="290" t="s">
        <v>160</v>
      </c>
    </row>
    <row r="240" s="13" customFormat="1">
      <c r="A240" s="13"/>
      <c r="B240" s="269"/>
      <c r="C240" s="270"/>
      <c r="D240" s="264" t="s">
        <v>176</v>
      </c>
      <c r="E240" s="271" t="s">
        <v>1</v>
      </c>
      <c r="F240" s="272" t="s">
        <v>260</v>
      </c>
      <c r="G240" s="270"/>
      <c r="H240" s="273">
        <v>15</v>
      </c>
      <c r="I240" s="274"/>
      <c r="J240" s="270"/>
      <c r="K240" s="270"/>
      <c r="L240" s="275"/>
      <c r="M240" s="276"/>
      <c r="N240" s="277"/>
      <c r="O240" s="277"/>
      <c r="P240" s="277"/>
      <c r="Q240" s="277"/>
      <c r="R240" s="277"/>
      <c r="S240" s="277"/>
      <c r="T240" s="27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9" t="s">
        <v>176</v>
      </c>
      <c r="AU240" s="279" t="s">
        <v>87</v>
      </c>
      <c r="AV240" s="13" t="s">
        <v>87</v>
      </c>
      <c r="AW240" s="13" t="s">
        <v>32</v>
      </c>
      <c r="AX240" s="13" t="s">
        <v>78</v>
      </c>
      <c r="AY240" s="279" t="s">
        <v>160</v>
      </c>
    </row>
    <row r="241" s="14" customFormat="1">
      <c r="A241" s="14"/>
      <c r="B241" s="280"/>
      <c r="C241" s="281"/>
      <c r="D241" s="264" t="s">
        <v>176</v>
      </c>
      <c r="E241" s="282" t="s">
        <v>1</v>
      </c>
      <c r="F241" s="283" t="s">
        <v>311</v>
      </c>
      <c r="G241" s="281"/>
      <c r="H241" s="284">
        <v>15</v>
      </c>
      <c r="I241" s="285"/>
      <c r="J241" s="281"/>
      <c r="K241" s="281"/>
      <c r="L241" s="286"/>
      <c r="M241" s="287"/>
      <c r="N241" s="288"/>
      <c r="O241" s="288"/>
      <c r="P241" s="288"/>
      <c r="Q241" s="288"/>
      <c r="R241" s="288"/>
      <c r="S241" s="288"/>
      <c r="T241" s="28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90" t="s">
        <v>176</v>
      </c>
      <c r="AU241" s="290" t="s">
        <v>87</v>
      </c>
      <c r="AV241" s="14" t="s">
        <v>179</v>
      </c>
      <c r="AW241" s="14" t="s">
        <v>32</v>
      </c>
      <c r="AX241" s="14" t="s">
        <v>78</v>
      </c>
      <c r="AY241" s="290" t="s">
        <v>160</v>
      </c>
    </row>
    <row r="242" s="15" customFormat="1">
      <c r="A242" s="15"/>
      <c r="B242" s="291"/>
      <c r="C242" s="292"/>
      <c r="D242" s="264" t="s">
        <v>176</v>
      </c>
      <c r="E242" s="293" t="s">
        <v>1</v>
      </c>
      <c r="F242" s="294" t="s">
        <v>180</v>
      </c>
      <c r="G242" s="292"/>
      <c r="H242" s="295">
        <v>103</v>
      </c>
      <c r="I242" s="296"/>
      <c r="J242" s="292"/>
      <c r="K242" s="292"/>
      <c r="L242" s="297"/>
      <c r="M242" s="298"/>
      <c r="N242" s="299"/>
      <c r="O242" s="299"/>
      <c r="P242" s="299"/>
      <c r="Q242" s="299"/>
      <c r="R242" s="299"/>
      <c r="S242" s="299"/>
      <c r="T242" s="30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301" t="s">
        <v>176</v>
      </c>
      <c r="AU242" s="301" t="s">
        <v>87</v>
      </c>
      <c r="AV242" s="15" t="s">
        <v>166</v>
      </c>
      <c r="AW242" s="15" t="s">
        <v>32</v>
      </c>
      <c r="AX242" s="15" t="s">
        <v>85</v>
      </c>
      <c r="AY242" s="301" t="s">
        <v>160</v>
      </c>
    </row>
    <row r="243" s="2" customFormat="1" ht="24.15" customHeight="1">
      <c r="A243" s="40"/>
      <c r="B243" s="41"/>
      <c r="C243" s="251" t="s">
        <v>312</v>
      </c>
      <c r="D243" s="251" t="s">
        <v>162</v>
      </c>
      <c r="E243" s="252" t="s">
        <v>313</v>
      </c>
      <c r="F243" s="253" t="s">
        <v>314</v>
      </c>
      <c r="G243" s="254" t="s">
        <v>315</v>
      </c>
      <c r="H243" s="255">
        <v>515</v>
      </c>
      <c r="I243" s="256"/>
      <c r="J243" s="257">
        <f>ROUND(I243*H243,2)</f>
        <v>0</v>
      </c>
      <c r="K243" s="258"/>
      <c r="L243" s="43"/>
      <c r="M243" s="259" t="s">
        <v>1</v>
      </c>
      <c r="N243" s="260" t="s">
        <v>43</v>
      </c>
      <c r="O243" s="93"/>
      <c r="P243" s="261">
        <f>O243*H243</f>
        <v>0</v>
      </c>
      <c r="Q243" s="261">
        <v>0</v>
      </c>
      <c r="R243" s="261">
        <f>Q243*H243</f>
        <v>0</v>
      </c>
      <c r="S243" s="261">
        <v>0</v>
      </c>
      <c r="T243" s="262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63" t="s">
        <v>166</v>
      </c>
      <c r="AT243" s="263" t="s">
        <v>162</v>
      </c>
      <c r="AU243" s="263" t="s">
        <v>87</v>
      </c>
      <c r="AY243" s="17" t="s">
        <v>160</v>
      </c>
      <c r="BE243" s="153">
        <f>IF(N243="základní",J243,0)</f>
        <v>0</v>
      </c>
      <c r="BF243" s="153">
        <f>IF(N243="snížená",J243,0)</f>
        <v>0</v>
      </c>
      <c r="BG243" s="153">
        <f>IF(N243="zákl. přenesená",J243,0)</f>
        <v>0</v>
      </c>
      <c r="BH243" s="153">
        <f>IF(N243="sníž. přenesená",J243,0)</f>
        <v>0</v>
      </c>
      <c r="BI243" s="153">
        <f>IF(N243="nulová",J243,0)</f>
        <v>0</v>
      </c>
      <c r="BJ243" s="17" t="s">
        <v>85</v>
      </c>
      <c r="BK243" s="153">
        <f>ROUND(I243*H243,2)</f>
        <v>0</v>
      </c>
      <c r="BL243" s="17" t="s">
        <v>166</v>
      </c>
      <c r="BM243" s="263" t="s">
        <v>316</v>
      </c>
    </row>
    <row r="244" s="2" customFormat="1">
      <c r="A244" s="40"/>
      <c r="B244" s="41"/>
      <c r="C244" s="42"/>
      <c r="D244" s="264" t="s">
        <v>168</v>
      </c>
      <c r="E244" s="42"/>
      <c r="F244" s="265" t="s">
        <v>314</v>
      </c>
      <c r="G244" s="42"/>
      <c r="H244" s="42"/>
      <c r="I244" s="220"/>
      <c r="J244" s="42"/>
      <c r="K244" s="42"/>
      <c r="L244" s="43"/>
      <c r="M244" s="266"/>
      <c r="N244" s="267"/>
      <c r="O244" s="93"/>
      <c r="P244" s="93"/>
      <c r="Q244" s="93"/>
      <c r="R244" s="93"/>
      <c r="S244" s="93"/>
      <c r="T244" s="94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7" t="s">
        <v>168</v>
      </c>
      <c r="AU244" s="17" t="s">
        <v>87</v>
      </c>
    </row>
    <row r="245" s="2" customFormat="1">
      <c r="A245" s="40"/>
      <c r="B245" s="41"/>
      <c r="C245" s="42"/>
      <c r="D245" s="264" t="s">
        <v>169</v>
      </c>
      <c r="E245" s="42"/>
      <c r="F245" s="268" t="s">
        <v>317</v>
      </c>
      <c r="G245" s="42"/>
      <c r="H245" s="42"/>
      <c r="I245" s="220"/>
      <c r="J245" s="42"/>
      <c r="K245" s="42"/>
      <c r="L245" s="43"/>
      <c r="M245" s="266"/>
      <c r="N245" s="267"/>
      <c r="O245" s="93"/>
      <c r="P245" s="93"/>
      <c r="Q245" s="93"/>
      <c r="R245" s="93"/>
      <c r="S245" s="93"/>
      <c r="T245" s="94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7" t="s">
        <v>169</v>
      </c>
      <c r="AU245" s="17" t="s">
        <v>87</v>
      </c>
    </row>
    <row r="246" s="13" customFormat="1">
      <c r="A246" s="13"/>
      <c r="B246" s="269"/>
      <c r="C246" s="270"/>
      <c r="D246" s="264" t="s">
        <v>176</v>
      </c>
      <c r="E246" s="271" t="s">
        <v>1</v>
      </c>
      <c r="F246" s="272" t="s">
        <v>318</v>
      </c>
      <c r="G246" s="270"/>
      <c r="H246" s="273">
        <v>515</v>
      </c>
      <c r="I246" s="274"/>
      <c r="J246" s="270"/>
      <c r="K246" s="270"/>
      <c r="L246" s="275"/>
      <c r="M246" s="276"/>
      <c r="N246" s="277"/>
      <c r="O246" s="277"/>
      <c r="P246" s="277"/>
      <c r="Q246" s="277"/>
      <c r="R246" s="277"/>
      <c r="S246" s="277"/>
      <c r="T246" s="27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9" t="s">
        <v>176</v>
      </c>
      <c r="AU246" s="279" t="s">
        <v>87</v>
      </c>
      <c r="AV246" s="13" t="s">
        <v>87</v>
      </c>
      <c r="AW246" s="13" t="s">
        <v>32</v>
      </c>
      <c r="AX246" s="13" t="s">
        <v>78</v>
      </c>
      <c r="AY246" s="279" t="s">
        <v>160</v>
      </c>
    </row>
    <row r="247" s="14" customFormat="1">
      <c r="A247" s="14"/>
      <c r="B247" s="280"/>
      <c r="C247" s="281"/>
      <c r="D247" s="264" t="s">
        <v>176</v>
      </c>
      <c r="E247" s="282" t="s">
        <v>1</v>
      </c>
      <c r="F247" s="283" t="s">
        <v>319</v>
      </c>
      <c r="G247" s="281"/>
      <c r="H247" s="284">
        <v>515</v>
      </c>
      <c r="I247" s="285"/>
      <c r="J247" s="281"/>
      <c r="K247" s="281"/>
      <c r="L247" s="286"/>
      <c r="M247" s="287"/>
      <c r="N247" s="288"/>
      <c r="O247" s="288"/>
      <c r="P247" s="288"/>
      <c r="Q247" s="288"/>
      <c r="R247" s="288"/>
      <c r="S247" s="288"/>
      <c r="T247" s="28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90" t="s">
        <v>176</v>
      </c>
      <c r="AU247" s="290" t="s">
        <v>87</v>
      </c>
      <c r="AV247" s="14" t="s">
        <v>179</v>
      </c>
      <c r="AW247" s="14" t="s">
        <v>32</v>
      </c>
      <c r="AX247" s="14" t="s">
        <v>78</v>
      </c>
      <c r="AY247" s="290" t="s">
        <v>160</v>
      </c>
    </row>
    <row r="248" s="15" customFormat="1">
      <c r="A248" s="15"/>
      <c r="B248" s="291"/>
      <c r="C248" s="292"/>
      <c r="D248" s="264" t="s">
        <v>176</v>
      </c>
      <c r="E248" s="293" t="s">
        <v>1</v>
      </c>
      <c r="F248" s="294" t="s">
        <v>180</v>
      </c>
      <c r="G248" s="292"/>
      <c r="H248" s="295">
        <v>515</v>
      </c>
      <c r="I248" s="296"/>
      <c r="J248" s="292"/>
      <c r="K248" s="292"/>
      <c r="L248" s="297"/>
      <c r="M248" s="298"/>
      <c r="N248" s="299"/>
      <c r="O248" s="299"/>
      <c r="P248" s="299"/>
      <c r="Q248" s="299"/>
      <c r="R248" s="299"/>
      <c r="S248" s="299"/>
      <c r="T248" s="30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301" t="s">
        <v>176</v>
      </c>
      <c r="AU248" s="301" t="s">
        <v>87</v>
      </c>
      <c r="AV248" s="15" t="s">
        <v>166</v>
      </c>
      <c r="AW248" s="15" t="s">
        <v>32</v>
      </c>
      <c r="AX248" s="15" t="s">
        <v>85</v>
      </c>
      <c r="AY248" s="301" t="s">
        <v>160</v>
      </c>
    </row>
    <row r="249" s="2" customFormat="1" ht="24.15" customHeight="1">
      <c r="A249" s="40"/>
      <c r="B249" s="41"/>
      <c r="C249" s="251" t="s">
        <v>320</v>
      </c>
      <c r="D249" s="251" t="s">
        <v>162</v>
      </c>
      <c r="E249" s="252" t="s">
        <v>321</v>
      </c>
      <c r="F249" s="253" t="s">
        <v>322</v>
      </c>
      <c r="G249" s="254" t="s">
        <v>315</v>
      </c>
      <c r="H249" s="255">
        <v>13</v>
      </c>
      <c r="I249" s="256"/>
      <c r="J249" s="257">
        <f>ROUND(I249*H249,2)</f>
        <v>0</v>
      </c>
      <c r="K249" s="258"/>
      <c r="L249" s="43"/>
      <c r="M249" s="259" t="s">
        <v>1</v>
      </c>
      <c r="N249" s="260" t="s">
        <v>43</v>
      </c>
      <c r="O249" s="93"/>
      <c r="P249" s="261">
        <f>O249*H249</f>
        <v>0</v>
      </c>
      <c r="Q249" s="261">
        <v>0</v>
      </c>
      <c r="R249" s="261">
        <f>Q249*H249</f>
        <v>0</v>
      </c>
      <c r="S249" s="261">
        <v>0</v>
      </c>
      <c r="T249" s="262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63" t="s">
        <v>166</v>
      </c>
      <c r="AT249" s="263" t="s">
        <v>162</v>
      </c>
      <c r="AU249" s="263" t="s">
        <v>87</v>
      </c>
      <c r="AY249" s="17" t="s">
        <v>160</v>
      </c>
      <c r="BE249" s="153">
        <f>IF(N249="základní",J249,0)</f>
        <v>0</v>
      </c>
      <c r="BF249" s="153">
        <f>IF(N249="snížená",J249,0)</f>
        <v>0</v>
      </c>
      <c r="BG249" s="153">
        <f>IF(N249="zákl. přenesená",J249,0)</f>
        <v>0</v>
      </c>
      <c r="BH249" s="153">
        <f>IF(N249="sníž. přenesená",J249,0)</f>
        <v>0</v>
      </c>
      <c r="BI249" s="153">
        <f>IF(N249="nulová",J249,0)</f>
        <v>0</v>
      </c>
      <c r="BJ249" s="17" t="s">
        <v>85</v>
      </c>
      <c r="BK249" s="153">
        <f>ROUND(I249*H249,2)</f>
        <v>0</v>
      </c>
      <c r="BL249" s="17" t="s">
        <v>166</v>
      </c>
      <c r="BM249" s="263" t="s">
        <v>323</v>
      </c>
    </row>
    <row r="250" s="2" customFormat="1">
      <c r="A250" s="40"/>
      <c r="B250" s="41"/>
      <c r="C250" s="42"/>
      <c r="D250" s="264" t="s">
        <v>168</v>
      </c>
      <c r="E250" s="42"/>
      <c r="F250" s="265" t="s">
        <v>322</v>
      </c>
      <c r="G250" s="42"/>
      <c r="H250" s="42"/>
      <c r="I250" s="220"/>
      <c r="J250" s="42"/>
      <c r="K250" s="42"/>
      <c r="L250" s="43"/>
      <c r="M250" s="266"/>
      <c r="N250" s="267"/>
      <c r="O250" s="93"/>
      <c r="P250" s="93"/>
      <c r="Q250" s="93"/>
      <c r="R250" s="93"/>
      <c r="S250" s="93"/>
      <c r="T250" s="94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7" t="s">
        <v>168</v>
      </c>
      <c r="AU250" s="17" t="s">
        <v>87</v>
      </c>
    </row>
    <row r="251" s="2" customFormat="1">
      <c r="A251" s="40"/>
      <c r="B251" s="41"/>
      <c r="C251" s="42"/>
      <c r="D251" s="264" t="s">
        <v>169</v>
      </c>
      <c r="E251" s="42"/>
      <c r="F251" s="268" t="s">
        <v>324</v>
      </c>
      <c r="G251" s="42"/>
      <c r="H251" s="42"/>
      <c r="I251" s="220"/>
      <c r="J251" s="42"/>
      <c r="K251" s="42"/>
      <c r="L251" s="43"/>
      <c r="M251" s="266"/>
      <c r="N251" s="267"/>
      <c r="O251" s="93"/>
      <c r="P251" s="93"/>
      <c r="Q251" s="93"/>
      <c r="R251" s="93"/>
      <c r="S251" s="93"/>
      <c r="T251" s="94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7" t="s">
        <v>169</v>
      </c>
      <c r="AU251" s="17" t="s">
        <v>87</v>
      </c>
    </row>
    <row r="252" s="2" customFormat="1" ht="24.15" customHeight="1">
      <c r="A252" s="40"/>
      <c r="B252" s="41"/>
      <c r="C252" s="251" t="s">
        <v>325</v>
      </c>
      <c r="D252" s="251" t="s">
        <v>162</v>
      </c>
      <c r="E252" s="252" t="s">
        <v>326</v>
      </c>
      <c r="F252" s="253" t="s">
        <v>327</v>
      </c>
      <c r="G252" s="254" t="s">
        <v>202</v>
      </c>
      <c r="H252" s="255">
        <v>27</v>
      </c>
      <c r="I252" s="256"/>
      <c r="J252" s="257">
        <f>ROUND(I252*H252,2)</f>
        <v>0</v>
      </c>
      <c r="K252" s="258"/>
      <c r="L252" s="43"/>
      <c r="M252" s="259" t="s">
        <v>1</v>
      </c>
      <c r="N252" s="260" t="s">
        <v>43</v>
      </c>
      <c r="O252" s="93"/>
      <c r="P252" s="261">
        <f>O252*H252</f>
        <v>0</v>
      </c>
      <c r="Q252" s="261">
        <v>0</v>
      </c>
      <c r="R252" s="261">
        <f>Q252*H252</f>
        <v>0</v>
      </c>
      <c r="S252" s="261">
        <v>0</v>
      </c>
      <c r="T252" s="262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63" t="s">
        <v>166</v>
      </c>
      <c r="AT252" s="263" t="s">
        <v>162</v>
      </c>
      <c r="AU252" s="263" t="s">
        <v>87</v>
      </c>
      <c r="AY252" s="17" t="s">
        <v>160</v>
      </c>
      <c r="BE252" s="153">
        <f>IF(N252="základní",J252,0)</f>
        <v>0</v>
      </c>
      <c r="BF252" s="153">
        <f>IF(N252="snížená",J252,0)</f>
        <v>0</v>
      </c>
      <c r="BG252" s="153">
        <f>IF(N252="zákl. přenesená",J252,0)</f>
        <v>0</v>
      </c>
      <c r="BH252" s="153">
        <f>IF(N252="sníž. přenesená",J252,0)</f>
        <v>0</v>
      </c>
      <c r="BI252" s="153">
        <f>IF(N252="nulová",J252,0)</f>
        <v>0</v>
      </c>
      <c r="BJ252" s="17" t="s">
        <v>85</v>
      </c>
      <c r="BK252" s="153">
        <f>ROUND(I252*H252,2)</f>
        <v>0</v>
      </c>
      <c r="BL252" s="17" t="s">
        <v>166</v>
      </c>
      <c r="BM252" s="263" t="s">
        <v>328</v>
      </c>
    </row>
    <row r="253" s="2" customFormat="1">
      <c r="A253" s="40"/>
      <c r="B253" s="41"/>
      <c r="C253" s="42"/>
      <c r="D253" s="264" t="s">
        <v>168</v>
      </c>
      <c r="E253" s="42"/>
      <c r="F253" s="265" t="s">
        <v>329</v>
      </c>
      <c r="G253" s="42"/>
      <c r="H253" s="42"/>
      <c r="I253" s="220"/>
      <c r="J253" s="42"/>
      <c r="K253" s="42"/>
      <c r="L253" s="43"/>
      <c r="M253" s="266"/>
      <c r="N253" s="267"/>
      <c r="O253" s="93"/>
      <c r="P253" s="93"/>
      <c r="Q253" s="93"/>
      <c r="R253" s="93"/>
      <c r="S253" s="93"/>
      <c r="T253" s="94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7" t="s">
        <v>168</v>
      </c>
      <c r="AU253" s="17" t="s">
        <v>87</v>
      </c>
    </row>
    <row r="254" s="13" customFormat="1">
      <c r="A254" s="13"/>
      <c r="B254" s="269"/>
      <c r="C254" s="270"/>
      <c r="D254" s="264" t="s">
        <v>176</v>
      </c>
      <c r="E254" s="271" t="s">
        <v>1</v>
      </c>
      <c r="F254" s="272" t="s">
        <v>330</v>
      </c>
      <c r="G254" s="270"/>
      <c r="H254" s="273">
        <v>27</v>
      </c>
      <c r="I254" s="274"/>
      <c r="J254" s="270"/>
      <c r="K254" s="270"/>
      <c r="L254" s="275"/>
      <c r="M254" s="276"/>
      <c r="N254" s="277"/>
      <c r="O254" s="277"/>
      <c r="P254" s="277"/>
      <c r="Q254" s="277"/>
      <c r="R254" s="277"/>
      <c r="S254" s="277"/>
      <c r="T254" s="27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9" t="s">
        <v>176</v>
      </c>
      <c r="AU254" s="279" t="s">
        <v>87</v>
      </c>
      <c r="AV254" s="13" t="s">
        <v>87</v>
      </c>
      <c r="AW254" s="13" t="s">
        <v>32</v>
      </c>
      <c r="AX254" s="13" t="s">
        <v>78</v>
      </c>
      <c r="AY254" s="279" t="s">
        <v>160</v>
      </c>
    </row>
    <row r="255" s="14" customFormat="1">
      <c r="A255" s="14"/>
      <c r="B255" s="280"/>
      <c r="C255" s="281"/>
      <c r="D255" s="264" t="s">
        <v>176</v>
      </c>
      <c r="E255" s="282" t="s">
        <v>1</v>
      </c>
      <c r="F255" s="283" t="s">
        <v>331</v>
      </c>
      <c r="G255" s="281"/>
      <c r="H255" s="284">
        <v>27</v>
      </c>
      <c r="I255" s="285"/>
      <c r="J255" s="281"/>
      <c r="K255" s="281"/>
      <c r="L255" s="286"/>
      <c r="M255" s="287"/>
      <c r="N255" s="288"/>
      <c r="O255" s="288"/>
      <c r="P255" s="288"/>
      <c r="Q255" s="288"/>
      <c r="R255" s="288"/>
      <c r="S255" s="288"/>
      <c r="T255" s="28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90" t="s">
        <v>176</v>
      </c>
      <c r="AU255" s="290" t="s">
        <v>87</v>
      </c>
      <c r="AV255" s="14" t="s">
        <v>179</v>
      </c>
      <c r="AW255" s="14" t="s">
        <v>32</v>
      </c>
      <c r="AX255" s="14" t="s">
        <v>78</v>
      </c>
      <c r="AY255" s="290" t="s">
        <v>160</v>
      </c>
    </row>
    <row r="256" s="15" customFormat="1">
      <c r="A256" s="15"/>
      <c r="B256" s="291"/>
      <c r="C256" s="292"/>
      <c r="D256" s="264" t="s">
        <v>176</v>
      </c>
      <c r="E256" s="293" t="s">
        <v>1</v>
      </c>
      <c r="F256" s="294" t="s">
        <v>180</v>
      </c>
      <c r="G256" s="292"/>
      <c r="H256" s="295">
        <v>27</v>
      </c>
      <c r="I256" s="296"/>
      <c r="J256" s="292"/>
      <c r="K256" s="292"/>
      <c r="L256" s="297"/>
      <c r="M256" s="298"/>
      <c r="N256" s="299"/>
      <c r="O256" s="299"/>
      <c r="P256" s="299"/>
      <c r="Q256" s="299"/>
      <c r="R256" s="299"/>
      <c r="S256" s="299"/>
      <c r="T256" s="30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301" t="s">
        <v>176</v>
      </c>
      <c r="AU256" s="301" t="s">
        <v>87</v>
      </c>
      <c r="AV256" s="15" t="s">
        <v>166</v>
      </c>
      <c r="AW256" s="15" t="s">
        <v>32</v>
      </c>
      <c r="AX256" s="15" t="s">
        <v>85</v>
      </c>
      <c r="AY256" s="301" t="s">
        <v>160</v>
      </c>
    </row>
    <row r="257" s="2" customFormat="1" ht="21.75" customHeight="1">
      <c r="A257" s="40"/>
      <c r="B257" s="41"/>
      <c r="C257" s="251" t="s">
        <v>332</v>
      </c>
      <c r="D257" s="251" t="s">
        <v>162</v>
      </c>
      <c r="E257" s="252" t="s">
        <v>333</v>
      </c>
      <c r="F257" s="253" t="s">
        <v>334</v>
      </c>
      <c r="G257" s="254" t="s">
        <v>165</v>
      </c>
      <c r="H257" s="255">
        <v>1</v>
      </c>
      <c r="I257" s="256"/>
      <c r="J257" s="257">
        <f>ROUND(I257*H257,2)</f>
        <v>0</v>
      </c>
      <c r="K257" s="258"/>
      <c r="L257" s="43"/>
      <c r="M257" s="259" t="s">
        <v>1</v>
      </c>
      <c r="N257" s="260" t="s">
        <v>43</v>
      </c>
      <c r="O257" s="93"/>
      <c r="P257" s="261">
        <f>O257*H257</f>
        <v>0</v>
      </c>
      <c r="Q257" s="261">
        <v>0</v>
      </c>
      <c r="R257" s="261">
        <f>Q257*H257</f>
        <v>0</v>
      </c>
      <c r="S257" s="261">
        <v>0</v>
      </c>
      <c r="T257" s="26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63" t="s">
        <v>166</v>
      </c>
      <c r="AT257" s="263" t="s">
        <v>162</v>
      </c>
      <c r="AU257" s="263" t="s">
        <v>87</v>
      </c>
      <c r="AY257" s="17" t="s">
        <v>160</v>
      </c>
      <c r="BE257" s="153">
        <f>IF(N257="základní",J257,0)</f>
        <v>0</v>
      </c>
      <c r="BF257" s="153">
        <f>IF(N257="snížená",J257,0)</f>
        <v>0</v>
      </c>
      <c r="BG257" s="153">
        <f>IF(N257="zákl. přenesená",J257,0)</f>
        <v>0</v>
      </c>
      <c r="BH257" s="153">
        <f>IF(N257="sníž. přenesená",J257,0)</f>
        <v>0</v>
      </c>
      <c r="BI257" s="153">
        <f>IF(N257="nulová",J257,0)</f>
        <v>0</v>
      </c>
      <c r="BJ257" s="17" t="s">
        <v>85</v>
      </c>
      <c r="BK257" s="153">
        <f>ROUND(I257*H257,2)</f>
        <v>0</v>
      </c>
      <c r="BL257" s="17" t="s">
        <v>166</v>
      </c>
      <c r="BM257" s="263" t="s">
        <v>335</v>
      </c>
    </row>
    <row r="258" s="2" customFormat="1">
      <c r="A258" s="40"/>
      <c r="B258" s="41"/>
      <c r="C258" s="42"/>
      <c r="D258" s="264" t="s">
        <v>168</v>
      </c>
      <c r="E258" s="42"/>
      <c r="F258" s="265" t="s">
        <v>334</v>
      </c>
      <c r="G258" s="42"/>
      <c r="H258" s="42"/>
      <c r="I258" s="220"/>
      <c r="J258" s="42"/>
      <c r="K258" s="42"/>
      <c r="L258" s="43"/>
      <c r="M258" s="266"/>
      <c r="N258" s="267"/>
      <c r="O258" s="93"/>
      <c r="P258" s="93"/>
      <c r="Q258" s="93"/>
      <c r="R258" s="93"/>
      <c r="S258" s="93"/>
      <c r="T258" s="94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7" t="s">
        <v>168</v>
      </c>
      <c r="AU258" s="17" t="s">
        <v>87</v>
      </c>
    </row>
    <row r="259" s="2" customFormat="1">
      <c r="A259" s="40"/>
      <c r="B259" s="41"/>
      <c r="C259" s="42"/>
      <c r="D259" s="264" t="s">
        <v>169</v>
      </c>
      <c r="E259" s="42"/>
      <c r="F259" s="268" t="s">
        <v>336</v>
      </c>
      <c r="G259" s="42"/>
      <c r="H259" s="42"/>
      <c r="I259" s="220"/>
      <c r="J259" s="42"/>
      <c r="K259" s="42"/>
      <c r="L259" s="43"/>
      <c r="M259" s="266"/>
      <c r="N259" s="267"/>
      <c r="O259" s="93"/>
      <c r="P259" s="93"/>
      <c r="Q259" s="93"/>
      <c r="R259" s="93"/>
      <c r="S259" s="93"/>
      <c r="T259" s="94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7" t="s">
        <v>169</v>
      </c>
      <c r="AU259" s="17" t="s">
        <v>87</v>
      </c>
    </row>
    <row r="260" s="2" customFormat="1" ht="16.5" customHeight="1">
      <c r="A260" s="40"/>
      <c r="B260" s="41"/>
      <c r="C260" s="251" t="s">
        <v>337</v>
      </c>
      <c r="D260" s="251" t="s">
        <v>162</v>
      </c>
      <c r="E260" s="252" t="s">
        <v>338</v>
      </c>
      <c r="F260" s="253" t="s">
        <v>339</v>
      </c>
      <c r="G260" s="254" t="s">
        <v>165</v>
      </c>
      <c r="H260" s="255">
        <v>1</v>
      </c>
      <c r="I260" s="256"/>
      <c r="J260" s="257">
        <f>ROUND(I260*H260,2)</f>
        <v>0</v>
      </c>
      <c r="K260" s="258"/>
      <c r="L260" s="43"/>
      <c r="M260" s="259" t="s">
        <v>1</v>
      </c>
      <c r="N260" s="260" t="s">
        <v>43</v>
      </c>
      <c r="O260" s="93"/>
      <c r="P260" s="261">
        <f>O260*H260</f>
        <v>0</v>
      </c>
      <c r="Q260" s="261">
        <v>0</v>
      </c>
      <c r="R260" s="261">
        <f>Q260*H260</f>
        <v>0</v>
      </c>
      <c r="S260" s="261">
        <v>0</v>
      </c>
      <c r="T260" s="262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63" t="s">
        <v>166</v>
      </c>
      <c r="AT260" s="263" t="s">
        <v>162</v>
      </c>
      <c r="AU260" s="263" t="s">
        <v>87</v>
      </c>
      <c r="AY260" s="17" t="s">
        <v>160</v>
      </c>
      <c r="BE260" s="153">
        <f>IF(N260="základní",J260,0)</f>
        <v>0</v>
      </c>
      <c r="BF260" s="153">
        <f>IF(N260="snížená",J260,0)</f>
        <v>0</v>
      </c>
      <c r="BG260" s="153">
        <f>IF(N260="zákl. přenesená",J260,0)</f>
        <v>0</v>
      </c>
      <c r="BH260" s="153">
        <f>IF(N260="sníž. přenesená",J260,0)</f>
        <v>0</v>
      </c>
      <c r="BI260" s="153">
        <f>IF(N260="nulová",J260,0)</f>
        <v>0</v>
      </c>
      <c r="BJ260" s="17" t="s">
        <v>85</v>
      </c>
      <c r="BK260" s="153">
        <f>ROUND(I260*H260,2)</f>
        <v>0</v>
      </c>
      <c r="BL260" s="17" t="s">
        <v>166</v>
      </c>
      <c r="BM260" s="263" t="s">
        <v>340</v>
      </c>
    </row>
    <row r="261" s="2" customFormat="1">
      <c r="A261" s="40"/>
      <c r="B261" s="41"/>
      <c r="C261" s="42"/>
      <c r="D261" s="264" t="s">
        <v>168</v>
      </c>
      <c r="E261" s="42"/>
      <c r="F261" s="265" t="s">
        <v>339</v>
      </c>
      <c r="G261" s="42"/>
      <c r="H261" s="42"/>
      <c r="I261" s="220"/>
      <c r="J261" s="42"/>
      <c r="K261" s="42"/>
      <c r="L261" s="43"/>
      <c r="M261" s="266"/>
      <c r="N261" s="267"/>
      <c r="O261" s="93"/>
      <c r="P261" s="93"/>
      <c r="Q261" s="93"/>
      <c r="R261" s="93"/>
      <c r="S261" s="93"/>
      <c r="T261" s="94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7" t="s">
        <v>168</v>
      </c>
      <c r="AU261" s="17" t="s">
        <v>87</v>
      </c>
    </row>
    <row r="262" s="2" customFormat="1">
      <c r="A262" s="40"/>
      <c r="B262" s="41"/>
      <c r="C262" s="42"/>
      <c r="D262" s="264" t="s">
        <v>169</v>
      </c>
      <c r="E262" s="42"/>
      <c r="F262" s="268" t="s">
        <v>341</v>
      </c>
      <c r="G262" s="42"/>
      <c r="H262" s="42"/>
      <c r="I262" s="220"/>
      <c r="J262" s="42"/>
      <c r="K262" s="42"/>
      <c r="L262" s="43"/>
      <c r="M262" s="266"/>
      <c r="N262" s="267"/>
      <c r="O262" s="93"/>
      <c r="P262" s="93"/>
      <c r="Q262" s="93"/>
      <c r="R262" s="93"/>
      <c r="S262" s="93"/>
      <c r="T262" s="94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7" t="s">
        <v>169</v>
      </c>
      <c r="AU262" s="17" t="s">
        <v>87</v>
      </c>
    </row>
    <row r="263" s="2" customFormat="1" ht="16.5" customHeight="1">
      <c r="A263" s="40"/>
      <c r="B263" s="41"/>
      <c r="C263" s="251" t="s">
        <v>342</v>
      </c>
      <c r="D263" s="251" t="s">
        <v>162</v>
      </c>
      <c r="E263" s="252" t="s">
        <v>343</v>
      </c>
      <c r="F263" s="253" t="s">
        <v>344</v>
      </c>
      <c r="G263" s="254" t="s">
        <v>165</v>
      </c>
      <c r="H263" s="255">
        <v>1</v>
      </c>
      <c r="I263" s="256"/>
      <c r="J263" s="257">
        <f>ROUND(I263*H263,2)</f>
        <v>0</v>
      </c>
      <c r="K263" s="258"/>
      <c r="L263" s="43"/>
      <c r="M263" s="259" t="s">
        <v>1</v>
      </c>
      <c r="N263" s="260" t="s">
        <v>43</v>
      </c>
      <c r="O263" s="93"/>
      <c r="P263" s="261">
        <f>O263*H263</f>
        <v>0</v>
      </c>
      <c r="Q263" s="261">
        <v>0</v>
      </c>
      <c r="R263" s="261">
        <f>Q263*H263</f>
        <v>0</v>
      </c>
      <c r="S263" s="261">
        <v>0</v>
      </c>
      <c r="T263" s="26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63" t="s">
        <v>166</v>
      </c>
      <c r="AT263" s="263" t="s">
        <v>162</v>
      </c>
      <c r="AU263" s="263" t="s">
        <v>87</v>
      </c>
      <c r="AY263" s="17" t="s">
        <v>160</v>
      </c>
      <c r="BE263" s="153">
        <f>IF(N263="základní",J263,0)</f>
        <v>0</v>
      </c>
      <c r="BF263" s="153">
        <f>IF(N263="snížená",J263,0)</f>
        <v>0</v>
      </c>
      <c r="BG263" s="153">
        <f>IF(N263="zákl. přenesená",J263,0)</f>
        <v>0</v>
      </c>
      <c r="BH263" s="153">
        <f>IF(N263="sníž. přenesená",J263,0)</f>
        <v>0</v>
      </c>
      <c r="BI263" s="153">
        <f>IF(N263="nulová",J263,0)</f>
        <v>0</v>
      </c>
      <c r="BJ263" s="17" t="s">
        <v>85</v>
      </c>
      <c r="BK263" s="153">
        <f>ROUND(I263*H263,2)</f>
        <v>0</v>
      </c>
      <c r="BL263" s="17" t="s">
        <v>166</v>
      </c>
      <c r="BM263" s="263" t="s">
        <v>345</v>
      </c>
    </row>
    <row r="264" s="2" customFormat="1">
      <c r="A264" s="40"/>
      <c r="B264" s="41"/>
      <c r="C264" s="42"/>
      <c r="D264" s="264" t="s">
        <v>168</v>
      </c>
      <c r="E264" s="42"/>
      <c r="F264" s="265" t="s">
        <v>344</v>
      </c>
      <c r="G264" s="42"/>
      <c r="H264" s="42"/>
      <c r="I264" s="220"/>
      <c r="J264" s="42"/>
      <c r="K264" s="42"/>
      <c r="L264" s="43"/>
      <c r="M264" s="266"/>
      <c r="N264" s="267"/>
      <c r="O264" s="93"/>
      <c r="P264" s="93"/>
      <c r="Q264" s="93"/>
      <c r="R264" s="93"/>
      <c r="S264" s="93"/>
      <c r="T264" s="94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7" t="s">
        <v>168</v>
      </c>
      <c r="AU264" s="17" t="s">
        <v>87</v>
      </c>
    </row>
    <row r="265" s="2" customFormat="1">
      <c r="A265" s="40"/>
      <c r="B265" s="41"/>
      <c r="C265" s="42"/>
      <c r="D265" s="264" t="s">
        <v>169</v>
      </c>
      <c r="E265" s="42"/>
      <c r="F265" s="268" t="s">
        <v>346</v>
      </c>
      <c r="G265" s="42"/>
      <c r="H265" s="42"/>
      <c r="I265" s="220"/>
      <c r="J265" s="42"/>
      <c r="K265" s="42"/>
      <c r="L265" s="43"/>
      <c r="M265" s="266"/>
      <c r="N265" s="267"/>
      <c r="O265" s="93"/>
      <c r="P265" s="93"/>
      <c r="Q265" s="93"/>
      <c r="R265" s="93"/>
      <c r="S265" s="93"/>
      <c r="T265" s="94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7" t="s">
        <v>169</v>
      </c>
      <c r="AU265" s="17" t="s">
        <v>87</v>
      </c>
    </row>
    <row r="266" s="2" customFormat="1" ht="33" customHeight="1">
      <c r="A266" s="40"/>
      <c r="B266" s="41"/>
      <c r="C266" s="251" t="s">
        <v>295</v>
      </c>
      <c r="D266" s="251" t="s">
        <v>162</v>
      </c>
      <c r="E266" s="252" t="s">
        <v>347</v>
      </c>
      <c r="F266" s="253" t="s">
        <v>348</v>
      </c>
      <c r="G266" s="254" t="s">
        <v>315</v>
      </c>
      <c r="H266" s="255">
        <v>260</v>
      </c>
      <c r="I266" s="256"/>
      <c r="J266" s="257">
        <f>ROUND(I266*H266,2)</f>
        <v>0</v>
      </c>
      <c r="K266" s="258"/>
      <c r="L266" s="43"/>
      <c r="M266" s="259" t="s">
        <v>1</v>
      </c>
      <c r="N266" s="260" t="s">
        <v>43</v>
      </c>
      <c r="O266" s="93"/>
      <c r="P266" s="261">
        <f>O266*H266</f>
        <v>0</v>
      </c>
      <c r="Q266" s="261">
        <v>0</v>
      </c>
      <c r="R266" s="261">
        <f>Q266*H266</f>
        <v>0</v>
      </c>
      <c r="S266" s="261">
        <v>0</v>
      </c>
      <c r="T266" s="262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63" t="s">
        <v>166</v>
      </c>
      <c r="AT266" s="263" t="s">
        <v>162</v>
      </c>
      <c r="AU266" s="263" t="s">
        <v>87</v>
      </c>
      <c r="AY266" s="17" t="s">
        <v>160</v>
      </c>
      <c r="BE266" s="153">
        <f>IF(N266="základní",J266,0)</f>
        <v>0</v>
      </c>
      <c r="BF266" s="153">
        <f>IF(N266="snížená",J266,0)</f>
        <v>0</v>
      </c>
      <c r="BG266" s="153">
        <f>IF(N266="zákl. přenesená",J266,0)</f>
        <v>0</v>
      </c>
      <c r="BH266" s="153">
        <f>IF(N266="sníž. přenesená",J266,0)</f>
        <v>0</v>
      </c>
      <c r="BI266" s="153">
        <f>IF(N266="nulová",J266,0)</f>
        <v>0</v>
      </c>
      <c r="BJ266" s="17" t="s">
        <v>85</v>
      </c>
      <c r="BK266" s="153">
        <f>ROUND(I266*H266,2)</f>
        <v>0</v>
      </c>
      <c r="BL266" s="17" t="s">
        <v>166</v>
      </c>
      <c r="BM266" s="263" t="s">
        <v>349</v>
      </c>
    </row>
    <row r="267" s="2" customFormat="1">
      <c r="A267" s="40"/>
      <c r="B267" s="41"/>
      <c r="C267" s="42"/>
      <c r="D267" s="264" t="s">
        <v>168</v>
      </c>
      <c r="E267" s="42"/>
      <c r="F267" s="265" t="s">
        <v>348</v>
      </c>
      <c r="G267" s="42"/>
      <c r="H267" s="42"/>
      <c r="I267" s="220"/>
      <c r="J267" s="42"/>
      <c r="K267" s="42"/>
      <c r="L267" s="43"/>
      <c r="M267" s="266"/>
      <c r="N267" s="267"/>
      <c r="O267" s="93"/>
      <c r="P267" s="93"/>
      <c r="Q267" s="93"/>
      <c r="R267" s="93"/>
      <c r="S267" s="93"/>
      <c r="T267" s="94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7" t="s">
        <v>168</v>
      </c>
      <c r="AU267" s="17" t="s">
        <v>87</v>
      </c>
    </row>
    <row r="268" s="2" customFormat="1">
      <c r="A268" s="40"/>
      <c r="B268" s="41"/>
      <c r="C268" s="42"/>
      <c r="D268" s="264" t="s">
        <v>169</v>
      </c>
      <c r="E268" s="42"/>
      <c r="F268" s="268" t="s">
        <v>350</v>
      </c>
      <c r="G268" s="42"/>
      <c r="H268" s="42"/>
      <c r="I268" s="220"/>
      <c r="J268" s="42"/>
      <c r="K268" s="42"/>
      <c r="L268" s="43"/>
      <c r="M268" s="266"/>
      <c r="N268" s="267"/>
      <c r="O268" s="93"/>
      <c r="P268" s="93"/>
      <c r="Q268" s="93"/>
      <c r="R268" s="93"/>
      <c r="S268" s="93"/>
      <c r="T268" s="94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7" t="s">
        <v>169</v>
      </c>
      <c r="AU268" s="17" t="s">
        <v>87</v>
      </c>
    </row>
    <row r="269" s="13" customFormat="1">
      <c r="A269" s="13"/>
      <c r="B269" s="269"/>
      <c r="C269" s="270"/>
      <c r="D269" s="264" t="s">
        <v>176</v>
      </c>
      <c r="E269" s="271" t="s">
        <v>1</v>
      </c>
      <c r="F269" s="272" t="s">
        <v>351</v>
      </c>
      <c r="G269" s="270"/>
      <c r="H269" s="273">
        <v>260</v>
      </c>
      <c r="I269" s="274"/>
      <c r="J269" s="270"/>
      <c r="K269" s="270"/>
      <c r="L269" s="275"/>
      <c r="M269" s="276"/>
      <c r="N269" s="277"/>
      <c r="O269" s="277"/>
      <c r="P269" s="277"/>
      <c r="Q269" s="277"/>
      <c r="R269" s="277"/>
      <c r="S269" s="277"/>
      <c r="T269" s="27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9" t="s">
        <v>176</v>
      </c>
      <c r="AU269" s="279" t="s">
        <v>87</v>
      </c>
      <c r="AV269" s="13" t="s">
        <v>87</v>
      </c>
      <c r="AW269" s="13" t="s">
        <v>32</v>
      </c>
      <c r="AX269" s="13" t="s">
        <v>78</v>
      </c>
      <c r="AY269" s="279" t="s">
        <v>160</v>
      </c>
    </row>
    <row r="270" s="14" customFormat="1">
      <c r="A270" s="14"/>
      <c r="B270" s="280"/>
      <c r="C270" s="281"/>
      <c r="D270" s="264" t="s">
        <v>176</v>
      </c>
      <c r="E270" s="282" t="s">
        <v>1</v>
      </c>
      <c r="F270" s="283" t="s">
        <v>352</v>
      </c>
      <c r="G270" s="281"/>
      <c r="H270" s="284">
        <v>260</v>
      </c>
      <c r="I270" s="285"/>
      <c r="J270" s="281"/>
      <c r="K270" s="281"/>
      <c r="L270" s="286"/>
      <c r="M270" s="287"/>
      <c r="N270" s="288"/>
      <c r="O270" s="288"/>
      <c r="P270" s="288"/>
      <c r="Q270" s="288"/>
      <c r="R270" s="288"/>
      <c r="S270" s="288"/>
      <c r="T270" s="28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90" t="s">
        <v>176</v>
      </c>
      <c r="AU270" s="290" t="s">
        <v>87</v>
      </c>
      <c r="AV270" s="14" t="s">
        <v>179</v>
      </c>
      <c r="AW270" s="14" t="s">
        <v>32</v>
      </c>
      <c r="AX270" s="14" t="s">
        <v>78</v>
      </c>
      <c r="AY270" s="290" t="s">
        <v>160</v>
      </c>
    </row>
    <row r="271" s="15" customFormat="1">
      <c r="A271" s="15"/>
      <c r="B271" s="291"/>
      <c r="C271" s="292"/>
      <c r="D271" s="264" t="s">
        <v>176</v>
      </c>
      <c r="E271" s="293" t="s">
        <v>1</v>
      </c>
      <c r="F271" s="294" t="s">
        <v>180</v>
      </c>
      <c r="G271" s="292"/>
      <c r="H271" s="295">
        <v>260</v>
      </c>
      <c r="I271" s="296"/>
      <c r="J271" s="292"/>
      <c r="K271" s="292"/>
      <c r="L271" s="297"/>
      <c r="M271" s="298"/>
      <c r="N271" s="299"/>
      <c r="O271" s="299"/>
      <c r="P271" s="299"/>
      <c r="Q271" s="299"/>
      <c r="R271" s="299"/>
      <c r="S271" s="299"/>
      <c r="T271" s="30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301" t="s">
        <v>176</v>
      </c>
      <c r="AU271" s="301" t="s">
        <v>87</v>
      </c>
      <c r="AV271" s="15" t="s">
        <v>166</v>
      </c>
      <c r="AW271" s="15" t="s">
        <v>32</v>
      </c>
      <c r="AX271" s="15" t="s">
        <v>85</v>
      </c>
      <c r="AY271" s="301" t="s">
        <v>160</v>
      </c>
    </row>
    <row r="272" s="2" customFormat="1" ht="37.8" customHeight="1">
      <c r="A272" s="40"/>
      <c r="B272" s="41"/>
      <c r="C272" s="251" t="s">
        <v>353</v>
      </c>
      <c r="D272" s="251" t="s">
        <v>162</v>
      </c>
      <c r="E272" s="252" t="s">
        <v>354</v>
      </c>
      <c r="F272" s="253" t="s">
        <v>355</v>
      </c>
      <c r="G272" s="254" t="s">
        <v>202</v>
      </c>
      <c r="H272" s="255">
        <v>437</v>
      </c>
      <c r="I272" s="256"/>
      <c r="J272" s="257">
        <f>ROUND(I272*H272,2)</f>
        <v>0</v>
      </c>
      <c r="K272" s="258"/>
      <c r="L272" s="43"/>
      <c r="M272" s="259" t="s">
        <v>1</v>
      </c>
      <c r="N272" s="260" t="s">
        <v>43</v>
      </c>
      <c r="O272" s="93"/>
      <c r="P272" s="261">
        <f>O272*H272</f>
        <v>0</v>
      </c>
      <c r="Q272" s="261">
        <v>0</v>
      </c>
      <c r="R272" s="261">
        <f>Q272*H272</f>
        <v>0</v>
      </c>
      <c r="S272" s="261">
        <v>0</v>
      </c>
      <c r="T272" s="262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63" t="s">
        <v>166</v>
      </c>
      <c r="AT272" s="263" t="s">
        <v>162</v>
      </c>
      <c r="AU272" s="263" t="s">
        <v>87</v>
      </c>
      <c r="AY272" s="17" t="s">
        <v>160</v>
      </c>
      <c r="BE272" s="153">
        <f>IF(N272="základní",J272,0)</f>
        <v>0</v>
      </c>
      <c r="BF272" s="153">
        <f>IF(N272="snížená",J272,0)</f>
        <v>0</v>
      </c>
      <c r="BG272" s="153">
        <f>IF(N272="zákl. přenesená",J272,0)</f>
        <v>0</v>
      </c>
      <c r="BH272" s="153">
        <f>IF(N272="sníž. přenesená",J272,0)</f>
        <v>0</v>
      </c>
      <c r="BI272" s="153">
        <f>IF(N272="nulová",J272,0)</f>
        <v>0</v>
      </c>
      <c r="BJ272" s="17" t="s">
        <v>85</v>
      </c>
      <c r="BK272" s="153">
        <f>ROUND(I272*H272,2)</f>
        <v>0</v>
      </c>
      <c r="BL272" s="17" t="s">
        <v>166</v>
      </c>
      <c r="BM272" s="263" t="s">
        <v>356</v>
      </c>
    </row>
    <row r="273" s="2" customFormat="1">
      <c r="A273" s="40"/>
      <c r="B273" s="41"/>
      <c r="C273" s="42"/>
      <c r="D273" s="264" t="s">
        <v>168</v>
      </c>
      <c r="E273" s="42"/>
      <c r="F273" s="265" t="s">
        <v>357</v>
      </c>
      <c r="G273" s="42"/>
      <c r="H273" s="42"/>
      <c r="I273" s="220"/>
      <c r="J273" s="42"/>
      <c r="K273" s="42"/>
      <c r="L273" s="43"/>
      <c r="M273" s="266"/>
      <c r="N273" s="267"/>
      <c r="O273" s="93"/>
      <c r="P273" s="93"/>
      <c r="Q273" s="93"/>
      <c r="R273" s="93"/>
      <c r="S273" s="93"/>
      <c r="T273" s="94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7" t="s">
        <v>168</v>
      </c>
      <c r="AU273" s="17" t="s">
        <v>87</v>
      </c>
    </row>
    <row r="274" s="13" customFormat="1">
      <c r="A274" s="13"/>
      <c r="B274" s="269"/>
      <c r="C274" s="270"/>
      <c r="D274" s="264" t="s">
        <v>176</v>
      </c>
      <c r="E274" s="271" t="s">
        <v>1</v>
      </c>
      <c r="F274" s="272" t="s">
        <v>309</v>
      </c>
      <c r="G274" s="270"/>
      <c r="H274" s="273">
        <v>88</v>
      </c>
      <c r="I274" s="274"/>
      <c r="J274" s="270"/>
      <c r="K274" s="270"/>
      <c r="L274" s="275"/>
      <c r="M274" s="276"/>
      <c r="N274" s="277"/>
      <c r="O274" s="277"/>
      <c r="P274" s="277"/>
      <c r="Q274" s="277"/>
      <c r="R274" s="277"/>
      <c r="S274" s="277"/>
      <c r="T274" s="27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9" t="s">
        <v>176</v>
      </c>
      <c r="AU274" s="279" t="s">
        <v>87</v>
      </c>
      <c r="AV274" s="13" t="s">
        <v>87</v>
      </c>
      <c r="AW274" s="13" t="s">
        <v>32</v>
      </c>
      <c r="AX274" s="13" t="s">
        <v>78</v>
      </c>
      <c r="AY274" s="279" t="s">
        <v>160</v>
      </c>
    </row>
    <row r="275" s="14" customFormat="1">
      <c r="A275" s="14"/>
      <c r="B275" s="280"/>
      <c r="C275" s="281"/>
      <c r="D275" s="264" t="s">
        <v>176</v>
      </c>
      <c r="E275" s="282" t="s">
        <v>1</v>
      </c>
      <c r="F275" s="283" t="s">
        <v>358</v>
      </c>
      <c r="G275" s="281"/>
      <c r="H275" s="284">
        <v>88</v>
      </c>
      <c r="I275" s="285"/>
      <c r="J275" s="281"/>
      <c r="K275" s="281"/>
      <c r="L275" s="286"/>
      <c r="M275" s="287"/>
      <c r="N275" s="288"/>
      <c r="O275" s="288"/>
      <c r="P275" s="288"/>
      <c r="Q275" s="288"/>
      <c r="R275" s="288"/>
      <c r="S275" s="288"/>
      <c r="T275" s="28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90" t="s">
        <v>176</v>
      </c>
      <c r="AU275" s="290" t="s">
        <v>87</v>
      </c>
      <c r="AV275" s="14" t="s">
        <v>179</v>
      </c>
      <c r="AW275" s="14" t="s">
        <v>32</v>
      </c>
      <c r="AX275" s="14" t="s">
        <v>78</v>
      </c>
      <c r="AY275" s="290" t="s">
        <v>160</v>
      </c>
    </row>
    <row r="276" s="13" customFormat="1">
      <c r="A276" s="13"/>
      <c r="B276" s="269"/>
      <c r="C276" s="270"/>
      <c r="D276" s="264" t="s">
        <v>176</v>
      </c>
      <c r="E276" s="271" t="s">
        <v>1</v>
      </c>
      <c r="F276" s="272" t="s">
        <v>332</v>
      </c>
      <c r="G276" s="270"/>
      <c r="H276" s="273">
        <v>25</v>
      </c>
      <c r="I276" s="274"/>
      <c r="J276" s="270"/>
      <c r="K276" s="270"/>
      <c r="L276" s="275"/>
      <c r="M276" s="276"/>
      <c r="N276" s="277"/>
      <c r="O276" s="277"/>
      <c r="P276" s="277"/>
      <c r="Q276" s="277"/>
      <c r="R276" s="277"/>
      <c r="S276" s="277"/>
      <c r="T276" s="27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9" t="s">
        <v>176</v>
      </c>
      <c r="AU276" s="279" t="s">
        <v>87</v>
      </c>
      <c r="AV276" s="13" t="s">
        <v>87</v>
      </c>
      <c r="AW276" s="13" t="s">
        <v>32</v>
      </c>
      <c r="AX276" s="13" t="s">
        <v>78</v>
      </c>
      <c r="AY276" s="279" t="s">
        <v>160</v>
      </c>
    </row>
    <row r="277" s="14" customFormat="1">
      <c r="A277" s="14"/>
      <c r="B277" s="280"/>
      <c r="C277" s="281"/>
      <c r="D277" s="264" t="s">
        <v>176</v>
      </c>
      <c r="E277" s="282" t="s">
        <v>1</v>
      </c>
      <c r="F277" s="283" t="s">
        <v>359</v>
      </c>
      <c r="G277" s="281"/>
      <c r="H277" s="284">
        <v>25</v>
      </c>
      <c r="I277" s="285"/>
      <c r="J277" s="281"/>
      <c r="K277" s="281"/>
      <c r="L277" s="286"/>
      <c r="M277" s="287"/>
      <c r="N277" s="288"/>
      <c r="O277" s="288"/>
      <c r="P277" s="288"/>
      <c r="Q277" s="288"/>
      <c r="R277" s="288"/>
      <c r="S277" s="288"/>
      <c r="T277" s="28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90" t="s">
        <v>176</v>
      </c>
      <c r="AU277" s="290" t="s">
        <v>87</v>
      </c>
      <c r="AV277" s="14" t="s">
        <v>179</v>
      </c>
      <c r="AW277" s="14" t="s">
        <v>32</v>
      </c>
      <c r="AX277" s="14" t="s">
        <v>78</v>
      </c>
      <c r="AY277" s="290" t="s">
        <v>160</v>
      </c>
    </row>
    <row r="278" s="13" customFormat="1">
      <c r="A278" s="13"/>
      <c r="B278" s="269"/>
      <c r="C278" s="270"/>
      <c r="D278" s="264" t="s">
        <v>176</v>
      </c>
      <c r="E278" s="271" t="s">
        <v>1</v>
      </c>
      <c r="F278" s="272" t="s">
        <v>360</v>
      </c>
      <c r="G278" s="270"/>
      <c r="H278" s="273">
        <v>64</v>
      </c>
      <c r="I278" s="274"/>
      <c r="J278" s="270"/>
      <c r="K278" s="270"/>
      <c r="L278" s="275"/>
      <c r="M278" s="276"/>
      <c r="N278" s="277"/>
      <c r="O278" s="277"/>
      <c r="P278" s="277"/>
      <c r="Q278" s="277"/>
      <c r="R278" s="277"/>
      <c r="S278" s="277"/>
      <c r="T278" s="27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9" t="s">
        <v>176</v>
      </c>
      <c r="AU278" s="279" t="s">
        <v>87</v>
      </c>
      <c r="AV278" s="13" t="s">
        <v>87</v>
      </c>
      <c r="AW278" s="13" t="s">
        <v>32</v>
      </c>
      <c r="AX278" s="13" t="s">
        <v>78</v>
      </c>
      <c r="AY278" s="279" t="s">
        <v>160</v>
      </c>
    </row>
    <row r="279" s="14" customFormat="1">
      <c r="A279" s="14"/>
      <c r="B279" s="280"/>
      <c r="C279" s="281"/>
      <c r="D279" s="264" t="s">
        <v>176</v>
      </c>
      <c r="E279" s="282" t="s">
        <v>1</v>
      </c>
      <c r="F279" s="283" t="s">
        <v>361</v>
      </c>
      <c r="G279" s="281"/>
      <c r="H279" s="284">
        <v>64</v>
      </c>
      <c r="I279" s="285"/>
      <c r="J279" s="281"/>
      <c r="K279" s="281"/>
      <c r="L279" s="286"/>
      <c r="M279" s="287"/>
      <c r="N279" s="288"/>
      <c r="O279" s="288"/>
      <c r="P279" s="288"/>
      <c r="Q279" s="288"/>
      <c r="R279" s="288"/>
      <c r="S279" s="288"/>
      <c r="T279" s="28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90" t="s">
        <v>176</v>
      </c>
      <c r="AU279" s="290" t="s">
        <v>87</v>
      </c>
      <c r="AV279" s="14" t="s">
        <v>179</v>
      </c>
      <c r="AW279" s="14" t="s">
        <v>32</v>
      </c>
      <c r="AX279" s="14" t="s">
        <v>78</v>
      </c>
      <c r="AY279" s="290" t="s">
        <v>160</v>
      </c>
    </row>
    <row r="280" s="13" customFormat="1">
      <c r="A280" s="13"/>
      <c r="B280" s="269"/>
      <c r="C280" s="270"/>
      <c r="D280" s="264" t="s">
        <v>176</v>
      </c>
      <c r="E280" s="271" t="s">
        <v>1</v>
      </c>
      <c r="F280" s="272" t="s">
        <v>362</v>
      </c>
      <c r="G280" s="270"/>
      <c r="H280" s="273">
        <v>260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9" t="s">
        <v>176</v>
      </c>
      <c r="AU280" s="279" t="s">
        <v>87</v>
      </c>
      <c r="AV280" s="13" t="s">
        <v>87</v>
      </c>
      <c r="AW280" s="13" t="s">
        <v>32</v>
      </c>
      <c r="AX280" s="13" t="s">
        <v>78</v>
      </c>
      <c r="AY280" s="279" t="s">
        <v>160</v>
      </c>
    </row>
    <row r="281" s="14" customFormat="1">
      <c r="A281" s="14"/>
      <c r="B281" s="280"/>
      <c r="C281" s="281"/>
      <c r="D281" s="264" t="s">
        <v>176</v>
      </c>
      <c r="E281" s="282" t="s">
        <v>1</v>
      </c>
      <c r="F281" s="283" t="s">
        <v>363</v>
      </c>
      <c r="G281" s="281"/>
      <c r="H281" s="284">
        <v>260</v>
      </c>
      <c r="I281" s="285"/>
      <c r="J281" s="281"/>
      <c r="K281" s="281"/>
      <c r="L281" s="286"/>
      <c r="M281" s="287"/>
      <c r="N281" s="288"/>
      <c r="O281" s="288"/>
      <c r="P281" s="288"/>
      <c r="Q281" s="288"/>
      <c r="R281" s="288"/>
      <c r="S281" s="288"/>
      <c r="T281" s="28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90" t="s">
        <v>176</v>
      </c>
      <c r="AU281" s="290" t="s">
        <v>87</v>
      </c>
      <c r="AV281" s="14" t="s">
        <v>179</v>
      </c>
      <c r="AW281" s="14" t="s">
        <v>32</v>
      </c>
      <c r="AX281" s="14" t="s">
        <v>78</v>
      </c>
      <c r="AY281" s="290" t="s">
        <v>160</v>
      </c>
    </row>
    <row r="282" s="15" customFormat="1">
      <c r="A282" s="15"/>
      <c r="B282" s="291"/>
      <c r="C282" s="292"/>
      <c r="D282" s="264" t="s">
        <v>176</v>
      </c>
      <c r="E282" s="293" t="s">
        <v>1</v>
      </c>
      <c r="F282" s="294" t="s">
        <v>180</v>
      </c>
      <c r="G282" s="292"/>
      <c r="H282" s="295">
        <v>437</v>
      </c>
      <c r="I282" s="296"/>
      <c r="J282" s="292"/>
      <c r="K282" s="292"/>
      <c r="L282" s="297"/>
      <c r="M282" s="298"/>
      <c r="N282" s="299"/>
      <c r="O282" s="299"/>
      <c r="P282" s="299"/>
      <c r="Q282" s="299"/>
      <c r="R282" s="299"/>
      <c r="S282" s="299"/>
      <c r="T282" s="30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301" t="s">
        <v>176</v>
      </c>
      <c r="AU282" s="301" t="s">
        <v>87</v>
      </c>
      <c r="AV282" s="15" t="s">
        <v>166</v>
      </c>
      <c r="AW282" s="15" t="s">
        <v>32</v>
      </c>
      <c r="AX282" s="15" t="s">
        <v>85</v>
      </c>
      <c r="AY282" s="301" t="s">
        <v>160</v>
      </c>
    </row>
    <row r="283" s="2" customFormat="1" ht="16.5" customHeight="1">
      <c r="A283" s="40"/>
      <c r="B283" s="41"/>
      <c r="C283" s="251" t="s">
        <v>364</v>
      </c>
      <c r="D283" s="251" t="s">
        <v>162</v>
      </c>
      <c r="E283" s="252" t="s">
        <v>365</v>
      </c>
      <c r="F283" s="253" t="s">
        <v>366</v>
      </c>
      <c r="G283" s="254" t="s">
        <v>165</v>
      </c>
      <c r="H283" s="255">
        <v>1</v>
      </c>
      <c r="I283" s="256"/>
      <c r="J283" s="257">
        <f>ROUND(I283*H283,2)</f>
        <v>0</v>
      </c>
      <c r="K283" s="258"/>
      <c r="L283" s="43"/>
      <c r="M283" s="259" t="s">
        <v>1</v>
      </c>
      <c r="N283" s="260" t="s">
        <v>43</v>
      </c>
      <c r="O283" s="93"/>
      <c r="P283" s="261">
        <f>O283*H283</f>
        <v>0</v>
      </c>
      <c r="Q283" s="261">
        <v>0</v>
      </c>
      <c r="R283" s="261">
        <f>Q283*H283</f>
        <v>0</v>
      </c>
      <c r="S283" s="261">
        <v>0</v>
      </c>
      <c r="T283" s="262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63" t="s">
        <v>166</v>
      </c>
      <c r="AT283" s="263" t="s">
        <v>162</v>
      </c>
      <c r="AU283" s="263" t="s">
        <v>87</v>
      </c>
      <c r="AY283" s="17" t="s">
        <v>160</v>
      </c>
      <c r="BE283" s="153">
        <f>IF(N283="základní",J283,0)</f>
        <v>0</v>
      </c>
      <c r="BF283" s="153">
        <f>IF(N283="snížená",J283,0)</f>
        <v>0</v>
      </c>
      <c r="BG283" s="153">
        <f>IF(N283="zákl. přenesená",J283,0)</f>
        <v>0</v>
      </c>
      <c r="BH283" s="153">
        <f>IF(N283="sníž. přenesená",J283,0)</f>
        <v>0</v>
      </c>
      <c r="BI283" s="153">
        <f>IF(N283="nulová",J283,0)</f>
        <v>0</v>
      </c>
      <c r="BJ283" s="17" t="s">
        <v>85</v>
      </c>
      <c r="BK283" s="153">
        <f>ROUND(I283*H283,2)</f>
        <v>0</v>
      </c>
      <c r="BL283" s="17" t="s">
        <v>166</v>
      </c>
      <c r="BM283" s="263" t="s">
        <v>367</v>
      </c>
    </row>
    <row r="284" s="2" customFormat="1">
      <c r="A284" s="40"/>
      <c r="B284" s="41"/>
      <c r="C284" s="42"/>
      <c r="D284" s="264" t="s">
        <v>168</v>
      </c>
      <c r="E284" s="42"/>
      <c r="F284" s="265" t="s">
        <v>366</v>
      </c>
      <c r="G284" s="42"/>
      <c r="H284" s="42"/>
      <c r="I284" s="220"/>
      <c r="J284" s="42"/>
      <c r="K284" s="42"/>
      <c r="L284" s="43"/>
      <c r="M284" s="266"/>
      <c r="N284" s="267"/>
      <c r="O284" s="93"/>
      <c r="P284" s="93"/>
      <c r="Q284" s="93"/>
      <c r="R284" s="93"/>
      <c r="S284" s="93"/>
      <c r="T284" s="94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7" t="s">
        <v>168</v>
      </c>
      <c r="AU284" s="17" t="s">
        <v>87</v>
      </c>
    </row>
    <row r="285" s="2" customFormat="1">
      <c r="A285" s="40"/>
      <c r="B285" s="41"/>
      <c r="C285" s="42"/>
      <c r="D285" s="264" t="s">
        <v>169</v>
      </c>
      <c r="E285" s="42"/>
      <c r="F285" s="268" t="s">
        <v>368</v>
      </c>
      <c r="G285" s="42"/>
      <c r="H285" s="42"/>
      <c r="I285" s="220"/>
      <c r="J285" s="42"/>
      <c r="K285" s="42"/>
      <c r="L285" s="43"/>
      <c r="M285" s="266"/>
      <c r="N285" s="267"/>
      <c r="O285" s="93"/>
      <c r="P285" s="93"/>
      <c r="Q285" s="93"/>
      <c r="R285" s="93"/>
      <c r="S285" s="93"/>
      <c r="T285" s="94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7" t="s">
        <v>169</v>
      </c>
      <c r="AU285" s="17" t="s">
        <v>87</v>
      </c>
    </row>
    <row r="286" s="2" customFormat="1" ht="33" customHeight="1">
      <c r="A286" s="40"/>
      <c r="B286" s="41"/>
      <c r="C286" s="251" t="s">
        <v>369</v>
      </c>
      <c r="D286" s="251" t="s">
        <v>162</v>
      </c>
      <c r="E286" s="252" t="s">
        <v>370</v>
      </c>
      <c r="F286" s="253" t="s">
        <v>371</v>
      </c>
      <c r="G286" s="254" t="s">
        <v>202</v>
      </c>
      <c r="H286" s="255">
        <v>103</v>
      </c>
      <c r="I286" s="256"/>
      <c r="J286" s="257">
        <f>ROUND(I286*H286,2)</f>
        <v>0</v>
      </c>
      <c r="K286" s="258"/>
      <c r="L286" s="43"/>
      <c r="M286" s="259" t="s">
        <v>1</v>
      </c>
      <c r="N286" s="260" t="s">
        <v>43</v>
      </c>
      <c r="O286" s="93"/>
      <c r="P286" s="261">
        <f>O286*H286</f>
        <v>0</v>
      </c>
      <c r="Q286" s="261">
        <v>0</v>
      </c>
      <c r="R286" s="261">
        <f>Q286*H286</f>
        <v>0</v>
      </c>
      <c r="S286" s="261">
        <v>0.045999999999999999</v>
      </c>
      <c r="T286" s="262">
        <f>S286*H286</f>
        <v>4.7379999999999995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63" t="s">
        <v>166</v>
      </c>
      <c r="AT286" s="263" t="s">
        <v>162</v>
      </c>
      <c r="AU286" s="263" t="s">
        <v>87</v>
      </c>
      <c r="AY286" s="17" t="s">
        <v>160</v>
      </c>
      <c r="BE286" s="153">
        <f>IF(N286="základní",J286,0)</f>
        <v>0</v>
      </c>
      <c r="BF286" s="153">
        <f>IF(N286="snížená",J286,0)</f>
        <v>0</v>
      </c>
      <c r="BG286" s="153">
        <f>IF(N286="zákl. přenesená",J286,0)</f>
        <v>0</v>
      </c>
      <c r="BH286" s="153">
        <f>IF(N286="sníž. přenesená",J286,0)</f>
        <v>0</v>
      </c>
      <c r="BI286" s="153">
        <f>IF(N286="nulová",J286,0)</f>
        <v>0</v>
      </c>
      <c r="BJ286" s="17" t="s">
        <v>85</v>
      </c>
      <c r="BK286" s="153">
        <f>ROUND(I286*H286,2)</f>
        <v>0</v>
      </c>
      <c r="BL286" s="17" t="s">
        <v>166</v>
      </c>
      <c r="BM286" s="263" t="s">
        <v>372</v>
      </c>
    </row>
    <row r="287" s="2" customFormat="1">
      <c r="A287" s="40"/>
      <c r="B287" s="41"/>
      <c r="C287" s="42"/>
      <c r="D287" s="264" t="s">
        <v>168</v>
      </c>
      <c r="E287" s="42"/>
      <c r="F287" s="265" t="s">
        <v>371</v>
      </c>
      <c r="G287" s="42"/>
      <c r="H287" s="42"/>
      <c r="I287" s="220"/>
      <c r="J287" s="42"/>
      <c r="K287" s="42"/>
      <c r="L287" s="43"/>
      <c r="M287" s="266"/>
      <c r="N287" s="267"/>
      <c r="O287" s="93"/>
      <c r="P287" s="93"/>
      <c r="Q287" s="93"/>
      <c r="R287" s="93"/>
      <c r="S287" s="93"/>
      <c r="T287" s="94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7" t="s">
        <v>168</v>
      </c>
      <c r="AU287" s="17" t="s">
        <v>87</v>
      </c>
    </row>
    <row r="288" s="13" customFormat="1">
      <c r="A288" s="13"/>
      <c r="B288" s="269"/>
      <c r="C288" s="270"/>
      <c r="D288" s="264" t="s">
        <v>176</v>
      </c>
      <c r="E288" s="271" t="s">
        <v>1</v>
      </c>
      <c r="F288" s="272" t="s">
        <v>309</v>
      </c>
      <c r="G288" s="270"/>
      <c r="H288" s="273">
        <v>88</v>
      </c>
      <c r="I288" s="274"/>
      <c r="J288" s="270"/>
      <c r="K288" s="270"/>
      <c r="L288" s="275"/>
      <c r="M288" s="276"/>
      <c r="N288" s="277"/>
      <c r="O288" s="277"/>
      <c r="P288" s="277"/>
      <c r="Q288" s="277"/>
      <c r="R288" s="277"/>
      <c r="S288" s="277"/>
      <c r="T288" s="27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9" t="s">
        <v>176</v>
      </c>
      <c r="AU288" s="279" t="s">
        <v>87</v>
      </c>
      <c r="AV288" s="13" t="s">
        <v>87</v>
      </c>
      <c r="AW288" s="13" t="s">
        <v>32</v>
      </c>
      <c r="AX288" s="13" t="s">
        <v>78</v>
      </c>
      <c r="AY288" s="279" t="s">
        <v>160</v>
      </c>
    </row>
    <row r="289" s="14" customFormat="1">
      <c r="A289" s="14"/>
      <c r="B289" s="280"/>
      <c r="C289" s="281"/>
      <c r="D289" s="264" t="s">
        <v>176</v>
      </c>
      <c r="E289" s="282" t="s">
        <v>1</v>
      </c>
      <c r="F289" s="283" t="s">
        <v>373</v>
      </c>
      <c r="G289" s="281"/>
      <c r="H289" s="284">
        <v>88</v>
      </c>
      <c r="I289" s="285"/>
      <c r="J289" s="281"/>
      <c r="K289" s="281"/>
      <c r="L289" s="286"/>
      <c r="M289" s="287"/>
      <c r="N289" s="288"/>
      <c r="O289" s="288"/>
      <c r="P289" s="288"/>
      <c r="Q289" s="288"/>
      <c r="R289" s="288"/>
      <c r="S289" s="288"/>
      <c r="T289" s="28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90" t="s">
        <v>176</v>
      </c>
      <c r="AU289" s="290" t="s">
        <v>87</v>
      </c>
      <c r="AV289" s="14" t="s">
        <v>179</v>
      </c>
      <c r="AW289" s="14" t="s">
        <v>32</v>
      </c>
      <c r="AX289" s="14" t="s">
        <v>78</v>
      </c>
      <c r="AY289" s="290" t="s">
        <v>160</v>
      </c>
    </row>
    <row r="290" s="13" customFormat="1">
      <c r="A290" s="13"/>
      <c r="B290" s="269"/>
      <c r="C290" s="270"/>
      <c r="D290" s="264" t="s">
        <v>176</v>
      </c>
      <c r="E290" s="271" t="s">
        <v>1</v>
      </c>
      <c r="F290" s="272" t="s">
        <v>260</v>
      </c>
      <c r="G290" s="270"/>
      <c r="H290" s="273">
        <v>15</v>
      </c>
      <c r="I290" s="274"/>
      <c r="J290" s="270"/>
      <c r="K290" s="270"/>
      <c r="L290" s="275"/>
      <c r="M290" s="276"/>
      <c r="N290" s="277"/>
      <c r="O290" s="277"/>
      <c r="P290" s="277"/>
      <c r="Q290" s="277"/>
      <c r="R290" s="277"/>
      <c r="S290" s="277"/>
      <c r="T290" s="27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9" t="s">
        <v>176</v>
      </c>
      <c r="AU290" s="279" t="s">
        <v>87</v>
      </c>
      <c r="AV290" s="13" t="s">
        <v>87</v>
      </c>
      <c r="AW290" s="13" t="s">
        <v>32</v>
      </c>
      <c r="AX290" s="13" t="s">
        <v>78</v>
      </c>
      <c r="AY290" s="279" t="s">
        <v>160</v>
      </c>
    </row>
    <row r="291" s="14" customFormat="1">
      <c r="A291" s="14"/>
      <c r="B291" s="280"/>
      <c r="C291" s="281"/>
      <c r="D291" s="264" t="s">
        <v>176</v>
      </c>
      <c r="E291" s="282" t="s">
        <v>1</v>
      </c>
      <c r="F291" s="283" t="s">
        <v>374</v>
      </c>
      <c r="G291" s="281"/>
      <c r="H291" s="284">
        <v>15</v>
      </c>
      <c r="I291" s="285"/>
      <c r="J291" s="281"/>
      <c r="K291" s="281"/>
      <c r="L291" s="286"/>
      <c r="M291" s="287"/>
      <c r="N291" s="288"/>
      <c r="O291" s="288"/>
      <c r="P291" s="288"/>
      <c r="Q291" s="288"/>
      <c r="R291" s="288"/>
      <c r="S291" s="288"/>
      <c r="T291" s="28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90" t="s">
        <v>176</v>
      </c>
      <c r="AU291" s="290" t="s">
        <v>87</v>
      </c>
      <c r="AV291" s="14" t="s">
        <v>179</v>
      </c>
      <c r="AW291" s="14" t="s">
        <v>32</v>
      </c>
      <c r="AX291" s="14" t="s">
        <v>78</v>
      </c>
      <c r="AY291" s="290" t="s">
        <v>160</v>
      </c>
    </row>
    <row r="292" s="15" customFormat="1">
      <c r="A292" s="15"/>
      <c r="B292" s="291"/>
      <c r="C292" s="292"/>
      <c r="D292" s="264" t="s">
        <v>176</v>
      </c>
      <c r="E292" s="293" t="s">
        <v>1</v>
      </c>
      <c r="F292" s="294" t="s">
        <v>180</v>
      </c>
      <c r="G292" s="292"/>
      <c r="H292" s="295">
        <v>103</v>
      </c>
      <c r="I292" s="296"/>
      <c r="J292" s="292"/>
      <c r="K292" s="292"/>
      <c r="L292" s="297"/>
      <c r="M292" s="298"/>
      <c r="N292" s="299"/>
      <c r="O292" s="299"/>
      <c r="P292" s="299"/>
      <c r="Q292" s="299"/>
      <c r="R292" s="299"/>
      <c r="S292" s="299"/>
      <c r="T292" s="300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301" t="s">
        <v>176</v>
      </c>
      <c r="AU292" s="301" t="s">
        <v>87</v>
      </c>
      <c r="AV292" s="15" t="s">
        <v>166</v>
      </c>
      <c r="AW292" s="15" t="s">
        <v>32</v>
      </c>
      <c r="AX292" s="15" t="s">
        <v>85</v>
      </c>
      <c r="AY292" s="301" t="s">
        <v>160</v>
      </c>
    </row>
    <row r="293" s="2" customFormat="1" ht="24.15" customHeight="1">
      <c r="A293" s="40"/>
      <c r="B293" s="41"/>
      <c r="C293" s="251" t="s">
        <v>375</v>
      </c>
      <c r="D293" s="251" t="s">
        <v>162</v>
      </c>
      <c r="E293" s="252" t="s">
        <v>376</v>
      </c>
      <c r="F293" s="253" t="s">
        <v>377</v>
      </c>
      <c r="G293" s="254" t="s">
        <v>202</v>
      </c>
      <c r="H293" s="255">
        <v>103</v>
      </c>
      <c r="I293" s="256"/>
      <c r="J293" s="257">
        <f>ROUND(I293*H293,2)</f>
        <v>0</v>
      </c>
      <c r="K293" s="258"/>
      <c r="L293" s="43"/>
      <c r="M293" s="259" t="s">
        <v>1</v>
      </c>
      <c r="N293" s="260" t="s">
        <v>43</v>
      </c>
      <c r="O293" s="93"/>
      <c r="P293" s="261">
        <f>O293*H293</f>
        <v>0</v>
      </c>
      <c r="Q293" s="261">
        <v>0</v>
      </c>
      <c r="R293" s="261">
        <f>Q293*H293</f>
        <v>0</v>
      </c>
      <c r="S293" s="261">
        <v>0</v>
      </c>
      <c r="T293" s="262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63" t="s">
        <v>166</v>
      </c>
      <c r="AT293" s="263" t="s">
        <v>162</v>
      </c>
      <c r="AU293" s="263" t="s">
        <v>87</v>
      </c>
      <c r="AY293" s="17" t="s">
        <v>160</v>
      </c>
      <c r="BE293" s="153">
        <f>IF(N293="základní",J293,0)</f>
        <v>0</v>
      </c>
      <c r="BF293" s="153">
        <f>IF(N293="snížená",J293,0)</f>
        <v>0</v>
      </c>
      <c r="BG293" s="153">
        <f>IF(N293="zákl. přenesená",J293,0)</f>
        <v>0</v>
      </c>
      <c r="BH293" s="153">
        <f>IF(N293="sníž. přenesená",J293,0)</f>
        <v>0</v>
      </c>
      <c r="BI293" s="153">
        <f>IF(N293="nulová",J293,0)</f>
        <v>0</v>
      </c>
      <c r="BJ293" s="17" t="s">
        <v>85</v>
      </c>
      <c r="BK293" s="153">
        <f>ROUND(I293*H293,2)</f>
        <v>0</v>
      </c>
      <c r="BL293" s="17" t="s">
        <v>166</v>
      </c>
      <c r="BM293" s="263" t="s">
        <v>378</v>
      </c>
    </row>
    <row r="294" s="2" customFormat="1">
      <c r="A294" s="40"/>
      <c r="B294" s="41"/>
      <c r="C294" s="42"/>
      <c r="D294" s="264" t="s">
        <v>168</v>
      </c>
      <c r="E294" s="42"/>
      <c r="F294" s="265" t="s">
        <v>371</v>
      </c>
      <c r="G294" s="42"/>
      <c r="H294" s="42"/>
      <c r="I294" s="220"/>
      <c r="J294" s="42"/>
      <c r="K294" s="42"/>
      <c r="L294" s="43"/>
      <c r="M294" s="266"/>
      <c r="N294" s="267"/>
      <c r="O294" s="93"/>
      <c r="P294" s="93"/>
      <c r="Q294" s="93"/>
      <c r="R294" s="93"/>
      <c r="S294" s="93"/>
      <c r="T294" s="94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7" t="s">
        <v>168</v>
      </c>
      <c r="AU294" s="17" t="s">
        <v>87</v>
      </c>
    </row>
    <row r="295" s="13" customFormat="1">
      <c r="A295" s="13"/>
      <c r="B295" s="269"/>
      <c r="C295" s="270"/>
      <c r="D295" s="264" t="s">
        <v>176</v>
      </c>
      <c r="E295" s="271" t="s">
        <v>1</v>
      </c>
      <c r="F295" s="272" t="s">
        <v>309</v>
      </c>
      <c r="G295" s="270"/>
      <c r="H295" s="273">
        <v>88</v>
      </c>
      <c r="I295" s="274"/>
      <c r="J295" s="270"/>
      <c r="K295" s="270"/>
      <c r="L295" s="275"/>
      <c r="M295" s="276"/>
      <c r="N295" s="277"/>
      <c r="O295" s="277"/>
      <c r="P295" s="277"/>
      <c r="Q295" s="277"/>
      <c r="R295" s="277"/>
      <c r="S295" s="277"/>
      <c r="T295" s="27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9" t="s">
        <v>176</v>
      </c>
      <c r="AU295" s="279" t="s">
        <v>87</v>
      </c>
      <c r="AV295" s="13" t="s">
        <v>87</v>
      </c>
      <c r="AW295" s="13" t="s">
        <v>32</v>
      </c>
      <c r="AX295" s="13" t="s">
        <v>78</v>
      </c>
      <c r="AY295" s="279" t="s">
        <v>160</v>
      </c>
    </row>
    <row r="296" s="14" customFormat="1">
      <c r="A296" s="14"/>
      <c r="B296" s="280"/>
      <c r="C296" s="281"/>
      <c r="D296" s="264" t="s">
        <v>176</v>
      </c>
      <c r="E296" s="282" t="s">
        <v>1</v>
      </c>
      <c r="F296" s="283" t="s">
        <v>379</v>
      </c>
      <c r="G296" s="281"/>
      <c r="H296" s="284">
        <v>88</v>
      </c>
      <c r="I296" s="285"/>
      <c r="J296" s="281"/>
      <c r="K296" s="281"/>
      <c r="L296" s="286"/>
      <c r="M296" s="287"/>
      <c r="N296" s="288"/>
      <c r="O296" s="288"/>
      <c r="P296" s="288"/>
      <c r="Q296" s="288"/>
      <c r="R296" s="288"/>
      <c r="S296" s="288"/>
      <c r="T296" s="28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90" t="s">
        <v>176</v>
      </c>
      <c r="AU296" s="290" t="s">
        <v>87</v>
      </c>
      <c r="AV296" s="14" t="s">
        <v>179</v>
      </c>
      <c r="AW296" s="14" t="s">
        <v>32</v>
      </c>
      <c r="AX296" s="14" t="s">
        <v>78</v>
      </c>
      <c r="AY296" s="290" t="s">
        <v>160</v>
      </c>
    </row>
    <row r="297" s="13" customFormat="1">
      <c r="A297" s="13"/>
      <c r="B297" s="269"/>
      <c r="C297" s="270"/>
      <c r="D297" s="264" t="s">
        <v>176</v>
      </c>
      <c r="E297" s="271" t="s">
        <v>1</v>
      </c>
      <c r="F297" s="272" t="s">
        <v>260</v>
      </c>
      <c r="G297" s="270"/>
      <c r="H297" s="273">
        <v>15</v>
      </c>
      <c r="I297" s="274"/>
      <c r="J297" s="270"/>
      <c r="K297" s="270"/>
      <c r="L297" s="275"/>
      <c r="M297" s="276"/>
      <c r="N297" s="277"/>
      <c r="O297" s="277"/>
      <c r="P297" s="277"/>
      <c r="Q297" s="277"/>
      <c r="R297" s="277"/>
      <c r="S297" s="277"/>
      <c r="T297" s="27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9" t="s">
        <v>176</v>
      </c>
      <c r="AU297" s="279" t="s">
        <v>87</v>
      </c>
      <c r="AV297" s="13" t="s">
        <v>87</v>
      </c>
      <c r="AW297" s="13" t="s">
        <v>32</v>
      </c>
      <c r="AX297" s="13" t="s">
        <v>78</v>
      </c>
      <c r="AY297" s="279" t="s">
        <v>160</v>
      </c>
    </row>
    <row r="298" s="14" customFormat="1">
      <c r="A298" s="14"/>
      <c r="B298" s="280"/>
      <c r="C298" s="281"/>
      <c r="D298" s="264" t="s">
        <v>176</v>
      </c>
      <c r="E298" s="282" t="s">
        <v>1</v>
      </c>
      <c r="F298" s="283" t="s">
        <v>380</v>
      </c>
      <c r="G298" s="281"/>
      <c r="H298" s="284">
        <v>15</v>
      </c>
      <c r="I298" s="285"/>
      <c r="J298" s="281"/>
      <c r="K298" s="281"/>
      <c r="L298" s="286"/>
      <c r="M298" s="287"/>
      <c r="N298" s="288"/>
      <c r="O298" s="288"/>
      <c r="P298" s="288"/>
      <c r="Q298" s="288"/>
      <c r="R298" s="288"/>
      <c r="S298" s="288"/>
      <c r="T298" s="28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90" t="s">
        <v>176</v>
      </c>
      <c r="AU298" s="290" t="s">
        <v>87</v>
      </c>
      <c r="AV298" s="14" t="s">
        <v>179</v>
      </c>
      <c r="AW298" s="14" t="s">
        <v>32</v>
      </c>
      <c r="AX298" s="14" t="s">
        <v>78</v>
      </c>
      <c r="AY298" s="290" t="s">
        <v>160</v>
      </c>
    </row>
    <row r="299" s="15" customFormat="1">
      <c r="A299" s="15"/>
      <c r="B299" s="291"/>
      <c r="C299" s="292"/>
      <c r="D299" s="264" t="s">
        <v>176</v>
      </c>
      <c r="E299" s="293" t="s">
        <v>1</v>
      </c>
      <c r="F299" s="294" t="s">
        <v>180</v>
      </c>
      <c r="G299" s="292"/>
      <c r="H299" s="295">
        <v>103</v>
      </c>
      <c r="I299" s="296"/>
      <c r="J299" s="292"/>
      <c r="K299" s="292"/>
      <c r="L299" s="297"/>
      <c r="M299" s="298"/>
      <c r="N299" s="299"/>
      <c r="O299" s="299"/>
      <c r="P299" s="299"/>
      <c r="Q299" s="299"/>
      <c r="R299" s="299"/>
      <c r="S299" s="299"/>
      <c r="T299" s="30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301" t="s">
        <v>176</v>
      </c>
      <c r="AU299" s="301" t="s">
        <v>87</v>
      </c>
      <c r="AV299" s="15" t="s">
        <v>166</v>
      </c>
      <c r="AW299" s="15" t="s">
        <v>32</v>
      </c>
      <c r="AX299" s="15" t="s">
        <v>85</v>
      </c>
      <c r="AY299" s="301" t="s">
        <v>160</v>
      </c>
    </row>
    <row r="300" s="2" customFormat="1" ht="24.15" customHeight="1">
      <c r="A300" s="40"/>
      <c r="B300" s="41"/>
      <c r="C300" s="251" t="s">
        <v>381</v>
      </c>
      <c r="D300" s="251" t="s">
        <v>162</v>
      </c>
      <c r="E300" s="252" t="s">
        <v>382</v>
      </c>
      <c r="F300" s="253" t="s">
        <v>383</v>
      </c>
      <c r="G300" s="254" t="s">
        <v>165</v>
      </c>
      <c r="H300" s="255">
        <v>1</v>
      </c>
      <c r="I300" s="256"/>
      <c r="J300" s="257">
        <f>ROUND(I300*H300,2)</f>
        <v>0</v>
      </c>
      <c r="K300" s="258"/>
      <c r="L300" s="43"/>
      <c r="M300" s="259" t="s">
        <v>1</v>
      </c>
      <c r="N300" s="260" t="s">
        <v>43</v>
      </c>
      <c r="O300" s="93"/>
      <c r="P300" s="261">
        <f>O300*H300</f>
        <v>0</v>
      </c>
      <c r="Q300" s="261">
        <v>0</v>
      </c>
      <c r="R300" s="261">
        <f>Q300*H300</f>
        <v>0</v>
      </c>
      <c r="S300" s="261">
        <v>0</v>
      </c>
      <c r="T300" s="262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63" t="s">
        <v>166</v>
      </c>
      <c r="AT300" s="263" t="s">
        <v>162</v>
      </c>
      <c r="AU300" s="263" t="s">
        <v>87</v>
      </c>
      <c r="AY300" s="17" t="s">
        <v>160</v>
      </c>
      <c r="BE300" s="153">
        <f>IF(N300="základní",J300,0)</f>
        <v>0</v>
      </c>
      <c r="BF300" s="153">
        <f>IF(N300="snížená",J300,0)</f>
        <v>0</v>
      </c>
      <c r="BG300" s="153">
        <f>IF(N300="zákl. přenesená",J300,0)</f>
        <v>0</v>
      </c>
      <c r="BH300" s="153">
        <f>IF(N300="sníž. přenesená",J300,0)</f>
        <v>0</v>
      </c>
      <c r="BI300" s="153">
        <f>IF(N300="nulová",J300,0)</f>
        <v>0</v>
      </c>
      <c r="BJ300" s="17" t="s">
        <v>85</v>
      </c>
      <c r="BK300" s="153">
        <f>ROUND(I300*H300,2)</f>
        <v>0</v>
      </c>
      <c r="BL300" s="17" t="s">
        <v>166</v>
      </c>
      <c r="BM300" s="263" t="s">
        <v>384</v>
      </c>
    </row>
    <row r="301" s="2" customFormat="1">
      <c r="A301" s="40"/>
      <c r="B301" s="41"/>
      <c r="C301" s="42"/>
      <c r="D301" s="264" t="s">
        <v>168</v>
      </c>
      <c r="E301" s="42"/>
      <c r="F301" s="265" t="s">
        <v>383</v>
      </c>
      <c r="G301" s="42"/>
      <c r="H301" s="42"/>
      <c r="I301" s="220"/>
      <c r="J301" s="42"/>
      <c r="K301" s="42"/>
      <c r="L301" s="43"/>
      <c r="M301" s="266"/>
      <c r="N301" s="267"/>
      <c r="O301" s="93"/>
      <c r="P301" s="93"/>
      <c r="Q301" s="93"/>
      <c r="R301" s="93"/>
      <c r="S301" s="93"/>
      <c r="T301" s="94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7" t="s">
        <v>168</v>
      </c>
      <c r="AU301" s="17" t="s">
        <v>87</v>
      </c>
    </row>
    <row r="302" s="2" customFormat="1">
      <c r="A302" s="40"/>
      <c r="B302" s="41"/>
      <c r="C302" s="42"/>
      <c r="D302" s="264" t="s">
        <v>169</v>
      </c>
      <c r="E302" s="42"/>
      <c r="F302" s="268" t="s">
        <v>385</v>
      </c>
      <c r="G302" s="42"/>
      <c r="H302" s="42"/>
      <c r="I302" s="220"/>
      <c r="J302" s="42"/>
      <c r="K302" s="42"/>
      <c r="L302" s="43"/>
      <c r="M302" s="266"/>
      <c r="N302" s="267"/>
      <c r="O302" s="93"/>
      <c r="P302" s="93"/>
      <c r="Q302" s="93"/>
      <c r="R302" s="93"/>
      <c r="S302" s="93"/>
      <c r="T302" s="94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7" t="s">
        <v>169</v>
      </c>
      <c r="AU302" s="17" t="s">
        <v>87</v>
      </c>
    </row>
    <row r="303" s="12" customFormat="1" ht="22.8" customHeight="1">
      <c r="A303" s="12"/>
      <c r="B303" s="235"/>
      <c r="C303" s="236"/>
      <c r="D303" s="237" t="s">
        <v>77</v>
      </c>
      <c r="E303" s="249" t="s">
        <v>386</v>
      </c>
      <c r="F303" s="249" t="s">
        <v>387</v>
      </c>
      <c r="G303" s="236"/>
      <c r="H303" s="236"/>
      <c r="I303" s="239"/>
      <c r="J303" s="250">
        <f>BK303</f>
        <v>0</v>
      </c>
      <c r="K303" s="236"/>
      <c r="L303" s="241"/>
      <c r="M303" s="242"/>
      <c r="N303" s="243"/>
      <c r="O303" s="243"/>
      <c r="P303" s="244">
        <f>SUM(P304:P313)</f>
        <v>0</v>
      </c>
      <c r="Q303" s="243"/>
      <c r="R303" s="244">
        <f>SUM(R304:R313)</f>
        <v>0</v>
      </c>
      <c r="S303" s="243"/>
      <c r="T303" s="245">
        <f>SUM(T304:T313)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46" t="s">
        <v>85</v>
      </c>
      <c r="AT303" s="247" t="s">
        <v>77</v>
      </c>
      <c r="AU303" s="247" t="s">
        <v>85</v>
      </c>
      <c r="AY303" s="246" t="s">
        <v>160</v>
      </c>
      <c r="BK303" s="248">
        <f>SUM(BK304:BK313)</f>
        <v>0</v>
      </c>
    </row>
    <row r="304" s="2" customFormat="1" ht="37.8" customHeight="1">
      <c r="A304" s="40"/>
      <c r="B304" s="41"/>
      <c r="C304" s="251" t="s">
        <v>388</v>
      </c>
      <c r="D304" s="251" t="s">
        <v>162</v>
      </c>
      <c r="E304" s="252" t="s">
        <v>389</v>
      </c>
      <c r="F304" s="253" t="s">
        <v>390</v>
      </c>
      <c r="G304" s="254" t="s">
        <v>263</v>
      </c>
      <c r="H304" s="255">
        <v>14.121</v>
      </c>
      <c r="I304" s="256"/>
      <c r="J304" s="257">
        <f>ROUND(I304*H304,2)</f>
        <v>0</v>
      </c>
      <c r="K304" s="258"/>
      <c r="L304" s="43"/>
      <c r="M304" s="259" t="s">
        <v>1</v>
      </c>
      <c r="N304" s="260" t="s">
        <v>43</v>
      </c>
      <c r="O304" s="93"/>
      <c r="P304" s="261">
        <f>O304*H304</f>
        <v>0</v>
      </c>
      <c r="Q304" s="261">
        <v>0</v>
      </c>
      <c r="R304" s="261">
        <f>Q304*H304</f>
        <v>0</v>
      </c>
      <c r="S304" s="261">
        <v>0</v>
      </c>
      <c r="T304" s="262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63" t="s">
        <v>166</v>
      </c>
      <c r="AT304" s="263" t="s">
        <v>162</v>
      </c>
      <c r="AU304" s="263" t="s">
        <v>87</v>
      </c>
      <c r="AY304" s="17" t="s">
        <v>160</v>
      </c>
      <c r="BE304" s="153">
        <f>IF(N304="základní",J304,0)</f>
        <v>0</v>
      </c>
      <c r="BF304" s="153">
        <f>IF(N304="snížená",J304,0)</f>
        <v>0</v>
      </c>
      <c r="BG304" s="153">
        <f>IF(N304="zákl. přenesená",J304,0)</f>
        <v>0</v>
      </c>
      <c r="BH304" s="153">
        <f>IF(N304="sníž. přenesená",J304,0)</f>
        <v>0</v>
      </c>
      <c r="BI304" s="153">
        <f>IF(N304="nulová",J304,0)</f>
        <v>0</v>
      </c>
      <c r="BJ304" s="17" t="s">
        <v>85</v>
      </c>
      <c r="BK304" s="153">
        <f>ROUND(I304*H304,2)</f>
        <v>0</v>
      </c>
      <c r="BL304" s="17" t="s">
        <v>166</v>
      </c>
      <c r="BM304" s="263" t="s">
        <v>391</v>
      </c>
    </row>
    <row r="305" s="2" customFormat="1">
      <c r="A305" s="40"/>
      <c r="B305" s="41"/>
      <c r="C305" s="42"/>
      <c r="D305" s="264" t="s">
        <v>168</v>
      </c>
      <c r="E305" s="42"/>
      <c r="F305" s="265" t="s">
        <v>392</v>
      </c>
      <c r="G305" s="42"/>
      <c r="H305" s="42"/>
      <c r="I305" s="220"/>
      <c r="J305" s="42"/>
      <c r="K305" s="42"/>
      <c r="L305" s="43"/>
      <c r="M305" s="266"/>
      <c r="N305" s="267"/>
      <c r="O305" s="93"/>
      <c r="P305" s="93"/>
      <c r="Q305" s="93"/>
      <c r="R305" s="93"/>
      <c r="S305" s="93"/>
      <c r="T305" s="94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7" t="s">
        <v>168</v>
      </c>
      <c r="AU305" s="17" t="s">
        <v>87</v>
      </c>
    </row>
    <row r="306" s="2" customFormat="1">
      <c r="A306" s="40"/>
      <c r="B306" s="41"/>
      <c r="C306" s="42"/>
      <c r="D306" s="264" t="s">
        <v>169</v>
      </c>
      <c r="E306" s="42"/>
      <c r="F306" s="268" t="s">
        <v>393</v>
      </c>
      <c r="G306" s="42"/>
      <c r="H306" s="42"/>
      <c r="I306" s="220"/>
      <c r="J306" s="42"/>
      <c r="K306" s="42"/>
      <c r="L306" s="43"/>
      <c r="M306" s="266"/>
      <c r="N306" s="267"/>
      <c r="O306" s="93"/>
      <c r="P306" s="93"/>
      <c r="Q306" s="93"/>
      <c r="R306" s="93"/>
      <c r="S306" s="93"/>
      <c r="T306" s="94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7" t="s">
        <v>169</v>
      </c>
      <c r="AU306" s="17" t="s">
        <v>87</v>
      </c>
    </row>
    <row r="307" s="2" customFormat="1" ht="24.15" customHeight="1">
      <c r="A307" s="40"/>
      <c r="B307" s="41"/>
      <c r="C307" s="251" t="s">
        <v>394</v>
      </c>
      <c r="D307" s="251" t="s">
        <v>162</v>
      </c>
      <c r="E307" s="252" t="s">
        <v>395</v>
      </c>
      <c r="F307" s="253" t="s">
        <v>396</v>
      </c>
      <c r="G307" s="254" t="s">
        <v>263</v>
      </c>
      <c r="H307" s="255">
        <v>14.121</v>
      </c>
      <c r="I307" s="256"/>
      <c r="J307" s="257">
        <f>ROUND(I307*H307,2)</f>
        <v>0</v>
      </c>
      <c r="K307" s="258"/>
      <c r="L307" s="43"/>
      <c r="M307" s="259" t="s">
        <v>1</v>
      </c>
      <c r="N307" s="260" t="s">
        <v>43</v>
      </c>
      <c r="O307" s="93"/>
      <c r="P307" s="261">
        <f>O307*H307</f>
        <v>0</v>
      </c>
      <c r="Q307" s="261">
        <v>0</v>
      </c>
      <c r="R307" s="261">
        <f>Q307*H307</f>
        <v>0</v>
      </c>
      <c r="S307" s="261">
        <v>0</v>
      </c>
      <c r="T307" s="262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63" t="s">
        <v>166</v>
      </c>
      <c r="AT307" s="263" t="s">
        <v>162</v>
      </c>
      <c r="AU307" s="263" t="s">
        <v>87</v>
      </c>
      <c r="AY307" s="17" t="s">
        <v>160</v>
      </c>
      <c r="BE307" s="153">
        <f>IF(N307="základní",J307,0)</f>
        <v>0</v>
      </c>
      <c r="BF307" s="153">
        <f>IF(N307="snížená",J307,0)</f>
        <v>0</v>
      </c>
      <c r="BG307" s="153">
        <f>IF(N307="zákl. přenesená",J307,0)</f>
        <v>0</v>
      </c>
      <c r="BH307" s="153">
        <f>IF(N307="sníž. přenesená",J307,0)</f>
        <v>0</v>
      </c>
      <c r="BI307" s="153">
        <f>IF(N307="nulová",J307,0)</f>
        <v>0</v>
      </c>
      <c r="BJ307" s="17" t="s">
        <v>85</v>
      </c>
      <c r="BK307" s="153">
        <f>ROUND(I307*H307,2)</f>
        <v>0</v>
      </c>
      <c r="BL307" s="17" t="s">
        <v>166</v>
      </c>
      <c r="BM307" s="263" t="s">
        <v>397</v>
      </c>
    </row>
    <row r="308" s="2" customFormat="1">
      <c r="A308" s="40"/>
      <c r="B308" s="41"/>
      <c r="C308" s="42"/>
      <c r="D308" s="264" t="s">
        <v>168</v>
      </c>
      <c r="E308" s="42"/>
      <c r="F308" s="265" t="s">
        <v>398</v>
      </c>
      <c r="G308" s="42"/>
      <c r="H308" s="42"/>
      <c r="I308" s="220"/>
      <c r="J308" s="42"/>
      <c r="K308" s="42"/>
      <c r="L308" s="43"/>
      <c r="M308" s="266"/>
      <c r="N308" s="267"/>
      <c r="O308" s="93"/>
      <c r="P308" s="93"/>
      <c r="Q308" s="93"/>
      <c r="R308" s="93"/>
      <c r="S308" s="93"/>
      <c r="T308" s="94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7" t="s">
        <v>168</v>
      </c>
      <c r="AU308" s="17" t="s">
        <v>87</v>
      </c>
    </row>
    <row r="309" s="2" customFormat="1" ht="24.15" customHeight="1">
      <c r="A309" s="40"/>
      <c r="B309" s="41"/>
      <c r="C309" s="251" t="s">
        <v>399</v>
      </c>
      <c r="D309" s="251" t="s">
        <v>162</v>
      </c>
      <c r="E309" s="252" t="s">
        <v>400</v>
      </c>
      <c r="F309" s="253" t="s">
        <v>401</v>
      </c>
      <c r="G309" s="254" t="s">
        <v>263</v>
      </c>
      <c r="H309" s="255">
        <v>98.846999999999994</v>
      </c>
      <c r="I309" s="256"/>
      <c r="J309" s="257">
        <f>ROUND(I309*H309,2)</f>
        <v>0</v>
      </c>
      <c r="K309" s="258"/>
      <c r="L309" s="43"/>
      <c r="M309" s="259" t="s">
        <v>1</v>
      </c>
      <c r="N309" s="260" t="s">
        <v>43</v>
      </c>
      <c r="O309" s="93"/>
      <c r="P309" s="261">
        <f>O309*H309</f>
        <v>0</v>
      </c>
      <c r="Q309" s="261">
        <v>0</v>
      </c>
      <c r="R309" s="261">
        <f>Q309*H309</f>
        <v>0</v>
      </c>
      <c r="S309" s="261">
        <v>0</v>
      </c>
      <c r="T309" s="262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63" t="s">
        <v>166</v>
      </c>
      <c r="AT309" s="263" t="s">
        <v>162</v>
      </c>
      <c r="AU309" s="263" t="s">
        <v>87</v>
      </c>
      <c r="AY309" s="17" t="s">
        <v>160</v>
      </c>
      <c r="BE309" s="153">
        <f>IF(N309="základní",J309,0)</f>
        <v>0</v>
      </c>
      <c r="BF309" s="153">
        <f>IF(N309="snížená",J309,0)</f>
        <v>0</v>
      </c>
      <c r="BG309" s="153">
        <f>IF(N309="zákl. přenesená",J309,0)</f>
        <v>0</v>
      </c>
      <c r="BH309" s="153">
        <f>IF(N309="sníž. přenesená",J309,0)</f>
        <v>0</v>
      </c>
      <c r="BI309" s="153">
        <f>IF(N309="nulová",J309,0)</f>
        <v>0</v>
      </c>
      <c r="BJ309" s="17" t="s">
        <v>85</v>
      </c>
      <c r="BK309" s="153">
        <f>ROUND(I309*H309,2)</f>
        <v>0</v>
      </c>
      <c r="BL309" s="17" t="s">
        <v>166</v>
      </c>
      <c r="BM309" s="263" t="s">
        <v>402</v>
      </c>
    </row>
    <row r="310" s="2" customFormat="1">
      <c r="A310" s="40"/>
      <c r="B310" s="41"/>
      <c r="C310" s="42"/>
      <c r="D310" s="264" t="s">
        <v>168</v>
      </c>
      <c r="E310" s="42"/>
      <c r="F310" s="265" t="s">
        <v>403</v>
      </c>
      <c r="G310" s="42"/>
      <c r="H310" s="42"/>
      <c r="I310" s="220"/>
      <c r="J310" s="42"/>
      <c r="K310" s="42"/>
      <c r="L310" s="43"/>
      <c r="M310" s="266"/>
      <c r="N310" s="267"/>
      <c r="O310" s="93"/>
      <c r="P310" s="93"/>
      <c r="Q310" s="93"/>
      <c r="R310" s="93"/>
      <c r="S310" s="93"/>
      <c r="T310" s="94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7" t="s">
        <v>168</v>
      </c>
      <c r="AU310" s="17" t="s">
        <v>87</v>
      </c>
    </row>
    <row r="311" s="13" customFormat="1">
      <c r="A311" s="13"/>
      <c r="B311" s="269"/>
      <c r="C311" s="270"/>
      <c r="D311" s="264" t="s">
        <v>176</v>
      </c>
      <c r="E311" s="270"/>
      <c r="F311" s="272" t="s">
        <v>404</v>
      </c>
      <c r="G311" s="270"/>
      <c r="H311" s="273">
        <v>98.846999999999994</v>
      </c>
      <c r="I311" s="274"/>
      <c r="J311" s="270"/>
      <c r="K311" s="270"/>
      <c r="L311" s="275"/>
      <c r="M311" s="276"/>
      <c r="N311" s="277"/>
      <c r="O311" s="277"/>
      <c r="P311" s="277"/>
      <c r="Q311" s="277"/>
      <c r="R311" s="277"/>
      <c r="S311" s="277"/>
      <c r="T311" s="27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9" t="s">
        <v>176</v>
      </c>
      <c r="AU311" s="279" t="s">
        <v>87</v>
      </c>
      <c r="AV311" s="13" t="s">
        <v>87</v>
      </c>
      <c r="AW311" s="13" t="s">
        <v>4</v>
      </c>
      <c r="AX311" s="13" t="s">
        <v>85</v>
      </c>
      <c r="AY311" s="279" t="s">
        <v>160</v>
      </c>
    </row>
    <row r="312" s="2" customFormat="1" ht="16.5" customHeight="1">
      <c r="A312" s="40"/>
      <c r="B312" s="41"/>
      <c r="C312" s="251" t="s">
        <v>405</v>
      </c>
      <c r="D312" s="251" t="s">
        <v>162</v>
      </c>
      <c r="E312" s="252" t="s">
        <v>406</v>
      </c>
      <c r="F312" s="253" t="s">
        <v>407</v>
      </c>
      <c r="G312" s="254" t="s">
        <v>263</v>
      </c>
      <c r="H312" s="255">
        <v>14.121</v>
      </c>
      <c r="I312" s="256"/>
      <c r="J312" s="257">
        <f>ROUND(I312*H312,2)</f>
        <v>0</v>
      </c>
      <c r="K312" s="258"/>
      <c r="L312" s="43"/>
      <c r="M312" s="259" t="s">
        <v>1</v>
      </c>
      <c r="N312" s="260" t="s">
        <v>43</v>
      </c>
      <c r="O312" s="93"/>
      <c r="P312" s="261">
        <f>O312*H312</f>
        <v>0</v>
      </c>
      <c r="Q312" s="261">
        <v>0</v>
      </c>
      <c r="R312" s="261">
        <f>Q312*H312</f>
        <v>0</v>
      </c>
      <c r="S312" s="261">
        <v>0</v>
      </c>
      <c r="T312" s="262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63" t="s">
        <v>166</v>
      </c>
      <c r="AT312" s="263" t="s">
        <v>162</v>
      </c>
      <c r="AU312" s="263" t="s">
        <v>87</v>
      </c>
      <c r="AY312" s="17" t="s">
        <v>160</v>
      </c>
      <c r="BE312" s="153">
        <f>IF(N312="základní",J312,0)</f>
        <v>0</v>
      </c>
      <c r="BF312" s="153">
        <f>IF(N312="snížená",J312,0)</f>
        <v>0</v>
      </c>
      <c r="BG312" s="153">
        <f>IF(N312="zákl. přenesená",J312,0)</f>
        <v>0</v>
      </c>
      <c r="BH312" s="153">
        <f>IF(N312="sníž. přenesená",J312,0)</f>
        <v>0</v>
      </c>
      <c r="BI312" s="153">
        <f>IF(N312="nulová",J312,0)</f>
        <v>0</v>
      </c>
      <c r="BJ312" s="17" t="s">
        <v>85</v>
      </c>
      <c r="BK312" s="153">
        <f>ROUND(I312*H312,2)</f>
        <v>0</v>
      </c>
      <c r="BL312" s="17" t="s">
        <v>166</v>
      </c>
      <c r="BM312" s="263" t="s">
        <v>408</v>
      </c>
    </row>
    <row r="313" s="2" customFormat="1">
      <c r="A313" s="40"/>
      <c r="B313" s="41"/>
      <c r="C313" s="42"/>
      <c r="D313" s="264" t="s">
        <v>168</v>
      </c>
      <c r="E313" s="42"/>
      <c r="F313" s="265" t="s">
        <v>409</v>
      </c>
      <c r="G313" s="42"/>
      <c r="H313" s="42"/>
      <c r="I313" s="220"/>
      <c r="J313" s="42"/>
      <c r="K313" s="42"/>
      <c r="L313" s="43"/>
      <c r="M313" s="266"/>
      <c r="N313" s="267"/>
      <c r="O313" s="93"/>
      <c r="P313" s="93"/>
      <c r="Q313" s="93"/>
      <c r="R313" s="93"/>
      <c r="S313" s="93"/>
      <c r="T313" s="94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7" t="s">
        <v>168</v>
      </c>
      <c r="AU313" s="17" t="s">
        <v>87</v>
      </c>
    </row>
    <row r="314" s="12" customFormat="1" ht="22.8" customHeight="1">
      <c r="A314" s="12"/>
      <c r="B314" s="235"/>
      <c r="C314" s="236"/>
      <c r="D314" s="237" t="s">
        <v>77</v>
      </c>
      <c r="E314" s="249" t="s">
        <v>410</v>
      </c>
      <c r="F314" s="249" t="s">
        <v>411</v>
      </c>
      <c r="G314" s="236"/>
      <c r="H314" s="236"/>
      <c r="I314" s="239"/>
      <c r="J314" s="250">
        <f>BK314</f>
        <v>0</v>
      </c>
      <c r="K314" s="236"/>
      <c r="L314" s="241"/>
      <c r="M314" s="242"/>
      <c r="N314" s="243"/>
      <c r="O314" s="243"/>
      <c r="P314" s="244">
        <f>SUM(P315:P316)</f>
        <v>0</v>
      </c>
      <c r="Q314" s="243"/>
      <c r="R314" s="244">
        <f>SUM(R315:R316)</f>
        <v>0</v>
      </c>
      <c r="S314" s="243"/>
      <c r="T314" s="245">
        <f>SUM(T315:T316)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46" t="s">
        <v>85</v>
      </c>
      <c r="AT314" s="247" t="s">
        <v>77</v>
      </c>
      <c r="AU314" s="247" t="s">
        <v>85</v>
      </c>
      <c r="AY314" s="246" t="s">
        <v>160</v>
      </c>
      <c r="BK314" s="248">
        <f>SUM(BK315:BK316)</f>
        <v>0</v>
      </c>
    </row>
    <row r="315" s="2" customFormat="1" ht="21.75" customHeight="1">
      <c r="A315" s="40"/>
      <c r="B315" s="41"/>
      <c r="C315" s="251" t="s">
        <v>412</v>
      </c>
      <c r="D315" s="251" t="s">
        <v>162</v>
      </c>
      <c r="E315" s="252" t="s">
        <v>413</v>
      </c>
      <c r="F315" s="253" t="s">
        <v>414</v>
      </c>
      <c r="G315" s="254" t="s">
        <v>263</v>
      </c>
      <c r="H315" s="255">
        <v>12.134</v>
      </c>
      <c r="I315" s="256"/>
      <c r="J315" s="257">
        <f>ROUND(I315*H315,2)</f>
        <v>0</v>
      </c>
      <c r="K315" s="258"/>
      <c r="L315" s="43"/>
      <c r="M315" s="259" t="s">
        <v>1</v>
      </c>
      <c r="N315" s="260" t="s">
        <v>43</v>
      </c>
      <c r="O315" s="93"/>
      <c r="P315" s="261">
        <f>O315*H315</f>
        <v>0</v>
      </c>
      <c r="Q315" s="261">
        <v>0</v>
      </c>
      <c r="R315" s="261">
        <f>Q315*H315</f>
        <v>0</v>
      </c>
      <c r="S315" s="261">
        <v>0</v>
      </c>
      <c r="T315" s="262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63" t="s">
        <v>166</v>
      </c>
      <c r="AT315" s="263" t="s">
        <v>162</v>
      </c>
      <c r="AU315" s="263" t="s">
        <v>87</v>
      </c>
      <c r="AY315" s="17" t="s">
        <v>160</v>
      </c>
      <c r="BE315" s="153">
        <f>IF(N315="základní",J315,0)</f>
        <v>0</v>
      </c>
      <c r="BF315" s="153">
        <f>IF(N315="snížená",J315,0)</f>
        <v>0</v>
      </c>
      <c r="BG315" s="153">
        <f>IF(N315="zákl. přenesená",J315,0)</f>
        <v>0</v>
      </c>
      <c r="BH315" s="153">
        <f>IF(N315="sníž. přenesená",J315,0)</f>
        <v>0</v>
      </c>
      <c r="BI315" s="153">
        <f>IF(N315="nulová",J315,0)</f>
        <v>0</v>
      </c>
      <c r="BJ315" s="17" t="s">
        <v>85</v>
      </c>
      <c r="BK315" s="153">
        <f>ROUND(I315*H315,2)</f>
        <v>0</v>
      </c>
      <c r="BL315" s="17" t="s">
        <v>166</v>
      </c>
      <c r="BM315" s="263" t="s">
        <v>415</v>
      </c>
    </row>
    <row r="316" s="2" customFormat="1">
      <c r="A316" s="40"/>
      <c r="B316" s="41"/>
      <c r="C316" s="42"/>
      <c r="D316" s="264" t="s">
        <v>168</v>
      </c>
      <c r="E316" s="42"/>
      <c r="F316" s="265" t="s">
        <v>416</v>
      </c>
      <c r="G316" s="42"/>
      <c r="H316" s="42"/>
      <c r="I316" s="220"/>
      <c r="J316" s="42"/>
      <c r="K316" s="42"/>
      <c r="L316" s="43"/>
      <c r="M316" s="266"/>
      <c r="N316" s="267"/>
      <c r="O316" s="93"/>
      <c r="P316" s="93"/>
      <c r="Q316" s="93"/>
      <c r="R316" s="93"/>
      <c r="S316" s="93"/>
      <c r="T316" s="94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7" t="s">
        <v>168</v>
      </c>
      <c r="AU316" s="17" t="s">
        <v>87</v>
      </c>
    </row>
    <row r="317" s="12" customFormat="1" ht="25.92" customHeight="1">
      <c r="A317" s="12"/>
      <c r="B317" s="235"/>
      <c r="C317" s="236"/>
      <c r="D317" s="237" t="s">
        <v>77</v>
      </c>
      <c r="E317" s="238" t="s">
        <v>417</v>
      </c>
      <c r="F317" s="238" t="s">
        <v>418</v>
      </c>
      <c r="G317" s="236"/>
      <c r="H317" s="236"/>
      <c r="I317" s="239"/>
      <c r="J317" s="240">
        <f>BK317</f>
        <v>0</v>
      </c>
      <c r="K317" s="236"/>
      <c r="L317" s="241"/>
      <c r="M317" s="242"/>
      <c r="N317" s="243"/>
      <c r="O317" s="243"/>
      <c r="P317" s="244">
        <f>P318</f>
        <v>0</v>
      </c>
      <c r="Q317" s="243"/>
      <c r="R317" s="244">
        <f>R318</f>
        <v>0.192</v>
      </c>
      <c r="S317" s="243"/>
      <c r="T317" s="245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46" t="s">
        <v>87</v>
      </c>
      <c r="AT317" s="247" t="s">
        <v>77</v>
      </c>
      <c r="AU317" s="247" t="s">
        <v>78</v>
      </c>
      <c r="AY317" s="246" t="s">
        <v>160</v>
      </c>
      <c r="BK317" s="248">
        <f>BK318</f>
        <v>0</v>
      </c>
    </row>
    <row r="318" s="12" customFormat="1" ht="22.8" customHeight="1">
      <c r="A318" s="12"/>
      <c r="B318" s="235"/>
      <c r="C318" s="236"/>
      <c r="D318" s="237" t="s">
        <v>77</v>
      </c>
      <c r="E318" s="249" t="s">
        <v>419</v>
      </c>
      <c r="F318" s="249" t="s">
        <v>420</v>
      </c>
      <c r="G318" s="236"/>
      <c r="H318" s="236"/>
      <c r="I318" s="239"/>
      <c r="J318" s="250">
        <f>BK318</f>
        <v>0</v>
      </c>
      <c r="K318" s="236"/>
      <c r="L318" s="241"/>
      <c r="M318" s="242"/>
      <c r="N318" s="243"/>
      <c r="O318" s="243"/>
      <c r="P318" s="244">
        <f>SUM(P319:P329)</f>
        <v>0</v>
      </c>
      <c r="Q318" s="243"/>
      <c r="R318" s="244">
        <f>SUM(R319:R329)</f>
        <v>0.192</v>
      </c>
      <c r="S318" s="243"/>
      <c r="T318" s="245">
        <f>SUM(T319:T329)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46" t="s">
        <v>87</v>
      </c>
      <c r="AT318" s="247" t="s">
        <v>77</v>
      </c>
      <c r="AU318" s="247" t="s">
        <v>85</v>
      </c>
      <c r="AY318" s="246" t="s">
        <v>160</v>
      </c>
      <c r="BK318" s="248">
        <f>SUM(BK319:BK329)</f>
        <v>0</v>
      </c>
    </row>
    <row r="319" s="2" customFormat="1" ht="24.15" customHeight="1">
      <c r="A319" s="40"/>
      <c r="B319" s="41"/>
      <c r="C319" s="251" t="s">
        <v>421</v>
      </c>
      <c r="D319" s="251" t="s">
        <v>162</v>
      </c>
      <c r="E319" s="252" t="s">
        <v>422</v>
      </c>
      <c r="F319" s="253" t="s">
        <v>423</v>
      </c>
      <c r="G319" s="254" t="s">
        <v>202</v>
      </c>
      <c r="H319" s="255">
        <v>64</v>
      </c>
      <c r="I319" s="256"/>
      <c r="J319" s="257">
        <f>ROUND(I319*H319,2)</f>
        <v>0</v>
      </c>
      <c r="K319" s="258"/>
      <c r="L319" s="43"/>
      <c r="M319" s="259" t="s">
        <v>1</v>
      </c>
      <c r="N319" s="260" t="s">
        <v>43</v>
      </c>
      <c r="O319" s="93"/>
      <c r="P319" s="261">
        <f>O319*H319</f>
        <v>0</v>
      </c>
      <c r="Q319" s="261">
        <v>0</v>
      </c>
      <c r="R319" s="261">
        <f>Q319*H319</f>
        <v>0</v>
      </c>
      <c r="S319" s="261">
        <v>0</v>
      </c>
      <c r="T319" s="262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63" t="s">
        <v>271</v>
      </c>
      <c r="AT319" s="263" t="s">
        <v>162</v>
      </c>
      <c r="AU319" s="263" t="s">
        <v>87</v>
      </c>
      <c r="AY319" s="17" t="s">
        <v>160</v>
      </c>
      <c r="BE319" s="153">
        <f>IF(N319="základní",J319,0)</f>
        <v>0</v>
      </c>
      <c r="BF319" s="153">
        <f>IF(N319="snížená",J319,0)</f>
        <v>0</v>
      </c>
      <c r="BG319" s="153">
        <f>IF(N319="zákl. přenesená",J319,0)</f>
        <v>0</v>
      </c>
      <c r="BH319" s="153">
        <f>IF(N319="sníž. přenesená",J319,0)</f>
        <v>0</v>
      </c>
      <c r="BI319" s="153">
        <f>IF(N319="nulová",J319,0)</f>
        <v>0</v>
      </c>
      <c r="BJ319" s="17" t="s">
        <v>85</v>
      </c>
      <c r="BK319" s="153">
        <f>ROUND(I319*H319,2)</f>
        <v>0</v>
      </c>
      <c r="BL319" s="17" t="s">
        <v>271</v>
      </c>
      <c r="BM319" s="263" t="s">
        <v>424</v>
      </c>
    </row>
    <row r="320" s="2" customFormat="1">
      <c r="A320" s="40"/>
      <c r="B320" s="41"/>
      <c r="C320" s="42"/>
      <c r="D320" s="264" t="s">
        <v>168</v>
      </c>
      <c r="E320" s="42"/>
      <c r="F320" s="265" t="s">
        <v>425</v>
      </c>
      <c r="G320" s="42"/>
      <c r="H320" s="42"/>
      <c r="I320" s="220"/>
      <c r="J320" s="42"/>
      <c r="K320" s="42"/>
      <c r="L320" s="43"/>
      <c r="M320" s="266"/>
      <c r="N320" s="267"/>
      <c r="O320" s="93"/>
      <c r="P320" s="93"/>
      <c r="Q320" s="93"/>
      <c r="R320" s="93"/>
      <c r="S320" s="93"/>
      <c r="T320" s="94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7" t="s">
        <v>168</v>
      </c>
      <c r="AU320" s="17" t="s">
        <v>87</v>
      </c>
    </row>
    <row r="321" s="13" customFormat="1">
      <c r="A321" s="13"/>
      <c r="B321" s="269"/>
      <c r="C321" s="270"/>
      <c r="D321" s="264" t="s">
        <v>176</v>
      </c>
      <c r="E321" s="271" t="s">
        <v>1</v>
      </c>
      <c r="F321" s="272" t="s">
        <v>426</v>
      </c>
      <c r="G321" s="270"/>
      <c r="H321" s="273">
        <v>64</v>
      </c>
      <c r="I321" s="274"/>
      <c r="J321" s="270"/>
      <c r="K321" s="270"/>
      <c r="L321" s="275"/>
      <c r="M321" s="276"/>
      <c r="N321" s="277"/>
      <c r="O321" s="277"/>
      <c r="P321" s="277"/>
      <c r="Q321" s="277"/>
      <c r="R321" s="277"/>
      <c r="S321" s="277"/>
      <c r="T321" s="27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79" t="s">
        <v>176</v>
      </c>
      <c r="AU321" s="279" t="s">
        <v>87</v>
      </c>
      <c r="AV321" s="13" t="s">
        <v>87</v>
      </c>
      <c r="AW321" s="13" t="s">
        <v>32</v>
      </c>
      <c r="AX321" s="13" t="s">
        <v>78</v>
      </c>
      <c r="AY321" s="279" t="s">
        <v>160</v>
      </c>
    </row>
    <row r="322" s="14" customFormat="1">
      <c r="A322" s="14"/>
      <c r="B322" s="280"/>
      <c r="C322" s="281"/>
      <c r="D322" s="264" t="s">
        <v>176</v>
      </c>
      <c r="E322" s="282" t="s">
        <v>1</v>
      </c>
      <c r="F322" s="283" t="s">
        <v>427</v>
      </c>
      <c r="G322" s="281"/>
      <c r="H322" s="284">
        <v>64</v>
      </c>
      <c r="I322" s="285"/>
      <c r="J322" s="281"/>
      <c r="K322" s="281"/>
      <c r="L322" s="286"/>
      <c r="M322" s="287"/>
      <c r="N322" s="288"/>
      <c r="O322" s="288"/>
      <c r="P322" s="288"/>
      <c r="Q322" s="288"/>
      <c r="R322" s="288"/>
      <c r="S322" s="288"/>
      <c r="T322" s="28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90" t="s">
        <v>176</v>
      </c>
      <c r="AU322" s="290" t="s">
        <v>87</v>
      </c>
      <c r="AV322" s="14" t="s">
        <v>179</v>
      </c>
      <c r="AW322" s="14" t="s">
        <v>32</v>
      </c>
      <c r="AX322" s="14" t="s">
        <v>78</v>
      </c>
      <c r="AY322" s="290" t="s">
        <v>160</v>
      </c>
    </row>
    <row r="323" s="15" customFormat="1">
      <c r="A323" s="15"/>
      <c r="B323" s="291"/>
      <c r="C323" s="292"/>
      <c r="D323" s="264" t="s">
        <v>176</v>
      </c>
      <c r="E323" s="293" t="s">
        <v>1</v>
      </c>
      <c r="F323" s="294" t="s">
        <v>180</v>
      </c>
      <c r="G323" s="292"/>
      <c r="H323" s="295">
        <v>64</v>
      </c>
      <c r="I323" s="296"/>
      <c r="J323" s="292"/>
      <c r="K323" s="292"/>
      <c r="L323" s="297"/>
      <c r="M323" s="298"/>
      <c r="N323" s="299"/>
      <c r="O323" s="299"/>
      <c r="P323" s="299"/>
      <c r="Q323" s="299"/>
      <c r="R323" s="299"/>
      <c r="S323" s="299"/>
      <c r="T323" s="30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301" t="s">
        <v>176</v>
      </c>
      <c r="AU323" s="301" t="s">
        <v>87</v>
      </c>
      <c r="AV323" s="15" t="s">
        <v>166</v>
      </c>
      <c r="AW323" s="15" t="s">
        <v>32</v>
      </c>
      <c r="AX323" s="15" t="s">
        <v>85</v>
      </c>
      <c r="AY323" s="301" t="s">
        <v>160</v>
      </c>
    </row>
    <row r="324" s="2" customFormat="1" ht="24.15" customHeight="1">
      <c r="A324" s="40"/>
      <c r="B324" s="41"/>
      <c r="C324" s="302" t="s">
        <v>428</v>
      </c>
      <c r="D324" s="302" t="s">
        <v>208</v>
      </c>
      <c r="E324" s="303" t="s">
        <v>429</v>
      </c>
      <c r="F324" s="304" t="s">
        <v>430</v>
      </c>
      <c r="G324" s="305" t="s">
        <v>211</v>
      </c>
      <c r="H324" s="306">
        <v>192</v>
      </c>
      <c r="I324" s="307"/>
      <c r="J324" s="308">
        <f>ROUND(I324*H324,2)</f>
        <v>0</v>
      </c>
      <c r="K324" s="309"/>
      <c r="L324" s="310"/>
      <c r="M324" s="311" t="s">
        <v>1</v>
      </c>
      <c r="N324" s="312" t="s">
        <v>43</v>
      </c>
      <c r="O324" s="93"/>
      <c r="P324" s="261">
        <f>O324*H324</f>
        <v>0</v>
      </c>
      <c r="Q324" s="261">
        <v>0.001</v>
      </c>
      <c r="R324" s="261">
        <f>Q324*H324</f>
        <v>0.192</v>
      </c>
      <c r="S324" s="261">
        <v>0</v>
      </c>
      <c r="T324" s="262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63" t="s">
        <v>375</v>
      </c>
      <c r="AT324" s="263" t="s">
        <v>208</v>
      </c>
      <c r="AU324" s="263" t="s">
        <v>87</v>
      </c>
      <c r="AY324" s="17" t="s">
        <v>160</v>
      </c>
      <c r="BE324" s="153">
        <f>IF(N324="základní",J324,0)</f>
        <v>0</v>
      </c>
      <c r="BF324" s="153">
        <f>IF(N324="snížená",J324,0)</f>
        <v>0</v>
      </c>
      <c r="BG324" s="153">
        <f>IF(N324="zákl. přenesená",J324,0)</f>
        <v>0</v>
      </c>
      <c r="BH324" s="153">
        <f>IF(N324="sníž. přenesená",J324,0)</f>
        <v>0</v>
      </c>
      <c r="BI324" s="153">
        <f>IF(N324="nulová",J324,0)</f>
        <v>0</v>
      </c>
      <c r="BJ324" s="17" t="s">
        <v>85</v>
      </c>
      <c r="BK324" s="153">
        <f>ROUND(I324*H324,2)</f>
        <v>0</v>
      </c>
      <c r="BL324" s="17" t="s">
        <v>271</v>
      </c>
      <c r="BM324" s="263" t="s">
        <v>431</v>
      </c>
    </row>
    <row r="325" s="2" customFormat="1">
      <c r="A325" s="40"/>
      <c r="B325" s="41"/>
      <c r="C325" s="42"/>
      <c r="D325" s="264" t="s">
        <v>168</v>
      </c>
      <c r="E325" s="42"/>
      <c r="F325" s="265" t="s">
        <v>430</v>
      </c>
      <c r="G325" s="42"/>
      <c r="H325" s="42"/>
      <c r="I325" s="220"/>
      <c r="J325" s="42"/>
      <c r="K325" s="42"/>
      <c r="L325" s="43"/>
      <c r="M325" s="266"/>
      <c r="N325" s="267"/>
      <c r="O325" s="93"/>
      <c r="P325" s="93"/>
      <c r="Q325" s="93"/>
      <c r="R325" s="93"/>
      <c r="S325" s="93"/>
      <c r="T325" s="94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7" t="s">
        <v>168</v>
      </c>
      <c r="AU325" s="17" t="s">
        <v>87</v>
      </c>
    </row>
    <row r="326" s="2" customFormat="1">
      <c r="A326" s="40"/>
      <c r="B326" s="41"/>
      <c r="C326" s="42"/>
      <c r="D326" s="264" t="s">
        <v>169</v>
      </c>
      <c r="E326" s="42"/>
      <c r="F326" s="268" t="s">
        <v>432</v>
      </c>
      <c r="G326" s="42"/>
      <c r="H326" s="42"/>
      <c r="I326" s="220"/>
      <c r="J326" s="42"/>
      <c r="K326" s="42"/>
      <c r="L326" s="43"/>
      <c r="M326" s="266"/>
      <c r="N326" s="267"/>
      <c r="O326" s="93"/>
      <c r="P326" s="93"/>
      <c r="Q326" s="93"/>
      <c r="R326" s="93"/>
      <c r="S326" s="93"/>
      <c r="T326" s="94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7" t="s">
        <v>169</v>
      </c>
      <c r="AU326" s="17" t="s">
        <v>87</v>
      </c>
    </row>
    <row r="327" s="13" customFormat="1">
      <c r="A327" s="13"/>
      <c r="B327" s="269"/>
      <c r="C327" s="270"/>
      <c r="D327" s="264" t="s">
        <v>176</v>
      </c>
      <c r="E327" s="271" t="s">
        <v>1</v>
      </c>
      <c r="F327" s="272" t="s">
        <v>433</v>
      </c>
      <c r="G327" s="270"/>
      <c r="H327" s="273">
        <v>192</v>
      </c>
      <c r="I327" s="274"/>
      <c r="J327" s="270"/>
      <c r="K327" s="270"/>
      <c r="L327" s="275"/>
      <c r="M327" s="276"/>
      <c r="N327" s="277"/>
      <c r="O327" s="277"/>
      <c r="P327" s="277"/>
      <c r="Q327" s="277"/>
      <c r="R327" s="277"/>
      <c r="S327" s="277"/>
      <c r="T327" s="27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79" t="s">
        <v>176</v>
      </c>
      <c r="AU327" s="279" t="s">
        <v>87</v>
      </c>
      <c r="AV327" s="13" t="s">
        <v>87</v>
      </c>
      <c r="AW327" s="13" t="s">
        <v>32</v>
      </c>
      <c r="AX327" s="13" t="s">
        <v>78</v>
      </c>
      <c r="AY327" s="279" t="s">
        <v>160</v>
      </c>
    </row>
    <row r="328" s="14" customFormat="1">
      <c r="A328" s="14"/>
      <c r="B328" s="280"/>
      <c r="C328" s="281"/>
      <c r="D328" s="264" t="s">
        <v>176</v>
      </c>
      <c r="E328" s="282" t="s">
        <v>1</v>
      </c>
      <c r="F328" s="283" t="s">
        <v>434</v>
      </c>
      <c r="G328" s="281"/>
      <c r="H328" s="284">
        <v>192</v>
      </c>
      <c r="I328" s="285"/>
      <c r="J328" s="281"/>
      <c r="K328" s="281"/>
      <c r="L328" s="286"/>
      <c r="M328" s="287"/>
      <c r="N328" s="288"/>
      <c r="O328" s="288"/>
      <c r="P328" s="288"/>
      <c r="Q328" s="288"/>
      <c r="R328" s="288"/>
      <c r="S328" s="288"/>
      <c r="T328" s="28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90" t="s">
        <v>176</v>
      </c>
      <c r="AU328" s="290" t="s">
        <v>87</v>
      </c>
      <c r="AV328" s="14" t="s">
        <v>179</v>
      </c>
      <c r="AW328" s="14" t="s">
        <v>32</v>
      </c>
      <c r="AX328" s="14" t="s">
        <v>78</v>
      </c>
      <c r="AY328" s="290" t="s">
        <v>160</v>
      </c>
    </row>
    <row r="329" s="15" customFormat="1">
      <c r="A329" s="15"/>
      <c r="B329" s="291"/>
      <c r="C329" s="292"/>
      <c r="D329" s="264" t="s">
        <v>176</v>
      </c>
      <c r="E329" s="293" t="s">
        <v>1</v>
      </c>
      <c r="F329" s="294" t="s">
        <v>180</v>
      </c>
      <c r="G329" s="292"/>
      <c r="H329" s="295">
        <v>192</v>
      </c>
      <c r="I329" s="296"/>
      <c r="J329" s="292"/>
      <c r="K329" s="292"/>
      <c r="L329" s="297"/>
      <c r="M329" s="313"/>
      <c r="N329" s="314"/>
      <c r="O329" s="314"/>
      <c r="P329" s="314"/>
      <c r="Q329" s="314"/>
      <c r="R329" s="314"/>
      <c r="S329" s="314"/>
      <c r="T329" s="3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301" t="s">
        <v>176</v>
      </c>
      <c r="AU329" s="301" t="s">
        <v>87</v>
      </c>
      <c r="AV329" s="15" t="s">
        <v>166</v>
      </c>
      <c r="AW329" s="15" t="s">
        <v>32</v>
      </c>
      <c r="AX329" s="15" t="s">
        <v>85</v>
      </c>
      <c r="AY329" s="301" t="s">
        <v>160</v>
      </c>
    </row>
    <row r="330" s="2" customFormat="1" ht="6.96" customHeight="1">
      <c r="A330" s="40"/>
      <c r="B330" s="68"/>
      <c r="C330" s="69"/>
      <c r="D330" s="69"/>
      <c r="E330" s="69"/>
      <c r="F330" s="69"/>
      <c r="G330" s="69"/>
      <c r="H330" s="69"/>
      <c r="I330" s="69"/>
      <c r="J330" s="69"/>
      <c r="K330" s="69"/>
      <c r="L330" s="43"/>
      <c r="M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</row>
  </sheetData>
  <sheetProtection sheet="1" autoFilter="0" formatColumns="0" formatRows="0" objects="1" scenarios="1" spinCount="100000" saltValue="X5Mb2tiXJ7dFd3jr6q3czxvaB/M/V5IJs7Zp6QiD6L1YpxRulsO25cOGkg7jSbzFqGokDLFaejN+Qb8T8/Xofg==" hashValue="ZMtIWuxcZQqtQbE3508sY7q5pZxWYrMD4AbI9rOtamrHof7r02nFx8WkJNCYxU64iWhrmrLzL4p+SGSYHHvSAg==" algorithmName="SHA-512" password="CC35"/>
  <autoFilter ref="C138:K329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11:F111"/>
    <mergeCell ref="D112:F112"/>
    <mergeCell ref="D113:F113"/>
    <mergeCell ref="D114:F114"/>
    <mergeCell ref="D115:F115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20"/>
      <c r="AT3" s="17" t="s">
        <v>87</v>
      </c>
    </row>
    <row r="4" s="1" customFormat="1" ht="24.96" customHeight="1">
      <c r="B4" s="20"/>
      <c r="D4" s="163" t="s">
        <v>117</v>
      </c>
      <c r="L4" s="20"/>
      <c r="M4" s="16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65" t="s">
        <v>16</v>
      </c>
      <c r="L6" s="20"/>
    </row>
    <row r="7" s="1" customFormat="1" ht="26.25" customHeight="1">
      <c r="B7" s="20"/>
      <c r="E7" s="166" t="str">
        <f>'Rekapitulace stavby'!K6</f>
        <v>Dyje, hráze na Dyji Nový Přerov - Hevlín, ř.km 74,16, Hrabětice, ř. km 81,324, Hevlín</v>
      </c>
      <c r="F7" s="165"/>
      <c r="G7" s="165"/>
      <c r="H7" s="165"/>
      <c r="L7" s="20"/>
    </row>
    <row r="8" s="1" customFormat="1" ht="12" customHeight="1">
      <c r="B8" s="20"/>
      <c r="D8" s="165" t="s">
        <v>118</v>
      </c>
      <c r="L8" s="20"/>
    </row>
    <row r="9" s="2" customFormat="1" ht="16.5" customHeight="1">
      <c r="A9" s="40"/>
      <c r="B9" s="43"/>
      <c r="C9" s="40"/>
      <c r="D9" s="40"/>
      <c r="E9" s="166" t="s">
        <v>119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5" t="s">
        <v>120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67" t="s">
        <v>435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5" t="s">
        <v>18</v>
      </c>
      <c r="E13" s="40"/>
      <c r="F13" s="143" t="s">
        <v>1</v>
      </c>
      <c r="G13" s="40"/>
      <c r="H13" s="40"/>
      <c r="I13" s="165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5" t="s">
        <v>20</v>
      </c>
      <c r="E14" s="40"/>
      <c r="F14" s="143" t="s">
        <v>21</v>
      </c>
      <c r="G14" s="40"/>
      <c r="H14" s="40"/>
      <c r="I14" s="165" t="s">
        <v>22</v>
      </c>
      <c r="J14" s="168" t="str">
        <f>'Rekapitulace stavby'!AN8</f>
        <v>5. 2. 2025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5" t="s">
        <v>24</v>
      </c>
      <c r="E16" s="40"/>
      <c r="F16" s="40"/>
      <c r="G16" s="40"/>
      <c r="H16" s="40"/>
      <c r="I16" s="165" t="s">
        <v>25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26</v>
      </c>
      <c r="F17" s="40"/>
      <c r="G17" s="40"/>
      <c r="H17" s="40"/>
      <c r="I17" s="165" t="s">
        <v>27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5" t="s">
        <v>28</v>
      </c>
      <c r="E19" s="40"/>
      <c r="F19" s="40"/>
      <c r="G19" s="40"/>
      <c r="H19" s="40"/>
      <c r="I19" s="165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5" t="s">
        <v>27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5" t="s">
        <v>30</v>
      </c>
      <c r="E22" s="40"/>
      <c r="F22" s="40"/>
      <c r="G22" s="40"/>
      <c r="H22" s="40"/>
      <c r="I22" s="165" t="s">
        <v>25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">
        <v>31</v>
      </c>
      <c r="F23" s="40"/>
      <c r="G23" s="40"/>
      <c r="H23" s="40"/>
      <c r="I23" s="165" t="s">
        <v>27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5" t="s">
        <v>33</v>
      </c>
      <c r="E25" s="40"/>
      <c r="F25" s="40"/>
      <c r="G25" s="40"/>
      <c r="H25" s="40"/>
      <c r="I25" s="165" t="s">
        <v>25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">
        <v>34</v>
      </c>
      <c r="F26" s="40"/>
      <c r="G26" s="40"/>
      <c r="H26" s="40"/>
      <c r="I26" s="165" t="s">
        <v>27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5" t="s">
        <v>35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69"/>
      <c r="J29" s="169"/>
      <c r="K29" s="169"/>
      <c r="L29" s="172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3"/>
      <c r="E31" s="173"/>
      <c r="F31" s="173"/>
      <c r="G31" s="173"/>
      <c r="H31" s="173"/>
      <c r="I31" s="173"/>
      <c r="J31" s="173"/>
      <c r="K31" s="17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122</v>
      </c>
      <c r="E32" s="40"/>
      <c r="F32" s="40"/>
      <c r="G32" s="40"/>
      <c r="H32" s="40"/>
      <c r="I32" s="40"/>
      <c r="J32" s="174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5" t="s">
        <v>111</v>
      </c>
      <c r="E33" s="40"/>
      <c r="F33" s="40"/>
      <c r="G33" s="40"/>
      <c r="H33" s="40"/>
      <c r="I33" s="40"/>
      <c r="J33" s="174">
        <f>J103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6" t="s">
        <v>38</v>
      </c>
      <c r="E34" s="40"/>
      <c r="F34" s="40"/>
      <c r="G34" s="40"/>
      <c r="H34" s="40"/>
      <c r="I34" s="40"/>
      <c r="J34" s="177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3"/>
      <c r="E35" s="173"/>
      <c r="F35" s="173"/>
      <c r="G35" s="173"/>
      <c r="H35" s="173"/>
      <c r="I35" s="173"/>
      <c r="J35" s="173"/>
      <c r="K35" s="173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78" t="s">
        <v>40</v>
      </c>
      <c r="G36" s="40"/>
      <c r="H36" s="40"/>
      <c r="I36" s="178" t="s">
        <v>39</v>
      </c>
      <c r="J36" s="178" t="s">
        <v>41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79" t="s">
        <v>42</v>
      </c>
      <c r="E37" s="165" t="s">
        <v>43</v>
      </c>
      <c r="F37" s="180">
        <f>ROUND((SUM(BE103:BE110) + SUM(BE132:BE143)),  2)</f>
        <v>0</v>
      </c>
      <c r="G37" s="40"/>
      <c r="H37" s="40"/>
      <c r="I37" s="181">
        <v>0.20999999999999999</v>
      </c>
      <c r="J37" s="180">
        <f>ROUND(((SUM(BE103:BE110) + SUM(BE132:BE143))*I37),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5" t="s">
        <v>44</v>
      </c>
      <c r="F38" s="180">
        <f>ROUND((SUM(BF103:BF110) + SUM(BF132:BF143)),  2)</f>
        <v>0</v>
      </c>
      <c r="G38" s="40"/>
      <c r="H38" s="40"/>
      <c r="I38" s="181">
        <v>0.12</v>
      </c>
      <c r="J38" s="180">
        <f>ROUND(((SUM(BF103:BF110) + SUM(BF132:BF143))*I38),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5" t="s">
        <v>45</v>
      </c>
      <c r="F39" s="180">
        <f>ROUND((SUM(BG103:BG110) + SUM(BG132:BG143)),  2)</f>
        <v>0</v>
      </c>
      <c r="G39" s="40"/>
      <c r="H39" s="40"/>
      <c r="I39" s="181">
        <v>0.20999999999999999</v>
      </c>
      <c r="J39" s="180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5" t="s">
        <v>46</v>
      </c>
      <c r="F40" s="180">
        <f>ROUND((SUM(BH103:BH110) + SUM(BH132:BH143)),  2)</f>
        <v>0</v>
      </c>
      <c r="G40" s="40"/>
      <c r="H40" s="40"/>
      <c r="I40" s="181">
        <v>0.12</v>
      </c>
      <c r="J40" s="180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5" t="s">
        <v>47</v>
      </c>
      <c r="F41" s="180">
        <f>ROUND((SUM(BI103:BI110) + SUM(BI132:BI143)),  2)</f>
        <v>0</v>
      </c>
      <c r="G41" s="40"/>
      <c r="H41" s="40"/>
      <c r="I41" s="181">
        <v>0</v>
      </c>
      <c r="J41" s="180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2"/>
      <c r="D43" s="183" t="s">
        <v>48</v>
      </c>
      <c r="E43" s="184"/>
      <c r="F43" s="184"/>
      <c r="G43" s="185" t="s">
        <v>49</v>
      </c>
      <c r="H43" s="186" t="s">
        <v>50</v>
      </c>
      <c r="I43" s="184"/>
      <c r="J43" s="187">
        <f>SUM(J34:J41)</f>
        <v>0</v>
      </c>
      <c r="K43" s="188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9" t="s">
        <v>51</v>
      </c>
      <c r="E50" s="190"/>
      <c r="F50" s="190"/>
      <c r="G50" s="189" t="s">
        <v>52</v>
      </c>
      <c r="H50" s="190"/>
      <c r="I50" s="190"/>
      <c r="J50" s="190"/>
      <c r="K50" s="190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1" t="s">
        <v>53</v>
      </c>
      <c r="E61" s="192"/>
      <c r="F61" s="193" t="s">
        <v>54</v>
      </c>
      <c r="G61" s="191" t="s">
        <v>53</v>
      </c>
      <c r="H61" s="192"/>
      <c r="I61" s="192"/>
      <c r="J61" s="194" t="s">
        <v>54</v>
      </c>
      <c r="K61" s="192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9" t="s">
        <v>55</v>
      </c>
      <c r="E65" s="195"/>
      <c r="F65" s="195"/>
      <c r="G65" s="189" t="s">
        <v>56</v>
      </c>
      <c r="H65" s="195"/>
      <c r="I65" s="195"/>
      <c r="J65" s="195"/>
      <c r="K65" s="195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1" t="s">
        <v>53</v>
      </c>
      <c r="E76" s="192"/>
      <c r="F76" s="193" t="s">
        <v>54</v>
      </c>
      <c r="G76" s="191" t="s">
        <v>53</v>
      </c>
      <c r="H76" s="192"/>
      <c r="I76" s="192"/>
      <c r="J76" s="194" t="s">
        <v>54</v>
      </c>
      <c r="K76" s="192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6"/>
      <c r="C77" s="197"/>
      <c r="D77" s="197"/>
      <c r="E77" s="197"/>
      <c r="F77" s="197"/>
      <c r="G77" s="197"/>
      <c r="H77" s="197"/>
      <c r="I77" s="197"/>
      <c r="J77" s="197"/>
      <c r="K77" s="197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8"/>
      <c r="C81" s="199"/>
      <c r="D81" s="199"/>
      <c r="E81" s="199"/>
      <c r="F81" s="199"/>
      <c r="G81" s="199"/>
      <c r="H81" s="199"/>
      <c r="I81" s="199"/>
      <c r="J81" s="199"/>
      <c r="K81" s="199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123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25" customHeight="1">
      <c r="A85" s="40"/>
      <c r="B85" s="41"/>
      <c r="C85" s="42"/>
      <c r="D85" s="42"/>
      <c r="E85" s="200" t="str">
        <f>E7</f>
        <v>Dyje, hráze na Dyji Nový Přerov - Hevlín, ř.km 74,16, Hrabětice, ř. km 81,324, Hevlín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118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00" t="s">
        <v>119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120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SO 01.2 - Renovace stavidla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>Hevlín,Hrabětice</v>
      </c>
      <c r="G91" s="42"/>
      <c r="H91" s="42"/>
      <c r="I91" s="32" t="s">
        <v>22</v>
      </c>
      <c r="J91" s="81" t="str">
        <f>IF(J14="","",J14)</f>
        <v>5. 2. 2025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>Povodí Moravy, s.p.</v>
      </c>
      <c r="G93" s="42"/>
      <c r="H93" s="42"/>
      <c r="I93" s="32" t="s">
        <v>30</v>
      </c>
      <c r="J93" s="36" t="str">
        <f>E23</f>
        <v>Ing. Adam Balažovič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28</v>
      </c>
      <c r="D94" s="42"/>
      <c r="E94" s="42"/>
      <c r="F94" s="27" t="str">
        <f>IF(E20="","",E20)</f>
        <v>Vyplň údaj</v>
      </c>
      <c r="G94" s="42"/>
      <c r="H94" s="42"/>
      <c r="I94" s="32" t="s">
        <v>33</v>
      </c>
      <c r="J94" s="36" t="str">
        <f>E26</f>
        <v>VZD INVEST, s.r.o.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01" t="s">
        <v>124</v>
      </c>
      <c r="D96" s="159"/>
      <c r="E96" s="159"/>
      <c r="F96" s="159"/>
      <c r="G96" s="159"/>
      <c r="H96" s="159"/>
      <c r="I96" s="159"/>
      <c r="J96" s="202" t="s">
        <v>125</v>
      </c>
      <c r="K96" s="159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03" t="s">
        <v>126</v>
      </c>
      <c r="D98" s="42"/>
      <c r="E98" s="42"/>
      <c r="F98" s="42"/>
      <c r="G98" s="42"/>
      <c r="H98" s="42"/>
      <c r="I98" s="42"/>
      <c r="J98" s="112">
        <f>J132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127</v>
      </c>
    </row>
    <row r="99" s="9" customFormat="1" ht="24.96" customHeight="1">
      <c r="A99" s="9"/>
      <c r="B99" s="204"/>
      <c r="C99" s="205"/>
      <c r="D99" s="206" t="s">
        <v>128</v>
      </c>
      <c r="E99" s="207"/>
      <c r="F99" s="207"/>
      <c r="G99" s="207"/>
      <c r="H99" s="207"/>
      <c r="I99" s="207"/>
      <c r="J99" s="208">
        <f>J133</f>
        <v>0</v>
      </c>
      <c r="K99" s="205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5"/>
      <c r="D100" s="211" t="s">
        <v>132</v>
      </c>
      <c r="E100" s="212"/>
      <c r="F100" s="212"/>
      <c r="G100" s="212"/>
      <c r="H100" s="212"/>
      <c r="I100" s="212"/>
      <c r="J100" s="213">
        <f>J134</f>
        <v>0</v>
      </c>
      <c r="K100" s="135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29.28" customHeight="1">
      <c r="A103" s="40"/>
      <c r="B103" s="41"/>
      <c r="C103" s="203" t="s">
        <v>137</v>
      </c>
      <c r="D103" s="42"/>
      <c r="E103" s="42"/>
      <c r="F103" s="42"/>
      <c r="G103" s="42"/>
      <c r="H103" s="42"/>
      <c r="I103" s="42"/>
      <c r="J103" s="215">
        <f>ROUND(J104 + J105 + J106 + J107 + J108 + J109,2)</f>
        <v>0</v>
      </c>
      <c r="K103" s="42"/>
      <c r="L103" s="65"/>
      <c r="N103" s="216" t="s">
        <v>42</v>
      </c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8" customHeight="1">
      <c r="A104" s="40"/>
      <c r="B104" s="41"/>
      <c r="C104" s="42"/>
      <c r="D104" s="154" t="s">
        <v>138</v>
      </c>
      <c r="E104" s="149"/>
      <c r="F104" s="149"/>
      <c r="G104" s="42"/>
      <c r="H104" s="42"/>
      <c r="I104" s="42"/>
      <c r="J104" s="150">
        <v>0</v>
      </c>
      <c r="K104" s="42"/>
      <c r="L104" s="217"/>
      <c r="M104" s="218"/>
      <c r="N104" s="219" t="s">
        <v>43</v>
      </c>
      <c r="O104" s="218"/>
      <c r="P104" s="218"/>
      <c r="Q104" s="218"/>
      <c r="R104" s="218"/>
      <c r="S104" s="220"/>
      <c r="T104" s="220"/>
      <c r="U104" s="220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/>
      <c r="AF104" s="218"/>
      <c r="AG104" s="218"/>
      <c r="AH104" s="218"/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21" t="s">
        <v>105</v>
      </c>
      <c r="AZ104" s="218"/>
      <c r="BA104" s="218"/>
      <c r="BB104" s="218"/>
      <c r="BC104" s="218"/>
      <c r="BD104" s="218"/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221" t="s">
        <v>85</v>
      </c>
      <c r="BK104" s="218"/>
      <c r="BL104" s="218"/>
      <c r="BM104" s="218"/>
    </row>
    <row r="105" s="2" customFormat="1" ht="18" customHeight="1">
      <c r="A105" s="40"/>
      <c r="B105" s="41"/>
      <c r="C105" s="42"/>
      <c r="D105" s="154" t="s">
        <v>139</v>
      </c>
      <c r="E105" s="149"/>
      <c r="F105" s="149"/>
      <c r="G105" s="42"/>
      <c r="H105" s="42"/>
      <c r="I105" s="42"/>
      <c r="J105" s="150">
        <v>0</v>
      </c>
      <c r="K105" s="42"/>
      <c r="L105" s="217"/>
      <c r="M105" s="218"/>
      <c r="N105" s="219" t="s">
        <v>43</v>
      </c>
      <c r="O105" s="218"/>
      <c r="P105" s="218"/>
      <c r="Q105" s="218"/>
      <c r="R105" s="218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18"/>
      <c r="AG105" s="218"/>
      <c r="AH105" s="218"/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21" t="s">
        <v>105</v>
      </c>
      <c r="AZ105" s="218"/>
      <c r="BA105" s="218"/>
      <c r="BB105" s="218"/>
      <c r="BC105" s="218"/>
      <c r="BD105" s="218"/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221" t="s">
        <v>85</v>
      </c>
      <c r="BK105" s="218"/>
      <c r="BL105" s="218"/>
      <c r="BM105" s="218"/>
    </row>
    <row r="106" s="2" customFormat="1" ht="18" customHeight="1">
      <c r="A106" s="40"/>
      <c r="B106" s="41"/>
      <c r="C106" s="42"/>
      <c r="D106" s="154" t="s">
        <v>140</v>
      </c>
      <c r="E106" s="149"/>
      <c r="F106" s="149"/>
      <c r="G106" s="42"/>
      <c r="H106" s="42"/>
      <c r="I106" s="42"/>
      <c r="J106" s="150">
        <v>0</v>
      </c>
      <c r="K106" s="42"/>
      <c r="L106" s="217"/>
      <c r="M106" s="218"/>
      <c r="N106" s="219" t="s">
        <v>43</v>
      </c>
      <c r="O106" s="218"/>
      <c r="P106" s="218"/>
      <c r="Q106" s="218"/>
      <c r="R106" s="218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18"/>
      <c r="AG106" s="218"/>
      <c r="AH106" s="218"/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21" t="s">
        <v>105</v>
      </c>
      <c r="AZ106" s="218"/>
      <c r="BA106" s="218"/>
      <c r="BB106" s="218"/>
      <c r="BC106" s="218"/>
      <c r="BD106" s="218"/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221" t="s">
        <v>85</v>
      </c>
      <c r="BK106" s="218"/>
      <c r="BL106" s="218"/>
      <c r="BM106" s="218"/>
    </row>
    <row r="107" s="2" customFormat="1" ht="18" customHeight="1">
      <c r="A107" s="40"/>
      <c r="B107" s="41"/>
      <c r="C107" s="42"/>
      <c r="D107" s="154" t="s">
        <v>141</v>
      </c>
      <c r="E107" s="149"/>
      <c r="F107" s="149"/>
      <c r="G107" s="42"/>
      <c r="H107" s="42"/>
      <c r="I107" s="42"/>
      <c r="J107" s="150">
        <v>0</v>
      </c>
      <c r="K107" s="42"/>
      <c r="L107" s="217"/>
      <c r="M107" s="218"/>
      <c r="N107" s="219" t="s">
        <v>43</v>
      </c>
      <c r="O107" s="218"/>
      <c r="P107" s="218"/>
      <c r="Q107" s="218"/>
      <c r="R107" s="218"/>
      <c r="S107" s="220"/>
      <c r="T107" s="220"/>
      <c r="U107" s="220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/>
      <c r="AF107" s="218"/>
      <c r="AG107" s="218"/>
      <c r="AH107" s="218"/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21" t="s">
        <v>105</v>
      </c>
      <c r="AZ107" s="218"/>
      <c r="BA107" s="218"/>
      <c r="BB107" s="218"/>
      <c r="BC107" s="218"/>
      <c r="BD107" s="218"/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221" t="s">
        <v>85</v>
      </c>
      <c r="BK107" s="218"/>
      <c r="BL107" s="218"/>
      <c r="BM107" s="218"/>
    </row>
    <row r="108" s="2" customFormat="1" ht="18" customHeight="1">
      <c r="A108" s="40"/>
      <c r="B108" s="41"/>
      <c r="C108" s="42"/>
      <c r="D108" s="154" t="s">
        <v>142</v>
      </c>
      <c r="E108" s="149"/>
      <c r="F108" s="149"/>
      <c r="G108" s="42"/>
      <c r="H108" s="42"/>
      <c r="I108" s="42"/>
      <c r="J108" s="150">
        <v>0</v>
      </c>
      <c r="K108" s="42"/>
      <c r="L108" s="217"/>
      <c r="M108" s="218"/>
      <c r="N108" s="219" t="s">
        <v>43</v>
      </c>
      <c r="O108" s="218"/>
      <c r="P108" s="218"/>
      <c r="Q108" s="218"/>
      <c r="R108" s="218"/>
      <c r="S108" s="220"/>
      <c r="T108" s="220"/>
      <c r="U108" s="220"/>
      <c r="V108" s="220"/>
      <c r="W108" s="220"/>
      <c r="X108" s="220"/>
      <c r="Y108" s="220"/>
      <c r="Z108" s="220"/>
      <c r="AA108" s="220"/>
      <c r="AB108" s="220"/>
      <c r="AC108" s="220"/>
      <c r="AD108" s="220"/>
      <c r="AE108" s="220"/>
      <c r="AF108" s="218"/>
      <c r="AG108" s="218"/>
      <c r="AH108" s="218"/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21" t="s">
        <v>105</v>
      </c>
      <c r="AZ108" s="218"/>
      <c r="BA108" s="218"/>
      <c r="BB108" s="218"/>
      <c r="BC108" s="218"/>
      <c r="BD108" s="218"/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21" t="s">
        <v>85</v>
      </c>
      <c r="BK108" s="218"/>
      <c r="BL108" s="218"/>
      <c r="BM108" s="218"/>
    </row>
    <row r="109" s="2" customFormat="1" ht="18" customHeight="1">
      <c r="A109" s="40"/>
      <c r="B109" s="41"/>
      <c r="C109" s="42"/>
      <c r="D109" s="149" t="s">
        <v>143</v>
      </c>
      <c r="E109" s="42"/>
      <c r="F109" s="42"/>
      <c r="G109" s="42"/>
      <c r="H109" s="42"/>
      <c r="I109" s="42"/>
      <c r="J109" s="150">
        <f>ROUND(J32*T109,2)</f>
        <v>0</v>
      </c>
      <c r="K109" s="42"/>
      <c r="L109" s="217"/>
      <c r="M109" s="218"/>
      <c r="N109" s="219" t="s">
        <v>43</v>
      </c>
      <c r="O109" s="218"/>
      <c r="P109" s="218"/>
      <c r="Q109" s="218"/>
      <c r="R109" s="218"/>
      <c r="S109" s="220"/>
      <c r="T109" s="220"/>
      <c r="U109" s="220"/>
      <c r="V109" s="220"/>
      <c r="W109" s="220"/>
      <c r="X109" s="220"/>
      <c r="Y109" s="220"/>
      <c r="Z109" s="220"/>
      <c r="AA109" s="220"/>
      <c r="AB109" s="220"/>
      <c r="AC109" s="220"/>
      <c r="AD109" s="220"/>
      <c r="AE109" s="220"/>
      <c r="AF109" s="218"/>
      <c r="AG109" s="218"/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21" t="s">
        <v>144</v>
      </c>
      <c r="AZ109" s="218"/>
      <c r="BA109" s="218"/>
      <c r="BB109" s="218"/>
      <c r="BC109" s="218"/>
      <c r="BD109" s="218"/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221" t="s">
        <v>85</v>
      </c>
      <c r="BK109" s="218"/>
      <c r="BL109" s="218"/>
      <c r="BM109" s="218"/>
    </row>
    <row r="110" s="2" customForma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29.28" customHeight="1">
      <c r="A111" s="40"/>
      <c r="B111" s="41"/>
      <c r="C111" s="158" t="s">
        <v>116</v>
      </c>
      <c r="D111" s="159"/>
      <c r="E111" s="159"/>
      <c r="F111" s="159"/>
      <c r="G111" s="159"/>
      <c r="H111" s="159"/>
      <c r="I111" s="159"/>
      <c r="J111" s="160">
        <f>ROUND(J98+J103,2)</f>
        <v>0</v>
      </c>
      <c r="K111" s="159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6" s="2" customFormat="1" ht="6.96" customHeight="1">
      <c r="A116" s="40"/>
      <c r="B116" s="70"/>
      <c r="C116" s="71"/>
      <c r="D116" s="71"/>
      <c r="E116" s="71"/>
      <c r="F116" s="71"/>
      <c r="G116" s="71"/>
      <c r="H116" s="71"/>
      <c r="I116" s="71"/>
      <c r="J116" s="71"/>
      <c r="K116" s="71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24.96" customHeight="1">
      <c r="A117" s="40"/>
      <c r="B117" s="41"/>
      <c r="C117" s="23" t="s">
        <v>145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2" t="s">
        <v>16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26.25" customHeight="1">
      <c r="A120" s="40"/>
      <c r="B120" s="41"/>
      <c r="C120" s="42"/>
      <c r="D120" s="42"/>
      <c r="E120" s="200" t="str">
        <f>E7</f>
        <v>Dyje, hráze na Dyji Nový Přerov - Hevlín, ř.km 74,16, Hrabětice, ř. km 81,324, Hevlín</v>
      </c>
      <c r="F120" s="32"/>
      <c r="G120" s="32"/>
      <c r="H120" s="3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1" customFormat="1" ht="12" customHeight="1">
      <c r="B121" s="21"/>
      <c r="C121" s="32" t="s">
        <v>118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="2" customFormat="1" ht="16.5" customHeight="1">
      <c r="A122" s="40"/>
      <c r="B122" s="41"/>
      <c r="C122" s="42"/>
      <c r="D122" s="42"/>
      <c r="E122" s="200" t="s">
        <v>119</v>
      </c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2" t="s">
        <v>120</v>
      </c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6.5" customHeight="1">
      <c r="A124" s="40"/>
      <c r="B124" s="41"/>
      <c r="C124" s="42"/>
      <c r="D124" s="42"/>
      <c r="E124" s="78" t="str">
        <f>E11</f>
        <v>SO 01.2 - Renovace stavidla</v>
      </c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2" customHeight="1">
      <c r="A126" s="40"/>
      <c r="B126" s="41"/>
      <c r="C126" s="32" t="s">
        <v>20</v>
      </c>
      <c r="D126" s="42"/>
      <c r="E126" s="42"/>
      <c r="F126" s="27" t="str">
        <f>F14</f>
        <v>Hevlín,Hrabětice</v>
      </c>
      <c r="G126" s="42"/>
      <c r="H126" s="42"/>
      <c r="I126" s="32" t="s">
        <v>22</v>
      </c>
      <c r="J126" s="81" t="str">
        <f>IF(J14="","",J14)</f>
        <v>5. 2. 2025</v>
      </c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5.15" customHeight="1">
      <c r="A128" s="40"/>
      <c r="B128" s="41"/>
      <c r="C128" s="32" t="s">
        <v>24</v>
      </c>
      <c r="D128" s="42"/>
      <c r="E128" s="42"/>
      <c r="F128" s="27" t="str">
        <f>E17</f>
        <v>Povodí Moravy, s.p.</v>
      </c>
      <c r="G128" s="42"/>
      <c r="H128" s="42"/>
      <c r="I128" s="32" t="s">
        <v>30</v>
      </c>
      <c r="J128" s="36" t="str">
        <f>E23</f>
        <v>Ing. Adam Balažovič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5.15" customHeight="1">
      <c r="A129" s="40"/>
      <c r="B129" s="41"/>
      <c r="C129" s="32" t="s">
        <v>28</v>
      </c>
      <c r="D129" s="42"/>
      <c r="E129" s="42"/>
      <c r="F129" s="27" t="str">
        <f>IF(E20="","",E20)</f>
        <v>Vyplň údaj</v>
      </c>
      <c r="G129" s="42"/>
      <c r="H129" s="42"/>
      <c r="I129" s="32" t="s">
        <v>33</v>
      </c>
      <c r="J129" s="36" t="str">
        <f>E26</f>
        <v>VZD INVEST, s.r.o.</v>
      </c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0.32" customHeight="1">
      <c r="A130" s="40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11" customFormat="1" ht="29.28" customHeight="1">
      <c r="A131" s="223"/>
      <c r="B131" s="224"/>
      <c r="C131" s="225" t="s">
        <v>146</v>
      </c>
      <c r="D131" s="226" t="s">
        <v>63</v>
      </c>
      <c r="E131" s="226" t="s">
        <v>59</v>
      </c>
      <c r="F131" s="226" t="s">
        <v>60</v>
      </c>
      <c r="G131" s="226" t="s">
        <v>147</v>
      </c>
      <c r="H131" s="226" t="s">
        <v>148</v>
      </c>
      <c r="I131" s="226" t="s">
        <v>149</v>
      </c>
      <c r="J131" s="227" t="s">
        <v>125</v>
      </c>
      <c r="K131" s="228" t="s">
        <v>150</v>
      </c>
      <c r="L131" s="229"/>
      <c r="M131" s="102" t="s">
        <v>1</v>
      </c>
      <c r="N131" s="103" t="s">
        <v>42</v>
      </c>
      <c r="O131" s="103" t="s">
        <v>151</v>
      </c>
      <c r="P131" s="103" t="s">
        <v>152</v>
      </c>
      <c r="Q131" s="103" t="s">
        <v>153</v>
      </c>
      <c r="R131" s="103" t="s">
        <v>154</v>
      </c>
      <c r="S131" s="103" t="s">
        <v>155</v>
      </c>
      <c r="T131" s="104" t="s">
        <v>156</v>
      </c>
      <c r="U131" s="223"/>
      <c r="V131" s="223"/>
      <c r="W131" s="223"/>
      <c r="X131" s="223"/>
      <c r="Y131" s="223"/>
      <c r="Z131" s="223"/>
      <c r="AA131" s="223"/>
      <c r="AB131" s="223"/>
      <c r="AC131" s="223"/>
      <c r="AD131" s="223"/>
      <c r="AE131" s="223"/>
    </row>
    <row r="132" s="2" customFormat="1" ht="22.8" customHeight="1">
      <c r="A132" s="40"/>
      <c r="B132" s="41"/>
      <c r="C132" s="109" t="s">
        <v>157</v>
      </c>
      <c r="D132" s="42"/>
      <c r="E132" s="42"/>
      <c r="F132" s="42"/>
      <c r="G132" s="42"/>
      <c r="H132" s="42"/>
      <c r="I132" s="42"/>
      <c r="J132" s="230">
        <f>BK132</f>
        <v>0</v>
      </c>
      <c r="K132" s="42"/>
      <c r="L132" s="43"/>
      <c r="M132" s="105"/>
      <c r="N132" s="231"/>
      <c r="O132" s="106"/>
      <c r="P132" s="232">
        <f>P133</f>
        <v>0</v>
      </c>
      <c r="Q132" s="106"/>
      <c r="R132" s="232">
        <f>R133</f>
        <v>0</v>
      </c>
      <c r="S132" s="106"/>
      <c r="T132" s="233">
        <f>T133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7" t="s">
        <v>77</v>
      </c>
      <c r="AU132" s="17" t="s">
        <v>127</v>
      </c>
      <c r="BK132" s="234">
        <f>BK133</f>
        <v>0</v>
      </c>
    </row>
    <row r="133" s="12" customFormat="1" ht="25.92" customHeight="1">
      <c r="A133" s="12"/>
      <c r="B133" s="235"/>
      <c r="C133" s="236"/>
      <c r="D133" s="237" t="s">
        <v>77</v>
      </c>
      <c r="E133" s="238" t="s">
        <v>158</v>
      </c>
      <c r="F133" s="238" t="s">
        <v>159</v>
      </c>
      <c r="G133" s="236"/>
      <c r="H133" s="236"/>
      <c r="I133" s="239"/>
      <c r="J133" s="240">
        <f>BK133</f>
        <v>0</v>
      </c>
      <c r="K133" s="236"/>
      <c r="L133" s="241"/>
      <c r="M133" s="242"/>
      <c r="N133" s="243"/>
      <c r="O133" s="243"/>
      <c r="P133" s="244">
        <f>P134</f>
        <v>0</v>
      </c>
      <c r="Q133" s="243"/>
      <c r="R133" s="244">
        <f>R134</f>
        <v>0</v>
      </c>
      <c r="S133" s="243"/>
      <c r="T133" s="245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46" t="s">
        <v>85</v>
      </c>
      <c r="AT133" s="247" t="s">
        <v>77</v>
      </c>
      <c r="AU133" s="247" t="s">
        <v>78</v>
      </c>
      <c r="AY133" s="246" t="s">
        <v>160</v>
      </c>
      <c r="BK133" s="248">
        <f>BK134</f>
        <v>0</v>
      </c>
    </row>
    <row r="134" s="12" customFormat="1" ht="22.8" customHeight="1">
      <c r="A134" s="12"/>
      <c r="B134" s="235"/>
      <c r="C134" s="236"/>
      <c r="D134" s="237" t="s">
        <v>77</v>
      </c>
      <c r="E134" s="249" t="s">
        <v>219</v>
      </c>
      <c r="F134" s="249" t="s">
        <v>278</v>
      </c>
      <c r="G134" s="236"/>
      <c r="H134" s="236"/>
      <c r="I134" s="239"/>
      <c r="J134" s="250">
        <f>BK134</f>
        <v>0</v>
      </c>
      <c r="K134" s="236"/>
      <c r="L134" s="241"/>
      <c r="M134" s="242"/>
      <c r="N134" s="243"/>
      <c r="O134" s="243"/>
      <c r="P134" s="244">
        <f>SUM(P135:P143)</f>
        <v>0</v>
      </c>
      <c r="Q134" s="243"/>
      <c r="R134" s="244">
        <f>SUM(R135:R143)</f>
        <v>0</v>
      </c>
      <c r="S134" s="243"/>
      <c r="T134" s="245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6" t="s">
        <v>85</v>
      </c>
      <c r="AT134" s="247" t="s">
        <v>77</v>
      </c>
      <c r="AU134" s="247" t="s">
        <v>85</v>
      </c>
      <c r="AY134" s="246" t="s">
        <v>160</v>
      </c>
      <c r="BK134" s="248">
        <f>SUM(BK135:BK143)</f>
        <v>0</v>
      </c>
    </row>
    <row r="135" s="2" customFormat="1" ht="16.5" customHeight="1">
      <c r="A135" s="40"/>
      <c r="B135" s="41"/>
      <c r="C135" s="251" t="s">
        <v>85</v>
      </c>
      <c r="D135" s="251" t="s">
        <v>162</v>
      </c>
      <c r="E135" s="252" t="s">
        <v>305</v>
      </c>
      <c r="F135" s="253" t="s">
        <v>436</v>
      </c>
      <c r="G135" s="254" t="s">
        <v>165</v>
      </c>
      <c r="H135" s="255">
        <v>1</v>
      </c>
      <c r="I135" s="256"/>
      <c r="J135" s="257">
        <f>ROUND(I135*H135,2)</f>
        <v>0</v>
      </c>
      <c r="K135" s="258"/>
      <c r="L135" s="43"/>
      <c r="M135" s="259" t="s">
        <v>1</v>
      </c>
      <c r="N135" s="260" t="s">
        <v>43</v>
      </c>
      <c r="O135" s="93"/>
      <c r="P135" s="261">
        <f>O135*H135</f>
        <v>0</v>
      </c>
      <c r="Q135" s="261">
        <v>0</v>
      </c>
      <c r="R135" s="261">
        <f>Q135*H135</f>
        <v>0</v>
      </c>
      <c r="S135" s="261">
        <v>0</v>
      </c>
      <c r="T135" s="26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63" t="s">
        <v>166</v>
      </c>
      <c r="AT135" s="263" t="s">
        <v>162</v>
      </c>
      <c r="AU135" s="263" t="s">
        <v>87</v>
      </c>
      <c r="AY135" s="17" t="s">
        <v>160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7" t="s">
        <v>85</v>
      </c>
      <c r="BK135" s="153">
        <f>ROUND(I135*H135,2)</f>
        <v>0</v>
      </c>
      <c r="BL135" s="17" t="s">
        <v>166</v>
      </c>
      <c r="BM135" s="263" t="s">
        <v>437</v>
      </c>
    </row>
    <row r="136" s="2" customFormat="1">
      <c r="A136" s="40"/>
      <c r="B136" s="41"/>
      <c r="C136" s="42"/>
      <c r="D136" s="264" t="s">
        <v>168</v>
      </c>
      <c r="E136" s="42"/>
      <c r="F136" s="265" t="s">
        <v>436</v>
      </c>
      <c r="G136" s="42"/>
      <c r="H136" s="42"/>
      <c r="I136" s="220"/>
      <c r="J136" s="42"/>
      <c r="K136" s="42"/>
      <c r="L136" s="43"/>
      <c r="M136" s="266"/>
      <c r="N136" s="267"/>
      <c r="O136" s="93"/>
      <c r="P136" s="93"/>
      <c r="Q136" s="93"/>
      <c r="R136" s="93"/>
      <c r="S136" s="93"/>
      <c r="T136" s="94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7" t="s">
        <v>168</v>
      </c>
      <c r="AU136" s="17" t="s">
        <v>87</v>
      </c>
    </row>
    <row r="137" s="2" customFormat="1">
      <c r="A137" s="40"/>
      <c r="B137" s="41"/>
      <c r="C137" s="42"/>
      <c r="D137" s="264" t="s">
        <v>169</v>
      </c>
      <c r="E137" s="42"/>
      <c r="F137" s="268" t="s">
        <v>438</v>
      </c>
      <c r="G137" s="42"/>
      <c r="H137" s="42"/>
      <c r="I137" s="220"/>
      <c r="J137" s="42"/>
      <c r="K137" s="42"/>
      <c r="L137" s="43"/>
      <c r="M137" s="266"/>
      <c r="N137" s="267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7" t="s">
        <v>169</v>
      </c>
      <c r="AU137" s="17" t="s">
        <v>87</v>
      </c>
    </row>
    <row r="138" s="2" customFormat="1" ht="16.5" customHeight="1">
      <c r="A138" s="40"/>
      <c r="B138" s="41"/>
      <c r="C138" s="251" t="s">
        <v>87</v>
      </c>
      <c r="D138" s="251" t="s">
        <v>162</v>
      </c>
      <c r="E138" s="252" t="s">
        <v>439</v>
      </c>
      <c r="F138" s="253" t="s">
        <v>440</v>
      </c>
      <c r="G138" s="254" t="s">
        <v>165</v>
      </c>
      <c r="H138" s="255">
        <v>1</v>
      </c>
      <c r="I138" s="256"/>
      <c r="J138" s="257">
        <f>ROUND(I138*H138,2)</f>
        <v>0</v>
      </c>
      <c r="K138" s="258"/>
      <c r="L138" s="43"/>
      <c r="M138" s="259" t="s">
        <v>1</v>
      </c>
      <c r="N138" s="260" t="s">
        <v>43</v>
      </c>
      <c r="O138" s="93"/>
      <c r="P138" s="261">
        <f>O138*H138</f>
        <v>0</v>
      </c>
      <c r="Q138" s="261">
        <v>0</v>
      </c>
      <c r="R138" s="261">
        <f>Q138*H138</f>
        <v>0</v>
      </c>
      <c r="S138" s="261">
        <v>0</v>
      </c>
      <c r="T138" s="26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63" t="s">
        <v>166</v>
      </c>
      <c r="AT138" s="263" t="s">
        <v>162</v>
      </c>
      <c r="AU138" s="263" t="s">
        <v>87</v>
      </c>
      <c r="AY138" s="17" t="s">
        <v>160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7" t="s">
        <v>85</v>
      </c>
      <c r="BK138" s="153">
        <f>ROUND(I138*H138,2)</f>
        <v>0</v>
      </c>
      <c r="BL138" s="17" t="s">
        <v>166</v>
      </c>
      <c r="BM138" s="263" t="s">
        <v>441</v>
      </c>
    </row>
    <row r="139" s="2" customFormat="1">
      <c r="A139" s="40"/>
      <c r="B139" s="41"/>
      <c r="C139" s="42"/>
      <c r="D139" s="264" t="s">
        <v>168</v>
      </c>
      <c r="E139" s="42"/>
      <c r="F139" s="265" t="s">
        <v>440</v>
      </c>
      <c r="G139" s="42"/>
      <c r="H139" s="42"/>
      <c r="I139" s="220"/>
      <c r="J139" s="42"/>
      <c r="K139" s="42"/>
      <c r="L139" s="43"/>
      <c r="M139" s="266"/>
      <c r="N139" s="267"/>
      <c r="O139" s="93"/>
      <c r="P139" s="93"/>
      <c r="Q139" s="93"/>
      <c r="R139" s="93"/>
      <c r="S139" s="93"/>
      <c r="T139" s="94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7" t="s">
        <v>168</v>
      </c>
      <c r="AU139" s="17" t="s">
        <v>87</v>
      </c>
    </row>
    <row r="140" s="2" customFormat="1">
      <c r="A140" s="40"/>
      <c r="B140" s="41"/>
      <c r="C140" s="42"/>
      <c r="D140" s="264" t="s">
        <v>169</v>
      </c>
      <c r="E140" s="42"/>
      <c r="F140" s="268" t="s">
        <v>442</v>
      </c>
      <c r="G140" s="42"/>
      <c r="H140" s="42"/>
      <c r="I140" s="220"/>
      <c r="J140" s="42"/>
      <c r="K140" s="42"/>
      <c r="L140" s="43"/>
      <c r="M140" s="266"/>
      <c r="N140" s="267"/>
      <c r="O140" s="93"/>
      <c r="P140" s="93"/>
      <c r="Q140" s="93"/>
      <c r="R140" s="93"/>
      <c r="S140" s="93"/>
      <c r="T140" s="94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7" t="s">
        <v>169</v>
      </c>
      <c r="AU140" s="17" t="s">
        <v>87</v>
      </c>
    </row>
    <row r="141" s="2" customFormat="1" ht="16.5" customHeight="1">
      <c r="A141" s="40"/>
      <c r="B141" s="41"/>
      <c r="C141" s="251" t="s">
        <v>179</v>
      </c>
      <c r="D141" s="251" t="s">
        <v>162</v>
      </c>
      <c r="E141" s="252" t="s">
        <v>443</v>
      </c>
      <c r="F141" s="253" t="s">
        <v>444</v>
      </c>
      <c r="G141" s="254" t="s">
        <v>165</v>
      </c>
      <c r="H141" s="255">
        <v>1</v>
      </c>
      <c r="I141" s="256"/>
      <c r="J141" s="257">
        <f>ROUND(I141*H141,2)</f>
        <v>0</v>
      </c>
      <c r="K141" s="258"/>
      <c r="L141" s="43"/>
      <c r="M141" s="259" t="s">
        <v>1</v>
      </c>
      <c r="N141" s="260" t="s">
        <v>43</v>
      </c>
      <c r="O141" s="93"/>
      <c r="P141" s="261">
        <f>O141*H141</f>
        <v>0</v>
      </c>
      <c r="Q141" s="261">
        <v>0</v>
      </c>
      <c r="R141" s="261">
        <f>Q141*H141</f>
        <v>0</v>
      </c>
      <c r="S141" s="261">
        <v>0</v>
      </c>
      <c r="T141" s="26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63" t="s">
        <v>166</v>
      </c>
      <c r="AT141" s="263" t="s">
        <v>162</v>
      </c>
      <c r="AU141" s="263" t="s">
        <v>87</v>
      </c>
      <c r="AY141" s="17" t="s">
        <v>160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7" t="s">
        <v>85</v>
      </c>
      <c r="BK141" s="153">
        <f>ROUND(I141*H141,2)</f>
        <v>0</v>
      </c>
      <c r="BL141" s="17" t="s">
        <v>166</v>
      </c>
      <c r="BM141" s="263" t="s">
        <v>445</v>
      </c>
    </row>
    <row r="142" s="2" customFormat="1">
      <c r="A142" s="40"/>
      <c r="B142" s="41"/>
      <c r="C142" s="42"/>
      <c r="D142" s="264" t="s">
        <v>168</v>
      </c>
      <c r="E142" s="42"/>
      <c r="F142" s="265" t="s">
        <v>444</v>
      </c>
      <c r="G142" s="42"/>
      <c r="H142" s="42"/>
      <c r="I142" s="220"/>
      <c r="J142" s="42"/>
      <c r="K142" s="42"/>
      <c r="L142" s="43"/>
      <c r="M142" s="266"/>
      <c r="N142" s="267"/>
      <c r="O142" s="93"/>
      <c r="P142" s="93"/>
      <c r="Q142" s="93"/>
      <c r="R142" s="93"/>
      <c r="S142" s="93"/>
      <c r="T142" s="94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7" t="s">
        <v>168</v>
      </c>
      <c r="AU142" s="17" t="s">
        <v>87</v>
      </c>
    </row>
    <row r="143" s="2" customFormat="1">
      <c r="A143" s="40"/>
      <c r="B143" s="41"/>
      <c r="C143" s="42"/>
      <c r="D143" s="264" t="s">
        <v>169</v>
      </c>
      <c r="E143" s="42"/>
      <c r="F143" s="268" t="s">
        <v>446</v>
      </c>
      <c r="G143" s="42"/>
      <c r="H143" s="42"/>
      <c r="I143" s="220"/>
      <c r="J143" s="42"/>
      <c r="K143" s="42"/>
      <c r="L143" s="43"/>
      <c r="M143" s="316"/>
      <c r="N143" s="317"/>
      <c r="O143" s="318"/>
      <c r="P143" s="318"/>
      <c r="Q143" s="318"/>
      <c r="R143" s="318"/>
      <c r="S143" s="318"/>
      <c r="T143" s="319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7" t="s">
        <v>169</v>
      </c>
      <c r="AU143" s="17" t="s">
        <v>87</v>
      </c>
    </row>
    <row r="144" s="2" customFormat="1" ht="6.96" customHeight="1">
      <c r="A144" s="40"/>
      <c r="B144" s="68"/>
      <c r="C144" s="69"/>
      <c r="D144" s="69"/>
      <c r="E144" s="69"/>
      <c r="F144" s="69"/>
      <c r="G144" s="69"/>
      <c r="H144" s="69"/>
      <c r="I144" s="69"/>
      <c r="J144" s="69"/>
      <c r="K144" s="69"/>
      <c r="L144" s="43"/>
      <c r="M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</sheetData>
  <sheetProtection sheet="1" autoFilter="0" formatColumns="0" formatRows="0" objects="1" scenarios="1" spinCount="100000" saltValue="Pn+r9R6csok2BKJ9999T4jcSJgwmQeyHMao76TK/3vKphl76jq/AfMIxLr8rzub2nKoosUhgd8JzJhXy3A9FUA==" hashValue="SZqXAUYeaP4SBX9yz+KxD+1HgTPLqsrzznsPfC86auc6BAqGfUqFJ0C3tkM8f34O2RXY1EhszYc/18W6lMfLhQ==" algorithmName="SHA-512" password="CC35"/>
  <autoFilter ref="C131:K143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4:F104"/>
    <mergeCell ref="D105:F105"/>
    <mergeCell ref="D106:F106"/>
    <mergeCell ref="D107:F107"/>
    <mergeCell ref="D108:F108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20"/>
      <c r="AT3" s="17" t="s">
        <v>87</v>
      </c>
    </row>
    <row r="4" s="1" customFormat="1" ht="24.96" customHeight="1">
      <c r="B4" s="20"/>
      <c r="D4" s="163" t="s">
        <v>117</v>
      </c>
      <c r="L4" s="20"/>
      <c r="M4" s="16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65" t="s">
        <v>16</v>
      </c>
      <c r="L6" s="20"/>
    </row>
    <row r="7" s="1" customFormat="1" ht="26.25" customHeight="1">
      <c r="B7" s="20"/>
      <c r="E7" s="166" t="str">
        <f>'Rekapitulace stavby'!K6</f>
        <v>Dyje, hráze na Dyji Nový Přerov - Hevlín, ř.km 74,16, Hrabětice, ř. km 81,324, Hevlín</v>
      </c>
      <c r="F7" s="165"/>
      <c r="G7" s="165"/>
      <c r="H7" s="165"/>
      <c r="L7" s="20"/>
    </row>
    <row r="8" s="1" customFormat="1" ht="12" customHeight="1">
      <c r="B8" s="20"/>
      <c r="D8" s="165" t="s">
        <v>118</v>
      </c>
      <c r="L8" s="20"/>
    </row>
    <row r="9" s="2" customFormat="1" ht="16.5" customHeight="1">
      <c r="A9" s="40"/>
      <c r="B9" s="43"/>
      <c r="C9" s="40"/>
      <c r="D9" s="40"/>
      <c r="E9" s="166" t="s">
        <v>447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5" t="s">
        <v>120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30" customHeight="1">
      <c r="A11" s="40"/>
      <c r="B11" s="43"/>
      <c r="C11" s="40"/>
      <c r="D11" s="40"/>
      <c r="E11" s="167" t="s">
        <v>448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5" t="s">
        <v>18</v>
      </c>
      <c r="E13" s="40"/>
      <c r="F13" s="143" t="s">
        <v>1</v>
      </c>
      <c r="G13" s="40"/>
      <c r="H13" s="40"/>
      <c r="I13" s="165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5" t="s">
        <v>20</v>
      </c>
      <c r="E14" s="40"/>
      <c r="F14" s="143" t="s">
        <v>21</v>
      </c>
      <c r="G14" s="40"/>
      <c r="H14" s="40"/>
      <c r="I14" s="165" t="s">
        <v>22</v>
      </c>
      <c r="J14" s="168" t="str">
        <f>'Rekapitulace stavby'!AN8</f>
        <v>5. 2. 2025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5" t="s">
        <v>24</v>
      </c>
      <c r="E16" s="40"/>
      <c r="F16" s="40"/>
      <c r="G16" s="40"/>
      <c r="H16" s="40"/>
      <c r="I16" s="165" t="s">
        <v>25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26</v>
      </c>
      <c r="F17" s="40"/>
      <c r="G17" s="40"/>
      <c r="H17" s="40"/>
      <c r="I17" s="165" t="s">
        <v>27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5" t="s">
        <v>28</v>
      </c>
      <c r="E19" s="40"/>
      <c r="F19" s="40"/>
      <c r="G19" s="40"/>
      <c r="H19" s="40"/>
      <c r="I19" s="165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5" t="s">
        <v>27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5" t="s">
        <v>30</v>
      </c>
      <c r="E22" s="40"/>
      <c r="F22" s="40"/>
      <c r="G22" s="40"/>
      <c r="H22" s="40"/>
      <c r="I22" s="165" t="s">
        <v>25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">
        <v>31</v>
      </c>
      <c r="F23" s="40"/>
      <c r="G23" s="40"/>
      <c r="H23" s="40"/>
      <c r="I23" s="165" t="s">
        <v>27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5" t="s">
        <v>33</v>
      </c>
      <c r="E25" s="40"/>
      <c r="F25" s="40"/>
      <c r="G25" s="40"/>
      <c r="H25" s="40"/>
      <c r="I25" s="165" t="s">
        <v>25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">
        <v>34</v>
      </c>
      <c r="F26" s="40"/>
      <c r="G26" s="40"/>
      <c r="H26" s="40"/>
      <c r="I26" s="165" t="s">
        <v>27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5" t="s">
        <v>35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69"/>
      <c r="J29" s="169"/>
      <c r="K29" s="169"/>
      <c r="L29" s="172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3"/>
      <c r="E31" s="173"/>
      <c r="F31" s="173"/>
      <c r="G31" s="173"/>
      <c r="H31" s="173"/>
      <c r="I31" s="173"/>
      <c r="J31" s="173"/>
      <c r="K31" s="17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122</v>
      </c>
      <c r="E32" s="40"/>
      <c r="F32" s="40"/>
      <c r="G32" s="40"/>
      <c r="H32" s="40"/>
      <c r="I32" s="40"/>
      <c r="J32" s="174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5" t="s">
        <v>111</v>
      </c>
      <c r="E33" s="40"/>
      <c r="F33" s="40"/>
      <c r="G33" s="40"/>
      <c r="H33" s="40"/>
      <c r="I33" s="40"/>
      <c r="J33" s="174">
        <f>J114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6" t="s">
        <v>38</v>
      </c>
      <c r="E34" s="40"/>
      <c r="F34" s="40"/>
      <c r="G34" s="40"/>
      <c r="H34" s="40"/>
      <c r="I34" s="40"/>
      <c r="J34" s="177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3"/>
      <c r="E35" s="173"/>
      <c r="F35" s="173"/>
      <c r="G35" s="173"/>
      <c r="H35" s="173"/>
      <c r="I35" s="173"/>
      <c r="J35" s="173"/>
      <c r="K35" s="173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78" t="s">
        <v>40</v>
      </c>
      <c r="G36" s="40"/>
      <c r="H36" s="40"/>
      <c r="I36" s="178" t="s">
        <v>39</v>
      </c>
      <c r="J36" s="178" t="s">
        <v>41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79" t="s">
        <v>42</v>
      </c>
      <c r="E37" s="165" t="s">
        <v>43</v>
      </c>
      <c r="F37" s="180">
        <f>ROUND((SUM(BE114:BE121) + SUM(BE143:BE543)),  2)</f>
        <v>0</v>
      </c>
      <c r="G37" s="40"/>
      <c r="H37" s="40"/>
      <c r="I37" s="181">
        <v>0.20999999999999999</v>
      </c>
      <c r="J37" s="180">
        <f>ROUND(((SUM(BE114:BE121) + SUM(BE143:BE543))*I37),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5" t="s">
        <v>44</v>
      </c>
      <c r="F38" s="180">
        <f>ROUND((SUM(BF114:BF121) + SUM(BF143:BF543)),  2)</f>
        <v>0</v>
      </c>
      <c r="G38" s="40"/>
      <c r="H38" s="40"/>
      <c r="I38" s="181">
        <v>0.12</v>
      </c>
      <c r="J38" s="180">
        <f>ROUND(((SUM(BF114:BF121) + SUM(BF143:BF543))*I38),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5" t="s">
        <v>45</v>
      </c>
      <c r="F39" s="180">
        <f>ROUND((SUM(BG114:BG121) + SUM(BG143:BG543)),  2)</f>
        <v>0</v>
      </c>
      <c r="G39" s="40"/>
      <c r="H39" s="40"/>
      <c r="I39" s="181">
        <v>0.20999999999999999</v>
      </c>
      <c r="J39" s="180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5" t="s">
        <v>46</v>
      </c>
      <c r="F40" s="180">
        <f>ROUND((SUM(BH114:BH121) + SUM(BH143:BH543)),  2)</f>
        <v>0</v>
      </c>
      <c r="G40" s="40"/>
      <c r="H40" s="40"/>
      <c r="I40" s="181">
        <v>0.12</v>
      </c>
      <c r="J40" s="180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5" t="s">
        <v>47</v>
      </c>
      <c r="F41" s="180">
        <f>ROUND((SUM(BI114:BI121) + SUM(BI143:BI543)),  2)</f>
        <v>0</v>
      </c>
      <c r="G41" s="40"/>
      <c r="H41" s="40"/>
      <c r="I41" s="181">
        <v>0</v>
      </c>
      <c r="J41" s="180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2"/>
      <c r="D43" s="183" t="s">
        <v>48</v>
      </c>
      <c r="E43" s="184"/>
      <c r="F43" s="184"/>
      <c r="G43" s="185" t="s">
        <v>49</v>
      </c>
      <c r="H43" s="186" t="s">
        <v>50</v>
      </c>
      <c r="I43" s="184"/>
      <c r="J43" s="187">
        <f>SUM(J34:J41)</f>
        <v>0</v>
      </c>
      <c r="K43" s="188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9" t="s">
        <v>51</v>
      </c>
      <c r="E50" s="190"/>
      <c r="F50" s="190"/>
      <c r="G50" s="189" t="s">
        <v>52</v>
      </c>
      <c r="H50" s="190"/>
      <c r="I50" s="190"/>
      <c r="J50" s="190"/>
      <c r="K50" s="190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1" t="s">
        <v>53</v>
      </c>
      <c r="E61" s="192"/>
      <c r="F61" s="193" t="s">
        <v>54</v>
      </c>
      <c r="G61" s="191" t="s">
        <v>53</v>
      </c>
      <c r="H61" s="192"/>
      <c r="I61" s="192"/>
      <c r="J61" s="194" t="s">
        <v>54</v>
      </c>
      <c r="K61" s="192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9" t="s">
        <v>55</v>
      </c>
      <c r="E65" s="195"/>
      <c r="F65" s="195"/>
      <c r="G65" s="189" t="s">
        <v>56</v>
      </c>
      <c r="H65" s="195"/>
      <c r="I65" s="195"/>
      <c r="J65" s="195"/>
      <c r="K65" s="195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1" t="s">
        <v>53</v>
      </c>
      <c r="E76" s="192"/>
      <c r="F76" s="193" t="s">
        <v>54</v>
      </c>
      <c r="G76" s="191" t="s">
        <v>53</v>
      </c>
      <c r="H76" s="192"/>
      <c r="I76" s="192"/>
      <c r="J76" s="194" t="s">
        <v>54</v>
      </c>
      <c r="K76" s="192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6"/>
      <c r="C77" s="197"/>
      <c r="D77" s="197"/>
      <c r="E77" s="197"/>
      <c r="F77" s="197"/>
      <c r="G77" s="197"/>
      <c r="H77" s="197"/>
      <c r="I77" s="197"/>
      <c r="J77" s="197"/>
      <c r="K77" s="197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8"/>
      <c r="C81" s="199"/>
      <c r="D81" s="199"/>
      <c r="E81" s="199"/>
      <c r="F81" s="199"/>
      <c r="G81" s="199"/>
      <c r="H81" s="199"/>
      <c r="I81" s="199"/>
      <c r="J81" s="199"/>
      <c r="K81" s="199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123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25" customHeight="1">
      <c r="A85" s="40"/>
      <c r="B85" s="41"/>
      <c r="C85" s="42"/>
      <c r="D85" s="42"/>
      <c r="E85" s="200" t="str">
        <f>E7</f>
        <v>Dyje, hráze na Dyji Nový Přerov - Hevlín, ř.km 74,16, Hrabětice, ř. km 81,324, Hevlín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118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00" t="s">
        <v>447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120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30" customHeight="1">
      <c r="A89" s="40"/>
      <c r="B89" s="41"/>
      <c r="C89" s="42"/>
      <c r="D89" s="42"/>
      <c r="E89" s="78" t="str">
        <f>E11</f>
        <v>SO 02.1 - Kompletní rekonstrukce propustku + sanace betonové konstrukce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>Hevlín,Hrabětice</v>
      </c>
      <c r="G91" s="42"/>
      <c r="H91" s="42"/>
      <c r="I91" s="32" t="s">
        <v>22</v>
      </c>
      <c r="J91" s="81" t="str">
        <f>IF(J14="","",J14)</f>
        <v>5. 2. 2025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>Povodí Moravy, s.p.</v>
      </c>
      <c r="G93" s="42"/>
      <c r="H93" s="42"/>
      <c r="I93" s="32" t="s">
        <v>30</v>
      </c>
      <c r="J93" s="36" t="str">
        <f>E23</f>
        <v>Ing. Adam Balažovič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28</v>
      </c>
      <c r="D94" s="42"/>
      <c r="E94" s="42"/>
      <c r="F94" s="27" t="str">
        <f>IF(E20="","",E20)</f>
        <v>Vyplň údaj</v>
      </c>
      <c r="G94" s="42"/>
      <c r="H94" s="42"/>
      <c r="I94" s="32" t="s">
        <v>33</v>
      </c>
      <c r="J94" s="36" t="str">
        <f>E26</f>
        <v>VZD INVEST, s.r.o.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01" t="s">
        <v>124</v>
      </c>
      <c r="D96" s="159"/>
      <c r="E96" s="159"/>
      <c r="F96" s="159"/>
      <c r="G96" s="159"/>
      <c r="H96" s="159"/>
      <c r="I96" s="159"/>
      <c r="J96" s="202" t="s">
        <v>125</v>
      </c>
      <c r="K96" s="159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03" t="s">
        <v>126</v>
      </c>
      <c r="D98" s="42"/>
      <c r="E98" s="42"/>
      <c r="F98" s="42"/>
      <c r="G98" s="42"/>
      <c r="H98" s="42"/>
      <c r="I98" s="42"/>
      <c r="J98" s="112">
        <f>J143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127</v>
      </c>
    </row>
    <row r="99" s="9" customFormat="1" ht="24.96" customHeight="1">
      <c r="A99" s="9"/>
      <c r="B99" s="204"/>
      <c r="C99" s="205"/>
      <c r="D99" s="206" t="s">
        <v>128</v>
      </c>
      <c r="E99" s="207"/>
      <c r="F99" s="207"/>
      <c r="G99" s="207"/>
      <c r="H99" s="207"/>
      <c r="I99" s="207"/>
      <c r="J99" s="208">
        <f>J144</f>
        <v>0</v>
      </c>
      <c r="K99" s="205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5"/>
      <c r="D100" s="211" t="s">
        <v>129</v>
      </c>
      <c r="E100" s="212"/>
      <c r="F100" s="212"/>
      <c r="G100" s="212"/>
      <c r="H100" s="212"/>
      <c r="I100" s="212"/>
      <c r="J100" s="213">
        <f>J145</f>
        <v>0</v>
      </c>
      <c r="K100" s="135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5"/>
      <c r="D101" s="211" t="s">
        <v>449</v>
      </c>
      <c r="E101" s="212"/>
      <c r="F101" s="212"/>
      <c r="G101" s="212"/>
      <c r="H101" s="212"/>
      <c r="I101" s="212"/>
      <c r="J101" s="213">
        <f>J244</f>
        <v>0</v>
      </c>
      <c r="K101" s="135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5"/>
      <c r="D102" s="211" t="s">
        <v>130</v>
      </c>
      <c r="E102" s="212"/>
      <c r="F102" s="212"/>
      <c r="G102" s="212"/>
      <c r="H102" s="212"/>
      <c r="I102" s="212"/>
      <c r="J102" s="213">
        <f>J282</f>
        <v>0</v>
      </c>
      <c r="K102" s="135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5"/>
      <c r="D103" s="211" t="s">
        <v>450</v>
      </c>
      <c r="E103" s="212"/>
      <c r="F103" s="212"/>
      <c r="G103" s="212"/>
      <c r="H103" s="212"/>
      <c r="I103" s="212"/>
      <c r="J103" s="213">
        <f>J330</f>
        <v>0</v>
      </c>
      <c r="K103" s="135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5"/>
      <c r="D104" s="211" t="s">
        <v>451</v>
      </c>
      <c r="E104" s="212"/>
      <c r="F104" s="212"/>
      <c r="G104" s="212"/>
      <c r="H104" s="212"/>
      <c r="I104" s="212"/>
      <c r="J104" s="213">
        <f>J380</f>
        <v>0</v>
      </c>
      <c r="K104" s="135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5"/>
      <c r="D105" s="211" t="s">
        <v>131</v>
      </c>
      <c r="E105" s="212"/>
      <c r="F105" s="212"/>
      <c r="G105" s="212"/>
      <c r="H105" s="212"/>
      <c r="I105" s="212"/>
      <c r="J105" s="213">
        <f>J386</f>
        <v>0</v>
      </c>
      <c r="K105" s="135"/>
      <c r="L105" s="21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5"/>
      <c r="D106" s="211" t="s">
        <v>452</v>
      </c>
      <c r="E106" s="212"/>
      <c r="F106" s="212"/>
      <c r="G106" s="212"/>
      <c r="H106" s="212"/>
      <c r="I106" s="212"/>
      <c r="J106" s="213">
        <f>J397</f>
        <v>0</v>
      </c>
      <c r="K106" s="135"/>
      <c r="L106" s="21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5"/>
      <c r="D107" s="211" t="s">
        <v>132</v>
      </c>
      <c r="E107" s="212"/>
      <c r="F107" s="212"/>
      <c r="G107" s="212"/>
      <c r="H107" s="212"/>
      <c r="I107" s="212"/>
      <c r="J107" s="213">
        <f>J435</f>
        <v>0</v>
      </c>
      <c r="K107" s="135"/>
      <c r="L107" s="21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5"/>
      <c r="D108" s="211" t="s">
        <v>133</v>
      </c>
      <c r="E108" s="212"/>
      <c r="F108" s="212"/>
      <c r="G108" s="212"/>
      <c r="H108" s="212"/>
      <c r="I108" s="212"/>
      <c r="J108" s="213">
        <f>J517</f>
        <v>0</v>
      </c>
      <c r="K108" s="135"/>
      <c r="L108" s="21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5"/>
      <c r="D109" s="211" t="s">
        <v>134</v>
      </c>
      <c r="E109" s="212"/>
      <c r="F109" s="212"/>
      <c r="G109" s="212"/>
      <c r="H109" s="212"/>
      <c r="I109" s="212"/>
      <c r="J109" s="213">
        <f>J528</f>
        <v>0</v>
      </c>
      <c r="K109" s="135"/>
      <c r="L109" s="21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204"/>
      <c r="C110" s="205"/>
      <c r="D110" s="206" t="s">
        <v>135</v>
      </c>
      <c r="E110" s="207"/>
      <c r="F110" s="207"/>
      <c r="G110" s="207"/>
      <c r="H110" s="207"/>
      <c r="I110" s="207"/>
      <c r="J110" s="208">
        <f>J531</f>
        <v>0</v>
      </c>
      <c r="K110" s="205"/>
      <c r="L110" s="20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10"/>
      <c r="C111" s="135"/>
      <c r="D111" s="211" t="s">
        <v>136</v>
      </c>
      <c r="E111" s="212"/>
      <c r="F111" s="212"/>
      <c r="G111" s="212"/>
      <c r="H111" s="212"/>
      <c r="I111" s="212"/>
      <c r="J111" s="213">
        <f>J532</f>
        <v>0</v>
      </c>
      <c r="K111" s="135"/>
      <c r="L111" s="21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29.28" customHeight="1">
      <c r="A114" s="40"/>
      <c r="B114" s="41"/>
      <c r="C114" s="203" t="s">
        <v>137</v>
      </c>
      <c r="D114" s="42"/>
      <c r="E114" s="42"/>
      <c r="F114" s="42"/>
      <c r="G114" s="42"/>
      <c r="H114" s="42"/>
      <c r="I114" s="42"/>
      <c r="J114" s="215">
        <f>ROUND(J115 + J116 + J117 + J118 + J119 + J120,2)</f>
        <v>0</v>
      </c>
      <c r="K114" s="42"/>
      <c r="L114" s="65"/>
      <c r="N114" s="216" t="s">
        <v>42</v>
      </c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8" customHeight="1">
      <c r="A115" s="40"/>
      <c r="B115" s="41"/>
      <c r="C115" s="42"/>
      <c r="D115" s="154" t="s">
        <v>138</v>
      </c>
      <c r="E115" s="149"/>
      <c r="F115" s="149"/>
      <c r="G115" s="42"/>
      <c r="H115" s="42"/>
      <c r="I115" s="42"/>
      <c r="J115" s="150">
        <v>0</v>
      </c>
      <c r="K115" s="42"/>
      <c r="L115" s="217"/>
      <c r="M115" s="218"/>
      <c r="N115" s="219" t="s">
        <v>43</v>
      </c>
      <c r="O115" s="218"/>
      <c r="P115" s="218"/>
      <c r="Q115" s="218"/>
      <c r="R115" s="218"/>
      <c r="S115" s="220"/>
      <c r="T115" s="220"/>
      <c r="U115" s="220"/>
      <c r="V115" s="220"/>
      <c r="W115" s="220"/>
      <c r="X115" s="220"/>
      <c r="Y115" s="220"/>
      <c r="Z115" s="220"/>
      <c r="AA115" s="220"/>
      <c r="AB115" s="220"/>
      <c r="AC115" s="220"/>
      <c r="AD115" s="220"/>
      <c r="AE115" s="220"/>
      <c r="AF115" s="218"/>
      <c r="AG115" s="218"/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21" t="s">
        <v>105</v>
      </c>
      <c r="AZ115" s="218"/>
      <c r="BA115" s="218"/>
      <c r="BB115" s="218"/>
      <c r="BC115" s="218"/>
      <c r="BD115" s="218"/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221" t="s">
        <v>85</v>
      </c>
      <c r="BK115" s="218"/>
      <c r="BL115" s="218"/>
      <c r="BM115" s="218"/>
    </row>
    <row r="116" s="2" customFormat="1" ht="18" customHeight="1">
      <c r="A116" s="40"/>
      <c r="B116" s="41"/>
      <c r="C116" s="42"/>
      <c r="D116" s="154" t="s">
        <v>139</v>
      </c>
      <c r="E116" s="149"/>
      <c r="F116" s="149"/>
      <c r="G116" s="42"/>
      <c r="H116" s="42"/>
      <c r="I116" s="42"/>
      <c r="J116" s="150">
        <v>0</v>
      </c>
      <c r="K116" s="42"/>
      <c r="L116" s="217"/>
      <c r="M116" s="218"/>
      <c r="N116" s="219" t="s">
        <v>43</v>
      </c>
      <c r="O116" s="218"/>
      <c r="P116" s="218"/>
      <c r="Q116" s="218"/>
      <c r="R116" s="218"/>
      <c r="S116" s="220"/>
      <c r="T116" s="220"/>
      <c r="U116" s="220"/>
      <c r="V116" s="220"/>
      <c r="W116" s="220"/>
      <c r="X116" s="220"/>
      <c r="Y116" s="220"/>
      <c r="Z116" s="220"/>
      <c r="AA116" s="220"/>
      <c r="AB116" s="220"/>
      <c r="AC116" s="220"/>
      <c r="AD116" s="220"/>
      <c r="AE116" s="220"/>
      <c r="AF116" s="218"/>
      <c r="AG116" s="218"/>
      <c r="AH116" s="218"/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21" t="s">
        <v>105</v>
      </c>
      <c r="AZ116" s="218"/>
      <c r="BA116" s="218"/>
      <c r="BB116" s="218"/>
      <c r="BC116" s="218"/>
      <c r="BD116" s="218"/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221" t="s">
        <v>85</v>
      </c>
      <c r="BK116" s="218"/>
      <c r="BL116" s="218"/>
      <c r="BM116" s="218"/>
    </row>
    <row r="117" s="2" customFormat="1" ht="18" customHeight="1">
      <c r="A117" s="40"/>
      <c r="B117" s="41"/>
      <c r="C117" s="42"/>
      <c r="D117" s="154" t="s">
        <v>140</v>
      </c>
      <c r="E117" s="149"/>
      <c r="F117" s="149"/>
      <c r="G117" s="42"/>
      <c r="H117" s="42"/>
      <c r="I117" s="42"/>
      <c r="J117" s="150">
        <v>0</v>
      </c>
      <c r="K117" s="42"/>
      <c r="L117" s="217"/>
      <c r="M117" s="218"/>
      <c r="N117" s="219" t="s">
        <v>43</v>
      </c>
      <c r="O117" s="218"/>
      <c r="P117" s="218"/>
      <c r="Q117" s="218"/>
      <c r="R117" s="218"/>
      <c r="S117" s="220"/>
      <c r="T117" s="220"/>
      <c r="U117" s="220"/>
      <c r="V117" s="220"/>
      <c r="W117" s="220"/>
      <c r="X117" s="220"/>
      <c r="Y117" s="220"/>
      <c r="Z117" s="220"/>
      <c r="AA117" s="220"/>
      <c r="AB117" s="220"/>
      <c r="AC117" s="220"/>
      <c r="AD117" s="220"/>
      <c r="AE117" s="220"/>
      <c r="AF117" s="218"/>
      <c r="AG117" s="218"/>
      <c r="AH117" s="218"/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21" t="s">
        <v>105</v>
      </c>
      <c r="AZ117" s="218"/>
      <c r="BA117" s="218"/>
      <c r="BB117" s="218"/>
      <c r="BC117" s="218"/>
      <c r="BD117" s="218"/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221" t="s">
        <v>85</v>
      </c>
      <c r="BK117" s="218"/>
      <c r="BL117" s="218"/>
      <c r="BM117" s="218"/>
    </row>
    <row r="118" s="2" customFormat="1" ht="18" customHeight="1">
      <c r="A118" s="40"/>
      <c r="B118" s="41"/>
      <c r="C118" s="42"/>
      <c r="D118" s="154" t="s">
        <v>141</v>
      </c>
      <c r="E118" s="149"/>
      <c r="F118" s="149"/>
      <c r="G118" s="42"/>
      <c r="H118" s="42"/>
      <c r="I118" s="42"/>
      <c r="J118" s="150">
        <v>0</v>
      </c>
      <c r="K118" s="42"/>
      <c r="L118" s="217"/>
      <c r="M118" s="218"/>
      <c r="N118" s="219" t="s">
        <v>43</v>
      </c>
      <c r="O118" s="218"/>
      <c r="P118" s="218"/>
      <c r="Q118" s="218"/>
      <c r="R118" s="218"/>
      <c r="S118" s="220"/>
      <c r="T118" s="220"/>
      <c r="U118" s="220"/>
      <c r="V118" s="220"/>
      <c r="W118" s="220"/>
      <c r="X118" s="220"/>
      <c r="Y118" s="220"/>
      <c r="Z118" s="220"/>
      <c r="AA118" s="220"/>
      <c r="AB118" s="220"/>
      <c r="AC118" s="220"/>
      <c r="AD118" s="220"/>
      <c r="AE118" s="220"/>
      <c r="AF118" s="218"/>
      <c r="AG118" s="218"/>
      <c r="AH118" s="218"/>
      <c r="AI118" s="218"/>
      <c r="AJ118" s="218"/>
      <c r="AK118" s="218"/>
      <c r="AL118" s="218"/>
      <c r="AM118" s="218"/>
      <c r="AN118" s="218"/>
      <c r="AO118" s="218"/>
      <c r="AP118" s="218"/>
      <c r="AQ118" s="218"/>
      <c r="AR118" s="218"/>
      <c r="AS118" s="218"/>
      <c r="AT118" s="218"/>
      <c r="AU118" s="218"/>
      <c r="AV118" s="218"/>
      <c r="AW118" s="218"/>
      <c r="AX118" s="218"/>
      <c r="AY118" s="221" t="s">
        <v>105</v>
      </c>
      <c r="AZ118" s="218"/>
      <c r="BA118" s="218"/>
      <c r="BB118" s="218"/>
      <c r="BC118" s="218"/>
      <c r="BD118" s="218"/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221" t="s">
        <v>85</v>
      </c>
      <c r="BK118" s="218"/>
      <c r="BL118" s="218"/>
      <c r="BM118" s="218"/>
    </row>
    <row r="119" s="2" customFormat="1" ht="18" customHeight="1">
      <c r="A119" s="40"/>
      <c r="B119" s="41"/>
      <c r="C119" s="42"/>
      <c r="D119" s="154" t="s">
        <v>142</v>
      </c>
      <c r="E119" s="149"/>
      <c r="F119" s="149"/>
      <c r="G119" s="42"/>
      <c r="H119" s="42"/>
      <c r="I119" s="42"/>
      <c r="J119" s="150">
        <v>0</v>
      </c>
      <c r="K119" s="42"/>
      <c r="L119" s="217"/>
      <c r="M119" s="218"/>
      <c r="N119" s="219" t="s">
        <v>43</v>
      </c>
      <c r="O119" s="218"/>
      <c r="P119" s="218"/>
      <c r="Q119" s="218"/>
      <c r="R119" s="218"/>
      <c r="S119" s="220"/>
      <c r="T119" s="220"/>
      <c r="U119" s="220"/>
      <c r="V119" s="220"/>
      <c r="W119" s="220"/>
      <c r="X119" s="220"/>
      <c r="Y119" s="220"/>
      <c r="Z119" s="220"/>
      <c r="AA119" s="220"/>
      <c r="AB119" s="220"/>
      <c r="AC119" s="220"/>
      <c r="AD119" s="220"/>
      <c r="AE119" s="220"/>
      <c r="AF119" s="218"/>
      <c r="AG119" s="218"/>
      <c r="AH119" s="218"/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21" t="s">
        <v>105</v>
      </c>
      <c r="AZ119" s="218"/>
      <c r="BA119" s="218"/>
      <c r="BB119" s="218"/>
      <c r="BC119" s="218"/>
      <c r="BD119" s="218"/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221" t="s">
        <v>85</v>
      </c>
      <c r="BK119" s="218"/>
      <c r="BL119" s="218"/>
      <c r="BM119" s="218"/>
    </row>
    <row r="120" s="2" customFormat="1" ht="18" customHeight="1">
      <c r="A120" s="40"/>
      <c r="B120" s="41"/>
      <c r="C120" s="42"/>
      <c r="D120" s="149" t="s">
        <v>143</v>
      </c>
      <c r="E120" s="42"/>
      <c r="F120" s="42"/>
      <c r="G120" s="42"/>
      <c r="H120" s="42"/>
      <c r="I120" s="42"/>
      <c r="J120" s="150">
        <f>ROUND(J32*T120,2)</f>
        <v>0</v>
      </c>
      <c r="K120" s="42"/>
      <c r="L120" s="217"/>
      <c r="M120" s="218"/>
      <c r="N120" s="219" t="s">
        <v>43</v>
      </c>
      <c r="O120" s="218"/>
      <c r="P120" s="218"/>
      <c r="Q120" s="218"/>
      <c r="R120" s="218"/>
      <c r="S120" s="220"/>
      <c r="T120" s="220"/>
      <c r="U120" s="220"/>
      <c r="V120" s="220"/>
      <c r="W120" s="220"/>
      <c r="X120" s="220"/>
      <c r="Y120" s="220"/>
      <c r="Z120" s="220"/>
      <c r="AA120" s="220"/>
      <c r="AB120" s="220"/>
      <c r="AC120" s="220"/>
      <c r="AD120" s="220"/>
      <c r="AE120" s="220"/>
      <c r="AF120" s="218"/>
      <c r="AG120" s="218"/>
      <c r="AH120" s="218"/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21" t="s">
        <v>144</v>
      </c>
      <c r="AZ120" s="218"/>
      <c r="BA120" s="218"/>
      <c r="BB120" s="218"/>
      <c r="BC120" s="218"/>
      <c r="BD120" s="218"/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221" t="s">
        <v>85</v>
      </c>
      <c r="BK120" s="218"/>
      <c r="BL120" s="218"/>
      <c r="BM120" s="218"/>
    </row>
    <row r="121" s="2" customForma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29.28" customHeight="1">
      <c r="A122" s="40"/>
      <c r="B122" s="41"/>
      <c r="C122" s="158" t="s">
        <v>116</v>
      </c>
      <c r="D122" s="159"/>
      <c r="E122" s="159"/>
      <c r="F122" s="159"/>
      <c r="G122" s="159"/>
      <c r="H122" s="159"/>
      <c r="I122" s="159"/>
      <c r="J122" s="160">
        <f>ROUND(J98+J114,2)</f>
        <v>0</v>
      </c>
      <c r="K122" s="159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7" s="2" customFormat="1" ht="6.96" customHeight="1">
      <c r="A127" s="40"/>
      <c r="B127" s="70"/>
      <c r="C127" s="71"/>
      <c r="D127" s="71"/>
      <c r="E127" s="71"/>
      <c r="F127" s="71"/>
      <c r="G127" s="71"/>
      <c r="H127" s="71"/>
      <c r="I127" s="71"/>
      <c r="J127" s="71"/>
      <c r="K127" s="71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24.96" customHeight="1">
      <c r="A128" s="40"/>
      <c r="B128" s="41"/>
      <c r="C128" s="23" t="s">
        <v>145</v>
      </c>
      <c r="D128" s="42"/>
      <c r="E128" s="42"/>
      <c r="F128" s="42"/>
      <c r="G128" s="42"/>
      <c r="H128" s="42"/>
      <c r="I128" s="42"/>
      <c r="J128" s="42"/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6.96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2" customHeight="1">
      <c r="A130" s="40"/>
      <c r="B130" s="41"/>
      <c r="C130" s="32" t="s">
        <v>16</v>
      </c>
      <c r="D130" s="42"/>
      <c r="E130" s="42"/>
      <c r="F130" s="42"/>
      <c r="G130" s="42"/>
      <c r="H130" s="42"/>
      <c r="I130" s="42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26.25" customHeight="1">
      <c r="A131" s="40"/>
      <c r="B131" s="41"/>
      <c r="C131" s="42"/>
      <c r="D131" s="42"/>
      <c r="E131" s="200" t="str">
        <f>E7</f>
        <v>Dyje, hráze na Dyji Nový Přerov - Hevlín, ř.km 74,16, Hrabětice, ř. km 81,324, Hevlín</v>
      </c>
      <c r="F131" s="32"/>
      <c r="G131" s="32"/>
      <c r="H131" s="32"/>
      <c r="I131" s="42"/>
      <c r="J131" s="42"/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1" customFormat="1" ht="12" customHeight="1">
      <c r="B132" s="21"/>
      <c r="C132" s="32" t="s">
        <v>118</v>
      </c>
      <c r="D132" s="22"/>
      <c r="E132" s="22"/>
      <c r="F132" s="22"/>
      <c r="G132" s="22"/>
      <c r="H132" s="22"/>
      <c r="I132" s="22"/>
      <c r="J132" s="22"/>
      <c r="K132" s="22"/>
      <c r="L132" s="20"/>
    </row>
    <row r="133" s="2" customFormat="1" ht="16.5" customHeight="1">
      <c r="A133" s="40"/>
      <c r="B133" s="41"/>
      <c r="C133" s="42"/>
      <c r="D133" s="42"/>
      <c r="E133" s="200" t="s">
        <v>447</v>
      </c>
      <c r="F133" s="42"/>
      <c r="G133" s="42"/>
      <c r="H133" s="42"/>
      <c r="I133" s="42"/>
      <c r="J133" s="42"/>
      <c r="K133" s="42"/>
      <c r="L133" s="65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12" customHeight="1">
      <c r="A134" s="40"/>
      <c r="B134" s="41"/>
      <c r="C134" s="32" t="s">
        <v>120</v>
      </c>
      <c r="D134" s="42"/>
      <c r="E134" s="42"/>
      <c r="F134" s="42"/>
      <c r="G134" s="42"/>
      <c r="H134" s="42"/>
      <c r="I134" s="42"/>
      <c r="J134" s="42"/>
      <c r="K134" s="42"/>
      <c r="L134" s="65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30" customHeight="1">
      <c r="A135" s="40"/>
      <c r="B135" s="41"/>
      <c r="C135" s="42"/>
      <c r="D135" s="42"/>
      <c r="E135" s="78" t="str">
        <f>E11</f>
        <v>SO 02.1 - Kompletní rekonstrukce propustku + sanace betonové konstrukce</v>
      </c>
      <c r="F135" s="42"/>
      <c r="G135" s="42"/>
      <c r="H135" s="42"/>
      <c r="I135" s="42"/>
      <c r="J135" s="42"/>
      <c r="K135" s="42"/>
      <c r="L135" s="65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6.96" customHeight="1">
      <c r="A136" s="40"/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65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12" customHeight="1">
      <c r="A137" s="40"/>
      <c r="B137" s="41"/>
      <c r="C137" s="32" t="s">
        <v>20</v>
      </c>
      <c r="D137" s="42"/>
      <c r="E137" s="42"/>
      <c r="F137" s="27" t="str">
        <f>F14</f>
        <v>Hevlín,Hrabětice</v>
      </c>
      <c r="G137" s="42"/>
      <c r="H137" s="42"/>
      <c r="I137" s="32" t="s">
        <v>22</v>
      </c>
      <c r="J137" s="81" t="str">
        <f>IF(J14="","",J14)</f>
        <v>5. 2. 2025</v>
      </c>
      <c r="K137" s="42"/>
      <c r="L137" s="65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6.96" customHeight="1">
      <c r="A138" s="40"/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65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15.15" customHeight="1">
      <c r="A139" s="40"/>
      <c r="B139" s="41"/>
      <c r="C139" s="32" t="s">
        <v>24</v>
      </c>
      <c r="D139" s="42"/>
      <c r="E139" s="42"/>
      <c r="F139" s="27" t="str">
        <f>E17</f>
        <v>Povodí Moravy, s.p.</v>
      </c>
      <c r="G139" s="42"/>
      <c r="H139" s="42"/>
      <c r="I139" s="32" t="s">
        <v>30</v>
      </c>
      <c r="J139" s="36" t="str">
        <f>E23</f>
        <v>Ing. Adam Balažovič</v>
      </c>
      <c r="K139" s="42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15.15" customHeight="1">
      <c r="A140" s="40"/>
      <c r="B140" s="41"/>
      <c r="C140" s="32" t="s">
        <v>28</v>
      </c>
      <c r="D140" s="42"/>
      <c r="E140" s="42"/>
      <c r="F140" s="27" t="str">
        <f>IF(E20="","",E20)</f>
        <v>Vyplň údaj</v>
      </c>
      <c r="G140" s="42"/>
      <c r="H140" s="42"/>
      <c r="I140" s="32" t="s">
        <v>33</v>
      </c>
      <c r="J140" s="36" t="str">
        <f>E26</f>
        <v>VZD INVEST, s.r.o.</v>
      </c>
      <c r="K140" s="42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10.32" customHeight="1">
      <c r="A141" s="40"/>
      <c r="B141" s="41"/>
      <c r="C141" s="42"/>
      <c r="D141" s="42"/>
      <c r="E141" s="42"/>
      <c r="F141" s="42"/>
      <c r="G141" s="42"/>
      <c r="H141" s="42"/>
      <c r="I141" s="42"/>
      <c r="J141" s="42"/>
      <c r="K141" s="42"/>
      <c r="L141" s="65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11" customFormat="1" ht="29.28" customHeight="1">
      <c r="A142" s="223"/>
      <c r="B142" s="224"/>
      <c r="C142" s="225" t="s">
        <v>146</v>
      </c>
      <c r="D142" s="226" t="s">
        <v>63</v>
      </c>
      <c r="E142" s="226" t="s">
        <v>59</v>
      </c>
      <c r="F142" s="226" t="s">
        <v>60</v>
      </c>
      <c r="G142" s="226" t="s">
        <v>147</v>
      </c>
      <c r="H142" s="226" t="s">
        <v>148</v>
      </c>
      <c r="I142" s="226" t="s">
        <v>149</v>
      </c>
      <c r="J142" s="227" t="s">
        <v>125</v>
      </c>
      <c r="K142" s="228" t="s">
        <v>150</v>
      </c>
      <c r="L142" s="229"/>
      <c r="M142" s="102" t="s">
        <v>1</v>
      </c>
      <c r="N142" s="103" t="s">
        <v>42</v>
      </c>
      <c r="O142" s="103" t="s">
        <v>151</v>
      </c>
      <c r="P142" s="103" t="s">
        <v>152</v>
      </c>
      <c r="Q142" s="103" t="s">
        <v>153</v>
      </c>
      <c r="R142" s="103" t="s">
        <v>154</v>
      </c>
      <c r="S142" s="103" t="s">
        <v>155</v>
      </c>
      <c r="T142" s="104" t="s">
        <v>156</v>
      </c>
      <c r="U142" s="223"/>
      <c r="V142" s="223"/>
      <c r="W142" s="223"/>
      <c r="X142" s="223"/>
      <c r="Y142" s="223"/>
      <c r="Z142" s="223"/>
      <c r="AA142" s="223"/>
      <c r="AB142" s="223"/>
      <c r="AC142" s="223"/>
      <c r="AD142" s="223"/>
      <c r="AE142" s="223"/>
    </row>
    <row r="143" s="2" customFormat="1" ht="22.8" customHeight="1">
      <c r="A143" s="40"/>
      <c r="B143" s="41"/>
      <c r="C143" s="109" t="s">
        <v>157</v>
      </c>
      <c r="D143" s="42"/>
      <c r="E143" s="42"/>
      <c r="F143" s="42"/>
      <c r="G143" s="42"/>
      <c r="H143" s="42"/>
      <c r="I143" s="42"/>
      <c r="J143" s="230">
        <f>BK143</f>
        <v>0</v>
      </c>
      <c r="K143" s="42"/>
      <c r="L143" s="43"/>
      <c r="M143" s="105"/>
      <c r="N143" s="231"/>
      <c r="O143" s="106"/>
      <c r="P143" s="232">
        <f>P144+P531</f>
        <v>0</v>
      </c>
      <c r="Q143" s="106"/>
      <c r="R143" s="232">
        <f>R144+R531</f>
        <v>304.19275171999999</v>
      </c>
      <c r="S143" s="106"/>
      <c r="T143" s="233">
        <f>T144+T531</f>
        <v>16.035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7" t="s">
        <v>77</v>
      </c>
      <c r="AU143" s="17" t="s">
        <v>127</v>
      </c>
      <c r="BK143" s="234">
        <f>BK144+BK531</f>
        <v>0</v>
      </c>
    </row>
    <row r="144" s="12" customFormat="1" ht="25.92" customHeight="1">
      <c r="A144" s="12"/>
      <c r="B144" s="235"/>
      <c r="C144" s="236"/>
      <c r="D144" s="237" t="s">
        <v>77</v>
      </c>
      <c r="E144" s="238" t="s">
        <v>158</v>
      </c>
      <c r="F144" s="238" t="s">
        <v>159</v>
      </c>
      <c r="G144" s="236"/>
      <c r="H144" s="236"/>
      <c r="I144" s="239"/>
      <c r="J144" s="240">
        <f>BK144</f>
        <v>0</v>
      </c>
      <c r="K144" s="236"/>
      <c r="L144" s="241"/>
      <c r="M144" s="242"/>
      <c r="N144" s="243"/>
      <c r="O144" s="243"/>
      <c r="P144" s="244">
        <f>P145+P244+P282+P330+P380+P386+P397+P435+P517+P528</f>
        <v>0</v>
      </c>
      <c r="Q144" s="243"/>
      <c r="R144" s="244">
        <f>R145+R244+R282+R330+R380+R386+R397+R435+R517+R528</f>
        <v>304.10875171999999</v>
      </c>
      <c r="S144" s="243"/>
      <c r="T144" s="245">
        <f>T145+T244+T282+T330+T380+T386+T397+T435+T517+T528</f>
        <v>16.035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46" t="s">
        <v>85</v>
      </c>
      <c r="AT144" s="247" t="s">
        <v>77</v>
      </c>
      <c r="AU144" s="247" t="s">
        <v>78</v>
      </c>
      <c r="AY144" s="246" t="s">
        <v>160</v>
      </c>
      <c r="BK144" s="248">
        <f>BK145+BK244+BK282+BK330+BK380+BK386+BK397+BK435+BK517+BK528</f>
        <v>0</v>
      </c>
    </row>
    <row r="145" s="12" customFormat="1" ht="22.8" customHeight="1">
      <c r="A145" s="12"/>
      <c r="B145" s="235"/>
      <c r="C145" s="236"/>
      <c r="D145" s="237" t="s">
        <v>77</v>
      </c>
      <c r="E145" s="249" t="s">
        <v>85</v>
      </c>
      <c r="F145" s="249" t="s">
        <v>161</v>
      </c>
      <c r="G145" s="236"/>
      <c r="H145" s="236"/>
      <c r="I145" s="239"/>
      <c r="J145" s="250">
        <f>BK145</f>
        <v>0</v>
      </c>
      <c r="K145" s="236"/>
      <c r="L145" s="241"/>
      <c r="M145" s="242"/>
      <c r="N145" s="243"/>
      <c r="O145" s="243"/>
      <c r="P145" s="244">
        <f>SUM(P146:P243)</f>
        <v>0</v>
      </c>
      <c r="Q145" s="243"/>
      <c r="R145" s="244">
        <f>SUM(R146:R243)</f>
        <v>1.8697999999999999</v>
      </c>
      <c r="S145" s="243"/>
      <c r="T145" s="245">
        <f>SUM(T146:T243)</f>
        <v>9.5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46" t="s">
        <v>85</v>
      </c>
      <c r="AT145" s="247" t="s">
        <v>77</v>
      </c>
      <c r="AU145" s="247" t="s">
        <v>85</v>
      </c>
      <c r="AY145" s="246" t="s">
        <v>160</v>
      </c>
      <c r="BK145" s="248">
        <f>SUM(BK146:BK243)</f>
        <v>0</v>
      </c>
    </row>
    <row r="146" s="2" customFormat="1" ht="21.75" customHeight="1">
      <c r="A146" s="40"/>
      <c r="B146" s="41"/>
      <c r="C146" s="251" t="s">
        <v>85</v>
      </c>
      <c r="D146" s="251" t="s">
        <v>162</v>
      </c>
      <c r="E146" s="252" t="s">
        <v>453</v>
      </c>
      <c r="F146" s="253" t="s">
        <v>454</v>
      </c>
      <c r="G146" s="254" t="s">
        <v>455</v>
      </c>
      <c r="H146" s="255">
        <v>4</v>
      </c>
      <c r="I146" s="256"/>
      <c r="J146" s="257">
        <f>ROUND(I146*H146,2)</f>
        <v>0</v>
      </c>
      <c r="K146" s="258"/>
      <c r="L146" s="43"/>
      <c r="M146" s="259" t="s">
        <v>1</v>
      </c>
      <c r="N146" s="260" t="s">
        <v>43</v>
      </c>
      <c r="O146" s="93"/>
      <c r="P146" s="261">
        <f>O146*H146</f>
        <v>0</v>
      </c>
      <c r="Q146" s="261">
        <v>0</v>
      </c>
      <c r="R146" s="261">
        <f>Q146*H146</f>
        <v>0</v>
      </c>
      <c r="S146" s="261">
        <v>0</v>
      </c>
      <c r="T146" s="26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63" t="s">
        <v>166</v>
      </c>
      <c r="AT146" s="263" t="s">
        <v>162</v>
      </c>
      <c r="AU146" s="263" t="s">
        <v>87</v>
      </c>
      <c r="AY146" s="17" t="s">
        <v>160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17" t="s">
        <v>85</v>
      </c>
      <c r="BK146" s="153">
        <f>ROUND(I146*H146,2)</f>
        <v>0</v>
      </c>
      <c r="BL146" s="17" t="s">
        <v>166</v>
      </c>
      <c r="BM146" s="263" t="s">
        <v>456</v>
      </c>
    </row>
    <row r="147" s="2" customFormat="1">
      <c r="A147" s="40"/>
      <c r="B147" s="41"/>
      <c r="C147" s="42"/>
      <c r="D147" s="264" t="s">
        <v>168</v>
      </c>
      <c r="E147" s="42"/>
      <c r="F147" s="265" t="s">
        <v>457</v>
      </c>
      <c r="G147" s="42"/>
      <c r="H147" s="42"/>
      <c r="I147" s="220"/>
      <c r="J147" s="42"/>
      <c r="K147" s="42"/>
      <c r="L147" s="43"/>
      <c r="M147" s="266"/>
      <c r="N147" s="267"/>
      <c r="O147" s="93"/>
      <c r="P147" s="93"/>
      <c r="Q147" s="93"/>
      <c r="R147" s="93"/>
      <c r="S147" s="93"/>
      <c r="T147" s="94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7" t="s">
        <v>168</v>
      </c>
      <c r="AU147" s="17" t="s">
        <v>87</v>
      </c>
    </row>
    <row r="148" s="2" customFormat="1" ht="21.75" customHeight="1">
      <c r="A148" s="40"/>
      <c r="B148" s="41"/>
      <c r="C148" s="251" t="s">
        <v>87</v>
      </c>
      <c r="D148" s="251" t="s">
        <v>162</v>
      </c>
      <c r="E148" s="252" t="s">
        <v>458</v>
      </c>
      <c r="F148" s="253" t="s">
        <v>459</v>
      </c>
      <c r="G148" s="254" t="s">
        <v>455</v>
      </c>
      <c r="H148" s="255">
        <v>3</v>
      </c>
      <c r="I148" s="256"/>
      <c r="J148" s="257">
        <f>ROUND(I148*H148,2)</f>
        <v>0</v>
      </c>
      <c r="K148" s="258"/>
      <c r="L148" s="43"/>
      <c r="M148" s="259" t="s">
        <v>1</v>
      </c>
      <c r="N148" s="260" t="s">
        <v>43</v>
      </c>
      <c r="O148" s="93"/>
      <c r="P148" s="261">
        <f>O148*H148</f>
        <v>0</v>
      </c>
      <c r="Q148" s="261">
        <v>0</v>
      </c>
      <c r="R148" s="261">
        <f>Q148*H148</f>
        <v>0</v>
      </c>
      <c r="S148" s="261">
        <v>0</v>
      </c>
      <c r="T148" s="26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63" t="s">
        <v>166</v>
      </c>
      <c r="AT148" s="263" t="s">
        <v>162</v>
      </c>
      <c r="AU148" s="263" t="s">
        <v>87</v>
      </c>
      <c r="AY148" s="17" t="s">
        <v>160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17" t="s">
        <v>85</v>
      </c>
      <c r="BK148" s="153">
        <f>ROUND(I148*H148,2)</f>
        <v>0</v>
      </c>
      <c r="BL148" s="17" t="s">
        <v>166</v>
      </c>
      <c r="BM148" s="263" t="s">
        <v>460</v>
      </c>
    </row>
    <row r="149" s="2" customFormat="1">
      <c r="A149" s="40"/>
      <c r="B149" s="41"/>
      <c r="C149" s="42"/>
      <c r="D149" s="264" t="s">
        <v>168</v>
      </c>
      <c r="E149" s="42"/>
      <c r="F149" s="265" t="s">
        <v>461</v>
      </c>
      <c r="G149" s="42"/>
      <c r="H149" s="42"/>
      <c r="I149" s="220"/>
      <c r="J149" s="42"/>
      <c r="K149" s="42"/>
      <c r="L149" s="43"/>
      <c r="M149" s="266"/>
      <c r="N149" s="267"/>
      <c r="O149" s="93"/>
      <c r="P149" s="93"/>
      <c r="Q149" s="93"/>
      <c r="R149" s="93"/>
      <c r="S149" s="93"/>
      <c r="T149" s="94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7" t="s">
        <v>168</v>
      </c>
      <c r="AU149" s="17" t="s">
        <v>87</v>
      </c>
    </row>
    <row r="150" s="2" customFormat="1" ht="24.15" customHeight="1">
      <c r="A150" s="40"/>
      <c r="B150" s="41"/>
      <c r="C150" s="251" t="s">
        <v>179</v>
      </c>
      <c r="D150" s="251" t="s">
        <v>162</v>
      </c>
      <c r="E150" s="252" t="s">
        <v>462</v>
      </c>
      <c r="F150" s="253" t="s">
        <v>463</v>
      </c>
      <c r="G150" s="254" t="s">
        <v>173</v>
      </c>
      <c r="H150" s="255">
        <v>5</v>
      </c>
      <c r="I150" s="256"/>
      <c r="J150" s="257">
        <f>ROUND(I150*H150,2)</f>
        <v>0</v>
      </c>
      <c r="K150" s="258"/>
      <c r="L150" s="43"/>
      <c r="M150" s="259" t="s">
        <v>1</v>
      </c>
      <c r="N150" s="260" t="s">
        <v>43</v>
      </c>
      <c r="O150" s="93"/>
      <c r="P150" s="261">
        <f>O150*H150</f>
        <v>0</v>
      </c>
      <c r="Q150" s="261">
        <v>0</v>
      </c>
      <c r="R150" s="261">
        <f>Q150*H150</f>
        <v>0</v>
      </c>
      <c r="S150" s="261">
        <v>1.8999999999999999</v>
      </c>
      <c r="T150" s="262">
        <f>S150*H150</f>
        <v>9.5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63" t="s">
        <v>166</v>
      </c>
      <c r="AT150" s="263" t="s">
        <v>162</v>
      </c>
      <c r="AU150" s="263" t="s">
        <v>87</v>
      </c>
      <c r="AY150" s="17" t="s">
        <v>160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7" t="s">
        <v>85</v>
      </c>
      <c r="BK150" s="153">
        <f>ROUND(I150*H150,2)</f>
        <v>0</v>
      </c>
      <c r="BL150" s="17" t="s">
        <v>166</v>
      </c>
      <c r="BM150" s="263" t="s">
        <v>464</v>
      </c>
    </row>
    <row r="151" s="2" customFormat="1">
      <c r="A151" s="40"/>
      <c r="B151" s="41"/>
      <c r="C151" s="42"/>
      <c r="D151" s="264" t="s">
        <v>168</v>
      </c>
      <c r="E151" s="42"/>
      <c r="F151" s="265" t="s">
        <v>465</v>
      </c>
      <c r="G151" s="42"/>
      <c r="H151" s="42"/>
      <c r="I151" s="220"/>
      <c r="J151" s="42"/>
      <c r="K151" s="42"/>
      <c r="L151" s="43"/>
      <c r="M151" s="266"/>
      <c r="N151" s="267"/>
      <c r="O151" s="93"/>
      <c r="P151" s="93"/>
      <c r="Q151" s="93"/>
      <c r="R151" s="93"/>
      <c r="S151" s="93"/>
      <c r="T151" s="94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7" t="s">
        <v>168</v>
      </c>
      <c r="AU151" s="17" t="s">
        <v>87</v>
      </c>
    </row>
    <row r="152" s="13" customFormat="1">
      <c r="A152" s="13"/>
      <c r="B152" s="269"/>
      <c r="C152" s="270"/>
      <c r="D152" s="264" t="s">
        <v>176</v>
      </c>
      <c r="E152" s="271" t="s">
        <v>1</v>
      </c>
      <c r="F152" s="272" t="s">
        <v>466</v>
      </c>
      <c r="G152" s="270"/>
      <c r="H152" s="273">
        <v>5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9" t="s">
        <v>176</v>
      </c>
      <c r="AU152" s="279" t="s">
        <v>87</v>
      </c>
      <c r="AV152" s="13" t="s">
        <v>87</v>
      </c>
      <c r="AW152" s="13" t="s">
        <v>32</v>
      </c>
      <c r="AX152" s="13" t="s">
        <v>78</v>
      </c>
      <c r="AY152" s="279" t="s">
        <v>160</v>
      </c>
    </row>
    <row r="153" s="14" customFormat="1">
      <c r="A153" s="14"/>
      <c r="B153" s="280"/>
      <c r="C153" s="281"/>
      <c r="D153" s="264" t="s">
        <v>176</v>
      </c>
      <c r="E153" s="282" t="s">
        <v>1</v>
      </c>
      <c r="F153" s="283" t="s">
        <v>467</v>
      </c>
      <c r="G153" s="281"/>
      <c r="H153" s="284">
        <v>5</v>
      </c>
      <c r="I153" s="285"/>
      <c r="J153" s="281"/>
      <c r="K153" s="281"/>
      <c r="L153" s="286"/>
      <c r="M153" s="287"/>
      <c r="N153" s="288"/>
      <c r="O153" s="288"/>
      <c r="P153" s="288"/>
      <c r="Q153" s="288"/>
      <c r="R153" s="288"/>
      <c r="S153" s="288"/>
      <c r="T153" s="28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90" t="s">
        <v>176</v>
      </c>
      <c r="AU153" s="290" t="s">
        <v>87</v>
      </c>
      <c r="AV153" s="14" t="s">
        <v>179</v>
      </c>
      <c r="AW153" s="14" t="s">
        <v>32</v>
      </c>
      <c r="AX153" s="14" t="s">
        <v>78</v>
      </c>
      <c r="AY153" s="290" t="s">
        <v>160</v>
      </c>
    </row>
    <row r="154" s="15" customFormat="1">
      <c r="A154" s="15"/>
      <c r="B154" s="291"/>
      <c r="C154" s="292"/>
      <c r="D154" s="264" t="s">
        <v>176</v>
      </c>
      <c r="E154" s="293" t="s">
        <v>1</v>
      </c>
      <c r="F154" s="294" t="s">
        <v>180</v>
      </c>
      <c r="G154" s="292"/>
      <c r="H154" s="295">
        <v>5</v>
      </c>
      <c r="I154" s="296"/>
      <c r="J154" s="292"/>
      <c r="K154" s="292"/>
      <c r="L154" s="297"/>
      <c r="M154" s="298"/>
      <c r="N154" s="299"/>
      <c r="O154" s="299"/>
      <c r="P154" s="299"/>
      <c r="Q154" s="299"/>
      <c r="R154" s="299"/>
      <c r="S154" s="299"/>
      <c r="T154" s="30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301" t="s">
        <v>176</v>
      </c>
      <c r="AU154" s="301" t="s">
        <v>87</v>
      </c>
      <c r="AV154" s="15" t="s">
        <v>166</v>
      </c>
      <c r="AW154" s="15" t="s">
        <v>32</v>
      </c>
      <c r="AX154" s="15" t="s">
        <v>85</v>
      </c>
      <c r="AY154" s="301" t="s">
        <v>160</v>
      </c>
    </row>
    <row r="155" s="2" customFormat="1" ht="16.5" customHeight="1">
      <c r="A155" s="40"/>
      <c r="B155" s="41"/>
      <c r="C155" s="251" t="s">
        <v>166</v>
      </c>
      <c r="D155" s="251" t="s">
        <v>162</v>
      </c>
      <c r="E155" s="252" t="s">
        <v>468</v>
      </c>
      <c r="F155" s="253" t="s">
        <v>469</v>
      </c>
      <c r="G155" s="254" t="s">
        <v>292</v>
      </c>
      <c r="H155" s="255">
        <v>20</v>
      </c>
      <c r="I155" s="256"/>
      <c r="J155" s="257">
        <f>ROUND(I155*H155,2)</f>
        <v>0</v>
      </c>
      <c r="K155" s="258"/>
      <c r="L155" s="43"/>
      <c r="M155" s="259" t="s">
        <v>1</v>
      </c>
      <c r="N155" s="260" t="s">
        <v>43</v>
      </c>
      <c r="O155" s="93"/>
      <c r="P155" s="261">
        <f>O155*H155</f>
        <v>0</v>
      </c>
      <c r="Q155" s="261">
        <v>0.017500000000000002</v>
      </c>
      <c r="R155" s="261">
        <f>Q155*H155</f>
        <v>0.35000000000000003</v>
      </c>
      <c r="S155" s="261">
        <v>0</v>
      </c>
      <c r="T155" s="26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63" t="s">
        <v>166</v>
      </c>
      <c r="AT155" s="263" t="s">
        <v>162</v>
      </c>
      <c r="AU155" s="263" t="s">
        <v>87</v>
      </c>
      <c r="AY155" s="17" t="s">
        <v>160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17" t="s">
        <v>85</v>
      </c>
      <c r="BK155" s="153">
        <f>ROUND(I155*H155,2)</f>
        <v>0</v>
      </c>
      <c r="BL155" s="17" t="s">
        <v>166</v>
      </c>
      <c r="BM155" s="263" t="s">
        <v>470</v>
      </c>
    </row>
    <row r="156" s="2" customFormat="1">
      <c r="A156" s="40"/>
      <c r="B156" s="41"/>
      <c r="C156" s="42"/>
      <c r="D156" s="264" t="s">
        <v>168</v>
      </c>
      <c r="E156" s="42"/>
      <c r="F156" s="265" t="s">
        <v>471</v>
      </c>
      <c r="G156" s="42"/>
      <c r="H156" s="42"/>
      <c r="I156" s="220"/>
      <c r="J156" s="42"/>
      <c r="K156" s="42"/>
      <c r="L156" s="43"/>
      <c r="M156" s="266"/>
      <c r="N156" s="267"/>
      <c r="O156" s="93"/>
      <c r="P156" s="93"/>
      <c r="Q156" s="93"/>
      <c r="R156" s="93"/>
      <c r="S156" s="93"/>
      <c r="T156" s="94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7" t="s">
        <v>168</v>
      </c>
      <c r="AU156" s="17" t="s">
        <v>87</v>
      </c>
    </row>
    <row r="157" s="2" customFormat="1" ht="24.15" customHeight="1">
      <c r="A157" s="40"/>
      <c r="B157" s="41"/>
      <c r="C157" s="251" t="s">
        <v>193</v>
      </c>
      <c r="D157" s="251" t="s">
        <v>162</v>
      </c>
      <c r="E157" s="252" t="s">
        <v>472</v>
      </c>
      <c r="F157" s="253" t="s">
        <v>473</v>
      </c>
      <c r="G157" s="254" t="s">
        <v>474</v>
      </c>
      <c r="H157" s="255">
        <v>160</v>
      </c>
      <c r="I157" s="256"/>
      <c r="J157" s="257">
        <f>ROUND(I157*H157,2)</f>
        <v>0</v>
      </c>
      <c r="K157" s="258"/>
      <c r="L157" s="43"/>
      <c r="M157" s="259" t="s">
        <v>1</v>
      </c>
      <c r="N157" s="260" t="s">
        <v>43</v>
      </c>
      <c r="O157" s="93"/>
      <c r="P157" s="261">
        <f>O157*H157</f>
        <v>0</v>
      </c>
      <c r="Q157" s="261">
        <v>4.0000000000000003E-05</v>
      </c>
      <c r="R157" s="261">
        <f>Q157*H157</f>
        <v>0.0064000000000000003</v>
      </c>
      <c r="S157" s="261">
        <v>0</v>
      </c>
      <c r="T157" s="26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63" t="s">
        <v>166</v>
      </c>
      <c r="AT157" s="263" t="s">
        <v>162</v>
      </c>
      <c r="AU157" s="263" t="s">
        <v>87</v>
      </c>
      <c r="AY157" s="17" t="s">
        <v>160</v>
      </c>
      <c r="BE157" s="153">
        <f>IF(N157="základní",J157,0)</f>
        <v>0</v>
      </c>
      <c r="BF157" s="153">
        <f>IF(N157="snížená",J157,0)</f>
        <v>0</v>
      </c>
      <c r="BG157" s="153">
        <f>IF(N157="zákl. přenesená",J157,0)</f>
        <v>0</v>
      </c>
      <c r="BH157" s="153">
        <f>IF(N157="sníž. přenesená",J157,0)</f>
        <v>0</v>
      </c>
      <c r="BI157" s="153">
        <f>IF(N157="nulová",J157,0)</f>
        <v>0</v>
      </c>
      <c r="BJ157" s="17" t="s">
        <v>85</v>
      </c>
      <c r="BK157" s="153">
        <f>ROUND(I157*H157,2)</f>
        <v>0</v>
      </c>
      <c r="BL157" s="17" t="s">
        <v>166</v>
      </c>
      <c r="BM157" s="263" t="s">
        <v>475</v>
      </c>
    </row>
    <row r="158" s="2" customFormat="1">
      <c r="A158" s="40"/>
      <c r="B158" s="41"/>
      <c r="C158" s="42"/>
      <c r="D158" s="264" t="s">
        <v>168</v>
      </c>
      <c r="E158" s="42"/>
      <c r="F158" s="265" t="s">
        <v>476</v>
      </c>
      <c r="G158" s="42"/>
      <c r="H158" s="42"/>
      <c r="I158" s="220"/>
      <c r="J158" s="42"/>
      <c r="K158" s="42"/>
      <c r="L158" s="43"/>
      <c r="M158" s="266"/>
      <c r="N158" s="267"/>
      <c r="O158" s="93"/>
      <c r="P158" s="93"/>
      <c r="Q158" s="93"/>
      <c r="R158" s="93"/>
      <c r="S158" s="93"/>
      <c r="T158" s="94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7" t="s">
        <v>168</v>
      </c>
      <c r="AU158" s="17" t="s">
        <v>87</v>
      </c>
    </row>
    <row r="159" s="13" customFormat="1">
      <c r="A159" s="13"/>
      <c r="B159" s="269"/>
      <c r="C159" s="270"/>
      <c r="D159" s="264" t="s">
        <v>176</v>
      </c>
      <c r="E159" s="271" t="s">
        <v>1</v>
      </c>
      <c r="F159" s="272" t="s">
        <v>477</v>
      </c>
      <c r="G159" s="270"/>
      <c r="H159" s="273">
        <v>160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9" t="s">
        <v>176</v>
      </c>
      <c r="AU159" s="279" t="s">
        <v>87</v>
      </c>
      <c r="AV159" s="13" t="s">
        <v>87</v>
      </c>
      <c r="AW159" s="13" t="s">
        <v>32</v>
      </c>
      <c r="AX159" s="13" t="s">
        <v>78</v>
      </c>
      <c r="AY159" s="279" t="s">
        <v>160</v>
      </c>
    </row>
    <row r="160" s="14" customFormat="1">
      <c r="A160" s="14"/>
      <c r="B160" s="280"/>
      <c r="C160" s="281"/>
      <c r="D160" s="264" t="s">
        <v>176</v>
      </c>
      <c r="E160" s="282" t="s">
        <v>1</v>
      </c>
      <c r="F160" s="283" t="s">
        <v>478</v>
      </c>
      <c r="G160" s="281"/>
      <c r="H160" s="284">
        <v>160</v>
      </c>
      <c r="I160" s="285"/>
      <c r="J160" s="281"/>
      <c r="K160" s="281"/>
      <c r="L160" s="286"/>
      <c r="M160" s="287"/>
      <c r="N160" s="288"/>
      <c r="O160" s="288"/>
      <c r="P160" s="288"/>
      <c r="Q160" s="288"/>
      <c r="R160" s="288"/>
      <c r="S160" s="288"/>
      <c r="T160" s="28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90" t="s">
        <v>176</v>
      </c>
      <c r="AU160" s="290" t="s">
        <v>87</v>
      </c>
      <c r="AV160" s="14" t="s">
        <v>179</v>
      </c>
      <c r="AW160" s="14" t="s">
        <v>32</v>
      </c>
      <c r="AX160" s="14" t="s">
        <v>78</v>
      </c>
      <c r="AY160" s="290" t="s">
        <v>160</v>
      </c>
    </row>
    <row r="161" s="15" customFormat="1">
      <c r="A161" s="15"/>
      <c r="B161" s="291"/>
      <c r="C161" s="292"/>
      <c r="D161" s="264" t="s">
        <v>176</v>
      </c>
      <c r="E161" s="293" t="s">
        <v>1</v>
      </c>
      <c r="F161" s="294" t="s">
        <v>180</v>
      </c>
      <c r="G161" s="292"/>
      <c r="H161" s="295">
        <v>160</v>
      </c>
      <c r="I161" s="296"/>
      <c r="J161" s="292"/>
      <c r="K161" s="292"/>
      <c r="L161" s="297"/>
      <c r="M161" s="298"/>
      <c r="N161" s="299"/>
      <c r="O161" s="299"/>
      <c r="P161" s="299"/>
      <c r="Q161" s="299"/>
      <c r="R161" s="299"/>
      <c r="S161" s="299"/>
      <c r="T161" s="30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301" t="s">
        <v>176</v>
      </c>
      <c r="AU161" s="301" t="s">
        <v>87</v>
      </c>
      <c r="AV161" s="15" t="s">
        <v>166</v>
      </c>
      <c r="AW161" s="15" t="s">
        <v>32</v>
      </c>
      <c r="AX161" s="15" t="s">
        <v>85</v>
      </c>
      <c r="AY161" s="301" t="s">
        <v>160</v>
      </c>
    </row>
    <row r="162" s="2" customFormat="1" ht="24.15" customHeight="1">
      <c r="A162" s="40"/>
      <c r="B162" s="41"/>
      <c r="C162" s="251" t="s">
        <v>199</v>
      </c>
      <c r="D162" s="251" t="s">
        <v>162</v>
      </c>
      <c r="E162" s="252" t="s">
        <v>479</v>
      </c>
      <c r="F162" s="253" t="s">
        <v>480</v>
      </c>
      <c r="G162" s="254" t="s">
        <v>481</v>
      </c>
      <c r="H162" s="255">
        <v>20</v>
      </c>
      <c r="I162" s="256"/>
      <c r="J162" s="257">
        <f>ROUND(I162*H162,2)</f>
        <v>0</v>
      </c>
      <c r="K162" s="258"/>
      <c r="L162" s="43"/>
      <c r="M162" s="259" t="s">
        <v>1</v>
      </c>
      <c r="N162" s="260" t="s">
        <v>43</v>
      </c>
      <c r="O162" s="93"/>
      <c r="P162" s="261">
        <f>O162*H162</f>
        <v>0</v>
      </c>
      <c r="Q162" s="261">
        <v>0</v>
      </c>
      <c r="R162" s="261">
        <f>Q162*H162</f>
        <v>0</v>
      </c>
      <c r="S162" s="261">
        <v>0</v>
      </c>
      <c r="T162" s="26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63" t="s">
        <v>166</v>
      </c>
      <c r="AT162" s="263" t="s">
        <v>162</v>
      </c>
      <c r="AU162" s="263" t="s">
        <v>87</v>
      </c>
      <c r="AY162" s="17" t="s">
        <v>160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17" t="s">
        <v>85</v>
      </c>
      <c r="BK162" s="153">
        <f>ROUND(I162*H162,2)</f>
        <v>0</v>
      </c>
      <c r="BL162" s="17" t="s">
        <v>166</v>
      </c>
      <c r="BM162" s="263" t="s">
        <v>482</v>
      </c>
    </row>
    <row r="163" s="2" customFormat="1">
      <c r="A163" s="40"/>
      <c r="B163" s="41"/>
      <c r="C163" s="42"/>
      <c r="D163" s="264" t="s">
        <v>168</v>
      </c>
      <c r="E163" s="42"/>
      <c r="F163" s="265" t="s">
        <v>483</v>
      </c>
      <c r="G163" s="42"/>
      <c r="H163" s="42"/>
      <c r="I163" s="220"/>
      <c r="J163" s="42"/>
      <c r="K163" s="42"/>
      <c r="L163" s="43"/>
      <c r="M163" s="266"/>
      <c r="N163" s="267"/>
      <c r="O163" s="93"/>
      <c r="P163" s="93"/>
      <c r="Q163" s="93"/>
      <c r="R163" s="93"/>
      <c r="S163" s="93"/>
      <c r="T163" s="94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7" t="s">
        <v>168</v>
      </c>
      <c r="AU163" s="17" t="s">
        <v>87</v>
      </c>
    </row>
    <row r="164" s="2" customFormat="1" ht="24.15" customHeight="1">
      <c r="A164" s="40"/>
      <c r="B164" s="41"/>
      <c r="C164" s="251" t="s">
        <v>207</v>
      </c>
      <c r="D164" s="251" t="s">
        <v>162</v>
      </c>
      <c r="E164" s="252" t="s">
        <v>484</v>
      </c>
      <c r="F164" s="253" t="s">
        <v>485</v>
      </c>
      <c r="G164" s="254" t="s">
        <v>173</v>
      </c>
      <c r="H164" s="255">
        <v>29.199999999999999</v>
      </c>
      <c r="I164" s="256"/>
      <c r="J164" s="257">
        <f>ROUND(I164*H164,2)</f>
        <v>0</v>
      </c>
      <c r="K164" s="258"/>
      <c r="L164" s="43"/>
      <c r="M164" s="259" t="s">
        <v>1</v>
      </c>
      <c r="N164" s="260" t="s">
        <v>43</v>
      </c>
      <c r="O164" s="93"/>
      <c r="P164" s="261">
        <f>O164*H164</f>
        <v>0</v>
      </c>
      <c r="Q164" s="261">
        <v>0</v>
      </c>
      <c r="R164" s="261">
        <f>Q164*H164</f>
        <v>0</v>
      </c>
      <c r="S164" s="261">
        <v>0</v>
      </c>
      <c r="T164" s="26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63" t="s">
        <v>166</v>
      </c>
      <c r="AT164" s="263" t="s">
        <v>162</v>
      </c>
      <c r="AU164" s="263" t="s">
        <v>87</v>
      </c>
      <c r="AY164" s="17" t="s">
        <v>160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7" t="s">
        <v>85</v>
      </c>
      <c r="BK164" s="153">
        <f>ROUND(I164*H164,2)</f>
        <v>0</v>
      </c>
      <c r="BL164" s="17" t="s">
        <v>166</v>
      </c>
      <c r="BM164" s="263" t="s">
        <v>486</v>
      </c>
    </row>
    <row r="165" s="2" customFormat="1">
      <c r="A165" s="40"/>
      <c r="B165" s="41"/>
      <c r="C165" s="42"/>
      <c r="D165" s="264" t="s">
        <v>168</v>
      </c>
      <c r="E165" s="42"/>
      <c r="F165" s="265" t="s">
        <v>487</v>
      </c>
      <c r="G165" s="42"/>
      <c r="H165" s="42"/>
      <c r="I165" s="220"/>
      <c r="J165" s="42"/>
      <c r="K165" s="42"/>
      <c r="L165" s="43"/>
      <c r="M165" s="266"/>
      <c r="N165" s="267"/>
      <c r="O165" s="93"/>
      <c r="P165" s="93"/>
      <c r="Q165" s="93"/>
      <c r="R165" s="93"/>
      <c r="S165" s="93"/>
      <c r="T165" s="94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7" t="s">
        <v>168</v>
      </c>
      <c r="AU165" s="17" t="s">
        <v>87</v>
      </c>
    </row>
    <row r="166" s="13" customFormat="1">
      <c r="A166" s="13"/>
      <c r="B166" s="269"/>
      <c r="C166" s="270"/>
      <c r="D166" s="264" t="s">
        <v>176</v>
      </c>
      <c r="E166" s="271" t="s">
        <v>1</v>
      </c>
      <c r="F166" s="272" t="s">
        <v>488</v>
      </c>
      <c r="G166" s="270"/>
      <c r="H166" s="273">
        <v>19.600000000000001</v>
      </c>
      <c r="I166" s="274"/>
      <c r="J166" s="270"/>
      <c r="K166" s="270"/>
      <c r="L166" s="275"/>
      <c r="M166" s="276"/>
      <c r="N166" s="277"/>
      <c r="O166" s="277"/>
      <c r="P166" s="277"/>
      <c r="Q166" s="277"/>
      <c r="R166" s="277"/>
      <c r="S166" s="277"/>
      <c r="T166" s="27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9" t="s">
        <v>176</v>
      </c>
      <c r="AU166" s="279" t="s">
        <v>87</v>
      </c>
      <c r="AV166" s="13" t="s">
        <v>87</v>
      </c>
      <c r="AW166" s="13" t="s">
        <v>32</v>
      </c>
      <c r="AX166" s="13" t="s">
        <v>78</v>
      </c>
      <c r="AY166" s="279" t="s">
        <v>160</v>
      </c>
    </row>
    <row r="167" s="14" customFormat="1">
      <c r="A167" s="14"/>
      <c r="B167" s="280"/>
      <c r="C167" s="281"/>
      <c r="D167" s="264" t="s">
        <v>176</v>
      </c>
      <c r="E167" s="282" t="s">
        <v>1</v>
      </c>
      <c r="F167" s="283" t="s">
        <v>489</v>
      </c>
      <c r="G167" s="281"/>
      <c r="H167" s="284">
        <v>19.600000000000001</v>
      </c>
      <c r="I167" s="285"/>
      <c r="J167" s="281"/>
      <c r="K167" s="281"/>
      <c r="L167" s="286"/>
      <c r="M167" s="287"/>
      <c r="N167" s="288"/>
      <c r="O167" s="288"/>
      <c r="P167" s="288"/>
      <c r="Q167" s="288"/>
      <c r="R167" s="288"/>
      <c r="S167" s="288"/>
      <c r="T167" s="28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90" t="s">
        <v>176</v>
      </c>
      <c r="AU167" s="290" t="s">
        <v>87</v>
      </c>
      <c r="AV167" s="14" t="s">
        <v>179</v>
      </c>
      <c r="AW167" s="14" t="s">
        <v>32</v>
      </c>
      <c r="AX167" s="14" t="s">
        <v>78</v>
      </c>
      <c r="AY167" s="290" t="s">
        <v>160</v>
      </c>
    </row>
    <row r="168" s="13" customFormat="1">
      <c r="A168" s="13"/>
      <c r="B168" s="269"/>
      <c r="C168" s="270"/>
      <c r="D168" s="264" t="s">
        <v>176</v>
      </c>
      <c r="E168" s="271" t="s">
        <v>1</v>
      </c>
      <c r="F168" s="272" t="s">
        <v>490</v>
      </c>
      <c r="G168" s="270"/>
      <c r="H168" s="273">
        <v>9.5999999999999996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9" t="s">
        <v>176</v>
      </c>
      <c r="AU168" s="279" t="s">
        <v>87</v>
      </c>
      <c r="AV168" s="13" t="s">
        <v>87</v>
      </c>
      <c r="AW168" s="13" t="s">
        <v>32</v>
      </c>
      <c r="AX168" s="13" t="s">
        <v>78</v>
      </c>
      <c r="AY168" s="279" t="s">
        <v>160</v>
      </c>
    </row>
    <row r="169" s="14" customFormat="1">
      <c r="A169" s="14"/>
      <c r="B169" s="280"/>
      <c r="C169" s="281"/>
      <c r="D169" s="264" t="s">
        <v>176</v>
      </c>
      <c r="E169" s="282" t="s">
        <v>1</v>
      </c>
      <c r="F169" s="283" t="s">
        <v>491</v>
      </c>
      <c r="G169" s="281"/>
      <c r="H169" s="284">
        <v>9.5999999999999996</v>
      </c>
      <c r="I169" s="285"/>
      <c r="J169" s="281"/>
      <c r="K169" s="281"/>
      <c r="L169" s="286"/>
      <c r="M169" s="287"/>
      <c r="N169" s="288"/>
      <c r="O169" s="288"/>
      <c r="P169" s="288"/>
      <c r="Q169" s="288"/>
      <c r="R169" s="288"/>
      <c r="S169" s="288"/>
      <c r="T169" s="28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90" t="s">
        <v>176</v>
      </c>
      <c r="AU169" s="290" t="s">
        <v>87</v>
      </c>
      <c r="AV169" s="14" t="s">
        <v>179</v>
      </c>
      <c r="AW169" s="14" t="s">
        <v>32</v>
      </c>
      <c r="AX169" s="14" t="s">
        <v>78</v>
      </c>
      <c r="AY169" s="290" t="s">
        <v>160</v>
      </c>
    </row>
    <row r="170" s="15" customFormat="1">
      <c r="A170" s="15"/>
      <c r="B170" s="291"/>
      <c r="C170" s="292"/>
      <c r="D170" s="264" t="s">
        <v>176</v>
      </c>
      <c r="E170" s="293" t="s">
        <v>1</v>
      </c>
      <c r="F170" s="294" t="s">
        <v>180</v>
      </c>
      <c r="G170" s="292"/>
      <c r="H170" s="295">
        <v>29.199999999999999</v>
      </c>
      <c r="I170" s="296"/>
      <c r="J170" s="292"/>
      <c r="K170" s="292"/>
      <c r="L170" s="297"/>
      <c r="M170" s="298"/>
      <c r="N170" s="299"/>
      <c r="O170" s="299"/>
      <c r="P170" s="299"/>
      <c r="Q170" s="299"/>
      <c r="R170" s="299"/>
      <c r="S170" s="299"/>
      <c r="T170" s="30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301" t="s">
        <v>176</v>
      </c>
      <c r="AU170" s="301" t="s">
        <v>87</v>
      </c>
      <c r="AV170" s="15" t="s">
        <v>166</v>
      </c>
      <c r="AW170" s="15" t="s">
        <v>32</v>
      </c>
      <c r="AX170" s="15" t="s">
        <v>85</v>
      </c>
      <c r="AY170" s="301" t="s">
        <v>160</v>
      </c>
    </row>
    <row r="171" s="2" customFormat="1" ht="21.75" customHeight="1">
      <c r="A171" s="40"/>
      <c r="B171" s="41"/>
      <c r="C171" s="302" t="s">
        <v>212</v>
      </c>
      <c r="D171" s="302" t="s">
        <v>208</v>
      </c>
      <c r="E171" s="303" t="s">
        <v>492</v>
      </c>
      <c r="F171" s="304" t="s">
        <v>493</v>
      </c>
      <c r="G171" s="305" t="s">
        <v>263</v>
      </c>
      <c r="H171" s="306">
        <v>1.46</v>
      </c>
      <c r="I171" s="307"/>
      <c r="J171" s="308">
        <f>ROUND(I171*H171,2)</f>
        <v>0</v>
      </c>
      <c r="K171" s="309"/>
      <c r="L171" s="310"/>
      <c r="M171" s="311" t="s">
        <v>1</v>
      </c>
      <c r="N171" s="312" t="s">
        <v>43</v>
      </c>
      <c r="O171" s="93"/>
      <c r="P171" s="261">
        <f>O171*H171</f>
        <v>0</v>
      </c>
      <c r="Q171" s="261">
        <v>1</v>
      </c>
      <c r="R171" s="261">
        <f>Q171*H171</f>
        <v>1.46</v>
      </c>
      <c r="S171" s="261">
        <v>0</v>
      </c>
      <c r="T171" s="26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63" t="s">
        <v>212</v>
      </c>
      <c r="AT171" s="263" t="s">
        <v>208</v>
      </c>
      <c r="AU171" s="263" t="s">
        <v>87</v>
      </c>
      <c r="AY171" s="17" t="s">
        <v>160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17" t="s">
        <v>85</v>
      </c>
      <c r="BK171" s="153">
        <f>ROUND(I171*H171,2)</f>
        <v>0</v>
      </c>
      <c r="BL171" s="17" t="s">
        <v>166</v>
      </c>
      <c r="BM171" s="263" t="s">
        <v>494</v>
      </c>
    </row>
    <row r="172" s="2" customFormat="1">
      <c r="A172" s="40"/>
      <c r="B172" s="41"/>
      <c r="C172" s="42"/>
      <c r="D172" s="264" t="s">
        <v>168</v>
      </c>
      <c r="E172" s="42"/>
      <c r="F172" s="265" t="s">
        <v>493</v>
      </c>
      <c r="G172" s="42"/>
      <c r="H172" s="42"/>
      <c r="I172" s="220"/>
      <c r="J172" s="42"/>
      <c r="K172" s="42"/>
      <c r="L172" s="43"/>
      <c r="M172" s="266"/>
      <c r="N172" s="267"/>
      <c r="O172" s="93"/>
      <c r="P172" s="93"/>
      <c r="Q172" s="93"/>
      <c r="R172" s="93"/>
      <c r="S172" s="93"/>
      <c r="T172" s="94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7" t="s">
        <v>168</v>
      </c>
      <c r="AU172" s="17" t="s">
        <v>87</v>
      </c>
    </row>
    <row r="173" s="13" customFormat="1">
      <c r="A173" s="13"/>
      <c r="B173" s="269"/>
      <c r="C173" s="270"/>
      <c r="D173" s="264" t="s">
        <v>176</v>
      </c>
      <c r="E173" s="270"/>
      <c r="F173" s="272" t="s">
        <v>495</v>
      </c>
      <c r="G173" s="270"/>
      <c r="H173" s="273">
        <v>1.46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9" t="s">
        <v>176</v>
      </c>
      <c r="AU173" s="279" t="s">
        <v>87</v>
      </c>
      <c r="AV173" s="13" t="s">
        <v>87</v>
      </c>
      <c r="AW173" s="13" t="s">
        <v>4</v>
      </c>
      <c r="AX173" s="13" t="s">
        <v>85</v>
      </c>
      <c r="AY173" s="279" t="s">
        <v>160</v>
      </c>
    </row>
    <row r="174" s="2" customFormat="1" ht="33" customHeight="1">
      <c r="A174" s="40"/>
      <c r="B174" s="41"/>
      <c r="C174" s="251" t="s">
        <v>219</v>
      </c>
      <c r="D174" s="251" t="s">
        <v>162</v>
      </c>
      <c r="E174" s="252" t="s">
        <v>496</v>
      </c>
      <c r="F174" s="253" t="s">
        <v>497</v>
      </c>
      <c r="G174" s="254" t="s">
        <v>173</v>
      </c>
      <c r="H174" s="255">
        <v>575</v>
      </c>
      <c r="I174" s="256"/>
      <c r="J174" s="257">
        <f>ROUND(I174*H174,2)</f>
        <v>0</v>
      </c>
      <c r="K174" s="258"/>
      <c r="L174" s="43"/>
      <c r="M174" s="259" t="s">
        <v>1</v>
      </c>
      <c r="N174" s="260" t="s">
        <v>43</v>
      </c>
      <c r="O174" s="93"/>
      <c r="P174" s="261">
        <f>O174*H174</f>
        <v>0</v>
      </c>
      <c r="Q174" s="261">
        <v>0</v>
      </c>
      <c r="R174" s="261">
        <f>Q174*H174</f>
        <v>0</v>
      </c>
      <c r="S174" s="261">
        <v>0</v>
      </c>
      <c r="T174" s="26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63" t="s">
        <v>166</v>
      </c>
      <c r="AT174" s="263" t="s">
        <v>162</v>
      </c>
      <c r="AU174" s="263" t="s">
        <v>87</v>
      </c>
      <c r="AY174" s="17" t="s">
        <v>160</v>
      </c>
      <c r="BE174" s="153">
        <f>IF(N174="základní",J174,0)</f>
        <v>0</v>
      </c>
      <c r="BF174" s="153">
        <f>IF(N174="snížená",J174,0)</f>
        <v>0</v>
      </c>
      <c r="BG174" s="153">
        <f>IF(N174="zákl. přenesená",J174,0)</f>
        <v>0</v>
      </c>
      <c r="BH174" s="153">
        <f>IF(N174="sníž. přenesená",J174,0)</f>
        <v>0</v>
      </c>
      <c r="BI174" s="153">
        <f>IF(N174="nulová",J174,0)</f>
        <v>0</v>
      </c>
      <c r="BJ174" s="17" t="s">
        <v>85</v>
      </c>
      <c r="BK174" s="153">
        <f>ROUND(I174*H174,2)</f>
        <v>0</v>
      </c>
      <c r="BL174" s="17" t="s">
        <v>166</v>
      </c>
      <c r="BM174" s="263" t="s">
        <v>498</v>
      </c>
    </row>
    <row r="175" s="2" customFormat="1">
      <c r="A175" s="40"/>
      <c r="B175" s="41"/>
      <c r="C175" s="42"/>
      <c r="D175" s="264" t="s">
        <v>168</v>
      </c>
      <c r="E175" s="42"/>
      <c r="F175" s="265" t="s">
        <v>499</v>
      </c>
      <c r="G175" s="42"/>
      <c r="H175" s="42"/>
      <c r="I175" s="220"/>
      <c r="J175" s="42"/>
      <c r="K175" s="42"/>
      <c r="L175" s="43"/>
      <c r="M175" s="266"/>
      <c r="N175" s="267"/>
      <c r="O175" s="93"/>
      <c r="P175" s="93"/>
      <c r="Q175" s="93"/>
      <c r="R175" s="93"/>
      <c r="S175" s="93"/>
      <c r="T175" s="94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7" t="s">
        <v>168</v>
      </c>
      <c r="AU175" s="17" t="s">
        <v>87</v>
      </c>
    </row>
    <row r="176" s="13" customFormat="1">
      <c r="A176" s="13"/>
      <c r="B176" s="269"/>
      <c r="C176" s="270"/>
      <c r="D176" s="264" t="s">
        <v>176</v>
      </c>
      <c r="E176" s="271" t="s">
        <v>1</v>
      </c>
      <c r="F176" s="272" t="s">
        <v>500</v>
      </c>
      <c r="G176" s="270"/>
      <c r="H176" s="273">
        <v>575</v>
      </c>
      <c r="I176" s="274"/>
      <c r="J176" s="270"/>
      <c r="K176" s="270"/>
      <c r="L176" s="275"/>
      <c r="M176" s="276"/>
      <c r="N176" s="277"/>
      <c r="O176" s="277"/>
      <c r="P176" s="277"/>
      <c r="Q176" s="277"/>
      <c r="R176" s="277"/>
      <c r="S176" s="277"/>
      <c r="T176" s="27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9" t="s">
        <v>176</v>
      </c>
      <c r="AU176" s="279" t="s">
        <v>87</v>
      </c>
      <c r="AV176" s="13" t="s">
        <v>87</v>
      </c>
      <c r="AW176" s="13" t="s">
        <v>32</v>
      </c>
      <c r="AX176" s="13" t="s">
        <v>78</v>
      </c>
      <c r="AY176" s="279" t="s">
        <v>160</v>
      </c>
    </row>
    <row r="177" s="14" customFormat="1">
      <c r="A177" s="14"/>
      <c r="B177" s="280"/>
      <c r="C177" s="281"/>
      <c r="D177" s="264" t="s">
        <v>176</v>
      </c>
      <c r="E177" s="282" t="s">
        <v>1</v>
      </c>
      <c r="F177" s="283" t="s">
        <v>501</v>
      </c>
      <c r="G177" s="281"/>
      <c r="H177" s="284">
        <v>575</v>
      </c>
      <c r="I177" s="285"/>
      <c r="J177" s="281"/>
      <c r="K177" s="281"/>
      <c r="L177" s="286"/>
      <c r="M177" s="287"/>
      <c r="N177" s="288"/>
      <c r="O177" s="288"/>
      <c r="P177" s="288"/>
      <c r="Q177" s="288"/>
      <c r="R177" s="288"/>
      <c r="S177" s="288"/>
      <c r="T177" s="28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90" t="s">
        <v>176</v>
      </c>
      <c r="AU177" s="290" t="s">
        <v>87</v>
      </c>
      <c r="AV177" s="14" t="s">
        <v>179</v>
      </c>
      <c r="AW177" s="14" t="s">
        <v>32</v>
      </c>
      <c r="AX177" s="14" t="s">
        <v>78</v>
      </c>
      <c r="AY177" s="290" t="s">
        <v>160</v>
      </c>
    </row>
    <row r="178" s="15" customFormat="1">
      <c r="A178" s="15"/>
      <c r="B178" s="291"/>
      <c r="C178" s="292"/>
      <c r="D178" s="264" t="s">
        <v>176</v>
      </c>
      <c r="E178" s="293" t="s">
        <v>1</v>
      </c>
      <c r="F178" s="294" t="s">
        <v>180</v>
      </c>
      <c r="G178" s="292"/>
      <c r="H178" s="295">
        <v>575</v>
      </c>
      <c r="I178" s="296"/>
      <c r="J178" s="292"/>
      <c r="K178" s="292"/>
      <c r="L178" s="297"/>
      <c r="M178" s="298"/>
      <c r="N178" s="299"/>
      <c r="O178" s="299"/>
      <c r="P178" s="299"/>
      <c r="Q178" s="299"/>
      <c r="R178" s="299"/>
      <c r="S178" s="299"/>
      <c r="T178" s="30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301" t="s">
        <v>176</v>
      </c>
      <c r="AU178" s="301" t="s">
        <v>87</v>
      </c>
      <c r="AV178" s="15" t="s">
        <v>166</v>
      </c>
      <c r="AW178" s="15" t="s">
        <v>32</v>
      </c>
      <c r="AX178" s="15" t="s">
        <v>85</v>
      </c>
      <c r="AY178" s="301" t="s">
        <v>160</v>
      </c>
    </row>
    <row r="179" s="2" customFormat="1" ht="21.75" customHeight="1">
      <c r="A179" s="40"/>
      <c r="B179" s="41"/>
      <c r="C179" s="251" t="s">
        <v>224</v>
      </c>
      <c r="D179" s="251" t="s">
        <v>162</v>
      </c>
      <c r="E179" s="252" t="s">
        <v>163</v>
      </c>
      <c r="F179" s="253" t="s">
        <v>164</v>
      </c>
      <c r="G179" s="254" t="s">
        <v>165</v>
      </c>
      <c r="H179" s="255">
        <v>1</v>
      </c>
      <c r="I179" s="256"/>
      <c r="J179" s="257">
        <f>ROUND(I179*H179,2)</f>
        <v>0</v>
      </c>
      <c r="K179" s="258"/>
      <c r="L179" s="43"/>
      <c r="M179" s="259" t="s">
        <v>1</v>
      </c>
      <c r="N179" s="260" t="s">
        <v>43</v>
      </c>
      <c r="O179" s="93"/>
      <c r="P179" s="261">
        <f>O179*H179</f>
        <v>0</v>
      </c>
      <c r="Q179" s="261">
        <v>0</v>
      </c>
      <c r="R179" s="261">
        <f>Q179*H179</f>
        <v>0</v>
      </c>
      <c r="S179" s="261">
        <v>0</v>
      </c>
      <c r="T179" s="26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63" t="s">
        <v>166</v>
      </c>
      <c r="AT179" s="263" t="s">
        <v>162</v>
      </c>
      <c r="AU179" s="263" t="s">
        <v>87</v>
      </c>
      <c r="AY179" s="17" t="s">
        <v>160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7" t="s">
        <v>85</v>
      </c>
      <c r="BK179" s="153">
        <f>ROUND(I179*H179,2)</f>
        <v>0</v>
      </c>
      <c r="BL179" s="17" t="s">
        <v>166</v>
      </c>
      <c r="BM179" s="263" t="s">
        <v>502</v>
      </c>
    </row>
    <row r="180" s="2" customFormat="1">
      <c r="A180" s="40"/>
      <c r="B180" s="41"/>
      <c r="C180" s="42"/>
      <c r="D180" s="264" t="s">
        <v>168</v>
      </c>
      <c r="E180" s="42"/>
      <c r="F180" s="265" t="s">
        <v>164</v>
      </c>
      <c r="G180" s="42"/>
      <c r="H180" s="42"/>
      <c r="I180" s="220"/>
      <c r="J180" s="42"/>
      <c r="K180" s="42"/>
      <c r="L180" s="43"/>
      <c r="M180" s="266"/>
      <c r="N180" s="267"/>
      <c r="O180" s="93"/>
      <c r="P180" s="93"/>
      <c r="Q180" s="93"/>
      <c r="R180" s="93"/>
      <c r="S180" s="93"/>
      <c r="T180" s="94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7" t="s">
        <v>168</v>
      </c>
      <c r="AU180" s="17" t="s">
        <v>87</v>
      </c>
    </row>
    <row r="181" s="2" customFormat="1">
      <c r="A181" s="40"/>
      <c r="B181" s="41"/>
      <c r="C181" s="42"/>
      <c r="D181" s="264" t="s">
        <v>169</v>
      </c>
      <c r="E181" s="42"/>
      <c r="F181" s="268" t="s">
        <v>503</v>
      </c>
      <c r="G181" s="42"/>
      <c r="H181" s="42"/>
      <c r="I181" s="220"/>
      <c r="J181" s="42"/>
      <c r="K181" s="42"/>
      <c r="L181" s="43"/>
      <c r="M181" s="266"/>
      <c r="N181" s="267"/>
      <c r="O181" s="93"/>
      <c r="P181" s="93"/>
      <c r="Q181" s="93"/>
      <c r="R181" s="93"/>
      <c r="S181" s="93"/>
      <c r="T181" s="94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7" t="s">
        <v>169</v>
      </c>
      <c r="AU181" s="17" t="s">
        <v>87</v>
      </c>
    </row>
    <row r="182" s="2" customFormat="1" ht="33" customHeight="1">
      <c r="A182" s="40"/>
      <c r="B182" s="41"/>
      <c r="C182" s="251" t="s">
        <v>230</v>
      </c>
      <c r="D182" s="251" t="s">
        <v>162</v>
      </c>
      <c r="E182" s="252" t="s">
        <v>171</v>
      </c>
      <c r="F182" s="253" t="s">
        <v>172</v>
      </c>
      <c r="G182" s="254" t="s">
        <v>173</v>
      </c>
      <c r="H182" s="255">
        <v>24</v>
      </c>
      <c r="I182" s="256"/>
      <c r="J182" s="257">
        <f>ROUND(I182*H182,2)</f>
        <v>0</v>
      </c>
      <c r="K182" s="258"/>
      <c r="L182" s="43"/>
      <c r="M182" s="259" t="s">
        <v>1</v>
      </c>
      <c r="N182" s="260" t="s">
        <v>43</v>
      </c>
      <c r="O182" s="93"/>
      <c r="P182" s="261">
        <f>O182*H182</f>
        <v>0</v>
      </c>
      <c r="Q182" s="261">
        <v>0</v>
      </c>
      <c r="R182" s="261">
        <f>Q182*H182</f>
        <v>0</v>
      </c>
      <c r="S182" s="261">
        <v>0</v>
      </c>
      <c r="T182" s="26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63" t="s">
        <v>166</v>
      </c>
      <c r="AT182" s="263" t="s">
        <v>162</v>
      </c>
      <c r="AU182" s="263" t="s">
        <v>87</v>
      </c>
      <c r="AY182" s="17" t="s">
        <v>160</v>
      </c>
      <c r="BE182" s="153">
        <f>IF(N182="základní",J182,0)</f>
        <v>0</v>
      </c>
      <c r="BF182" s="153">
        <f>IF(N182="snížená",J182,0)</f>
        <v>0</v>
      </c>
      <c r="BG182" s="153">
        <f>IF(N182="zákl. přenesená",J182,0)</f>
        <v>0</v>
      </c>
      <c r="BH182" s="153">
        <f>IF(N182="sníž. přenesená",J182,0)</f>
        <v>0</v>
      </c>
      <c r="BI182" s="153">
        <f>IF(N182="nulová",J182,0)</f>
        <v>0</v>
      </c>
      <c r="BJ182" s="17" t="s">
        <v>85</v>
      </c>
      <c r="BK182" s="153">
        <f>ROUND(I182*H182,2)</f>
        <v>0</v>
      </c>
      <c r="BL182" s="17" t="s">
        <v>166</v>
      </c>
      <c r="BM182" s="263" t="s">
        <v>504</v>
      </c>
    </row>
    <row r="183" s="2" customFormat="1">
      <c r="A183" s="40"/>
      <c r="B183" s="41"/>
      <c r="C183" s="42"/>
      <c r="D183" s="264" t="s">
        <v>168</v>
      </c>
      <c r="E183" s="42"/>
      <c r="F183" s="265" t="s">
        <v>175</v>
      </c>
      <c r="G183" s="42"/>
      <c r="H183" s="42"/>
      <c r="I183" s="220"/>
      <c r="J183" s="42"/>
      <c r="K183" s="42"/>
      <c r="L183" s="43"/>
      <c r="M183" s="266"/>
      <c r="N183" s="267"/>
      <c r="O183" s="93"/>
      <c r="P183" s="93"/>
      <c r="Q183" s="93"/>
      <c r="R183" s="93"/>
      <c r="S183" s="93"/>
      <c r="T183" s="94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7" t="s">
        <v>168</v>
      </c>
      <c r="AU183" s="17" t="s">
        <v>87</v>
      </c>
    </row>
    <row r="184" s="13" customFormat="1">
      <c r="A184" s="13"/>
      <c r="B184" s="269"/>
      <c r="C184" s="270"/>
      <c r="D184" s="264" t="s">
        <v>176</v>
      </c>
      <c r="E184" s="271" t="s">
        <v>1</v>
      </c>
      <c r="F184" s="272" t="s">
        <v>325</v>
      </c>
      <c r="G184" s="270"/>
      <c r="H184" s="273">
        <v>24</v>
      </c>
      <c r="I184" s="274"/>
      <c r="J184" s="270"/>
      <c r="K184" s="270"/>
      <c r="L184" s="275"/>
      <c r="M184" s="276"/>
      <c r="N184" s="277"/>
      <c r="O184" s="277"/>
      <c r="P184" s="277"/>
      <c r="Q184" s="277"/>
      <c r="R184" s="277"/>
      <c r="S184" s="277"/>
      <c r="T184" s="27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9" t="s">
        <v>176</v>
      </c>
      <c r="AU184" s="279" t="s">
        <v>87</v>
      </c>
      <c r="AV184" s="13" t="s">
        <v>87</v>
      </c>
      <c r="AW184" s="13" t="s">
        <v>32</v>
      </c>
      <c r="AX184" s="13" t="s">
        <v>78</v>
      </c>
      <c r="AY184" s="279" t="s">
        <v>160</v>
      </c>
    </row>
    <row r="185" s="14" customFormat="1">
      <c r="A185" s="14"/>
      <c r="B185" s="280"/>
      <c r="C185" s="281"/>
      <c r="D185" s="264" t="s">
        <v>176</v>
      </c>
      <c r="E185" s="282" t="s">
        <v>1</v>
      </c>
      <c r="F185" s="283" t="s">
        <v>505</v>
      </c>
      <c r="G185" s="281"/>
      <c r="H185" s="284">
        <v>24</v>
      </c>
      <c r="I185" s="285"/>
      <c r="J185" s="281"/>
      <c r="K185" s="281"/>
      <c r="L185" s="286"/>
      <c r="M185" s="287"/>
      <c r="N185" s="288"/>
      <c r="O185" s="288"/>
      <c r="P185" s="288"/>
      <c r="Q185" s="288"/>
      <c r="R185" s="288"/>
      <c r="S185" s="288"/>
      <c r="T185" s="28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90" t="s">
        <v>176</v>
      </c>
      <c r="AU185" s="290" t="s">
        <v>87</v>
      </c>
      <c r="AV185" s="14" t="s">
        <v>179</v>
      </c>
      <c r="AW185" s="14" t="s">
        <v>32</v>
      </c>
      <c r="AX185" s="14" t="s">
        <v>78</v>
      </c>
      <c r="AY185" s="290" t="s">
        <v>160</v>
      </c>
    </row>
    <row r="186" s="15" customFormat="1">
      <c r="A186" s="15"/>
      <c r="B186" s="291"/>
      <c r="C186" s="292"/>
      <c r="D186" s="264" t="s">
        <v>176</v>
      </c>
      <c r="E186" s="293" t="s">
        <v>1</v>
      </c>
      <c r="F186" s="294" t="s">
        <v>180</v>
      </c>
      <c r="G186" s="292"/>
      <c r="H186" s="295">
        <v>24</v>
      </c>
      <c r="I186" s="296"/>
      <c r="J186" s="292"/>
      <c r="K186" s="292"/>
      <c r="L186" s="297"/>
      <c r="M186" s="298"/>
      <c r="N186" s="299"/>
      <c r="O186" s="299"/>
      <c r="P186" s="299"/>
      <c r="Q186" s="299"/>
      <c r="R186" s="299"/>
      <c r="S186" s="299"/>
      <c r="T186" s="30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301" t="s">
        <v>176</v>
      </c>
      <c r="AU186" s="301" t="s">
        <v>87</v>
      </c>
      <c r="AV186" s="15" t="s">
        <v>166</v>
      </c>
      <c r="AW186" s="15" t="s">
        <v>32</v>
      </c>
      <c r="AX186" s="15" t="s">
        <v>85</v>
      </c>
      <c r="AY186" s="301" t="s">
        <v>160</v>
      </c>
    </row>
    <row r="187" s="2" customFormat="1" ht="33" customHeight="1">
      <c r="A187" s="40"/>
      <c r="B187" s="41"/>
      <c r="C187" s="251" t="s">
        <v>8</v>
      </c>
      <c r="D187" s="251" t="s">
        <v>162</v>
      </c>
      <c r="E187" s="252" t="s">
        <v>506</v>
      </c>
      <c r="F187" s="253" t="s">
        <v>507</v>
      </c>
      <c r="G187" s="254" t="s">
        <v>173</v>
      </c>
      <c r="H187" s="255">
        <v>5</v>
      </c>
      <c r="I187" s="256"/>
      <c r="J187" s="257">
        <f>ROUND(I187*H187,2)</f>
        <v>0</v>
      </c>
      <c r="K187" s="258"/>
      <c r="L187" s="43"/>
      <c r="M187" s="259" t="s">
        <v>1</v>
      </c>
      <c r="N187" s="260" t="s">
        <v>43</v>
      </c>
      <c r="O187" s="93"/>
      <c r="P187" s="261">
        <f>O187*H187</f>
        <v>0</v>
      </c>
      <c r="Q187" s="261">
        <v>0</v>
      </c>
      <c r="R187" s="261">
        <f>Q187*H187</f>
        <v>0</v>
      </c>
      <c r="S187" s="261">
        <v>0</v>
      </c>
      <c r="T187" s="26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63" t="s">
        <v>166</v>
      </c>
      <c r="AT187" s="263" t="s">
        <v>162</v>
      </c>
      <c r="AU187" s="263" t="s">
        <v>87</v>
      </c>
      <c r="AY187" s="17" t="s">
        <v>160</v>
      </c>
      <c r="BE187" s="153">
        <f>IF(N187="základní",J187,0)</f>
        <v>0</v>
      </c>
      <c r="BF187" s="153">
        <f>IF(N187="snížená",J187,0)</f>
        <v>0</v>
      </c>
      <c r="BG187" s="153">
        <f>IF(N187="zákl. přenesená",J187,0)</f>
        <v>0</v>
      </c>
      <c r="BH187" s="153">
        <f>IF(N187="sníž. přenesená",J187,0)</f>
        <v>0</v>
      </c>
      <c r="BI187" s="153">
        <f>IF(N187="nulová",J187,0)</f>
        <v>0</v>
      </c>
      <c r="BJ187" s="17" t="s">
        <v>85</v>
      </c>
      <c r="BK187" s="153">
        <f>ROUND(I187*H187,2)</f>
        <v>0</v>
      </c>
      <c r="BL187" s="17" t="s">
        <v>166</v>
      </c>
      <c r="BM187" s="263" t="s">
        <v>508</v>
      </c>
    </row>
    <row r="188" s="2" customFormat="1">
      <c r="A188" s="40"/>
      <c r="B188" s="41"/>
      <c r="C188" s="42"/>
      <c r="D188" s="264" t="s">
        <v>168</v>
      </c>
      <c r="E188" s="42"/>
      <c r="F188" s="265" t="s">
        <v>509</v>
      </c>
      <c r="G188" s="42"/>
      <c r="H188" s="42"/>
      <c r="I188" s="220"/>
      <c r="J188" s="42"/>
      <c r="K188" s="42"/>
      <c r="L188" s="43"/>
      <c r="M188" s="266"/>
      <c r="N188" s="267"/>
      <c r="O188" s="93"/>
      <c r="P188" s="93"/>
      <c r="Q188" s="93"/>
      <c r="R188" s="93"/>
      <c r="S188" s="93"/>
      <c r="T188" s="94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7" t="s">
        <v>168</v>
      </c>
      <c r="AU188" s="17" t="s">
        <v>87</v>
      </c>
    </row>
    <row r="189" s="13" customFormat="1">
      <c r="A189" s="13"/>
      <c r="B189" s="269"/>
      <c r="C189" s="270"/>
      <c r="D189" s="264" t="s">
        <v>176</v>
      </c>
      <c r="E189" s="271" t="s">
        <v>1</v>
      </c>
      <c r="F189" s="272" t="s">
        <v>510</v>
      </c>
      <c r="G189" s="270"/>
      <c r="H189" s="273">
        <v>5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9" t="s">
        <v>176</v>
      </c>
      <c r="AU189" s="279" t="s">
        <v>87</v>
      </c>
      <c r="AV189" s="13" t="s">
        <v>87</v>
      </c>
      <c r="AW189" s="13" t="s">
        <v>32</v>
      </c>
      <c r="AX189" s="13" t="s">
        <v>78</v>
      </c>
      <c r="AY189" s="279" t="s">
        <v>160</v>
      </c>
    </row>
    <row r="190" s="14" customFormat="1">
      <c r="A190" s="14"/>
      <c r="B190" s="280"/>
      <c r="C190" s="281"/>
      <c r="D190" s="264" t="s">
        <v>176</v>
      </c>
      <c r="E190" s="282" t="s">
        <v>1</v>
      </c>
      <c r="F190" s="283" t="s">
        <v>511</v>
      </c>
      <c r="G190" s="281"/>
      <c r="H190" s="284">
        <v>5</v>
      </c>
      <c r="I190" s="285"/>
      <c r="J190" s="281"/>
      <c r="K190" s="281"/>
      <c r="L190" s="286"/>
      <c r="M190" s="287"/>
      <c r="N190" s="288"/>
      <c r="O190" s="288"/>
      <c r="P190" s="288"/>
      <c r="Q190" s="288"/>
      <c r="R190" s="288"/>
      <c r="S190" s="288"/>
      <c r="T190" s="28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90" t="s">
        <v>176</v>
      </c>
      <c r="AU190" s="290" t="s">
        <v>87</v>
      </c>
      <c r="AV190" s="14" t="s">
        <v>179</v>
      </c>
      <c r="AW190" s="14" t="s">
        <v>32</v>
      </c>
      <c r="AX190" s="14" t="s">
        <v>78</v>
      </c>
      <c r="AY190" s="290" t="s">
        <v>160</v>
      </c>
    </row>
    <row r="191" s="15" customFormat="1">
      <c r="A191" s="15"/>
      <c r="B191" s="291"/>
      <c r="C191" s="292"/>
      <c r="D191" s="264" t="s">
        <v>176</v>
      </c>
      <c r="E191" s="293" t="s">
        <v>1</v>
      </c>
      <c r="F191" s="294" t="s">
        <v>180</v>
      </c>
      <c r="G191" s="292"/>
      <c r="H191" s="295">
        <v>5</v>
      </c>
      <c r="I191" s="296"/>
      <c r="J191" s="292"/>
      <c r="K191" s="292"/>
      <c r="L191" s="297"/>
      <c r="M191" s="298"/>
      <c r="N191" s="299"/>
      <c r="O191" s="299"/>
      <c r="P191" s="299"/>
      <c r="Q191" s="299"/>
      <c r="R191" s="299"/>
      <c r="S191" s="299"/>
      <c r="T191" s="30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301" t="s">
        <v>176</v>
      </c>
      <c r="AU191" s="301" t="s">
        <v>87</v>
      </c>
      <c r="AV191" s="15" t="s">
        <v>166</v>
      </c>
      <c r="AW191" s="15" t="s">
        <v>32</v>
      </c>
      <c r="AX191" s="15" t="s">
        <v>85</v>
      </c>
      <c r="AY191" s="301" t="s">
        <v>160</v>
      </c>
    </row>
    <row r="192" s="2" customFormat="1" ht="37.8" customHeight="1">
      <c r="A192" s="40"/>
      <c r="B192" s="41"/>
      <c r="C192" s="251" t="s">
        <v>246</v>
      </c>
      <c r="D192" s="251" t="s">
        <v>162</v>
      </c>
      <c r="E192" s="252" t="s">
        <v>181</v>
      </c>
      <c r="F192" s="253" t="s">
        <v>182</v>
      </c>
      <c r="G192" s="254" t="s">
        <v>173</v>
      </c>
      <c r="H192" s="255">
        <v>1198</v>
      </c>
      <c r="I192" s="256"/>
      <c r="J192" s="257">
        <f>ROUND(I192*H192,2)</f>
        <v>0</v>
      </c>
      <c r="K192" s="258"/>
      <c r="L192" s="43"/>
      <c r="M192" s="259" t="s">
        <v>1</v>
      </c>
      <c r="N192" s="260" t="s">
        <v>43</v>
      </c>
      <c r="O192" s="93"/>
      <c r="P192" s="261">
        <f>O192*H192</f>
        <v>0</v>
      </c>
      <c r="Q192" s="261">
        <v>0</v>
      </c>
      <c r="R192" s="261">
        <f>Q192*H192</f>
        <v>0</v>
      </c>
      <c r="S192" s="261">
        <v>0</v>
      </c>
      <c r="T192" s="26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63" t="s">
        <v>166</v>
      </c>
      <c r="AT192" s="263" t="s">
        <v>162</v>
      </c>
      <c r="AU192" s="263" t="s">
        <v>87</v>
      </c>
      <c r="AY192" s="17" t="s">
        <v>160</v>
      </c>
      <c r="BE192" s="153">
        <f>IF(N192="základní",J192,0)</f>
        <v>0</v>
      </c>
      <c r="BF192" s="153">
        <f>IF(N192="snížená",J192,0)</f>
        <v>0</v>
      </c>
      <c r="BG192" s="153">
        <f>IF(N192="zákl. přenesená",J192,0)</f>
        <v>0</v>
      </c>
      <c r="BH192" s="153">
        <f>IF(N192="sníž. přenesená",J192,0)</f>
        <v>0</v>
      </c>
      <c r="BI192" s="153">
        <f>IF(N192="nulová",J192,0)</f>
        <v>0</v>
      </c>
      <c r="BJ192" s="17" t="s">
        <v>85</v>
      </c>
      <c r="BK192" s="153">
        <f>ROUND(I192*H192,2)</f>
        <v>0</v>
      </c>
      <c r="BL192" s="17" t="s">
        <v>166</v>
      </c>
      <c r="BM192" s="263" t="s">
        <v>512</v>
      </c>
    </row>
    <row r="193" s="2" customFormat="1">
      <c r="A193" s="40"/>
      <c r="B193" s="41"/>
      <c r="C193" s="42"/>
      <c r="D193" s="264" t="s">
        <v>168</v>
      </c>
      <c r="E193" s="42"/>
      <c r="F193" s="265" t="s">
        <v>184</v>
      </c>
      <c r="G193" s="42"/>
      <c r="H193" s="42"/>
      <c r="I193" s="220"/>
      <c r="J193" s="42"/>
      <c r="K193" s="42"/>
      <c r="L193" s="43"/>
      <c r="M193" s="266"/>
      <c r="N193" s="267"/>
      <c r="O193" s="93"/>
      <c r="P193" s="93"/>
      <c r="Q193" s="93"/>
      <c r="R193" s="93"/>
      <c r="S193" s="93"/>
      <c r="T193" s="94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7" t="s">
        <v>168</v>
      </c>
      <c r="AU193" s="17" t="s">
        <v>87</v>
      </c>
    </row>
    <row r="194" s="13" customFormat="1">
      <c r="A194" s="13"/>
      <c r="B194" s="269"/>
      <c r="C194" s="270"/>
      <c r="D194" s="264" t="s">
        <v>176</v>
      </c>
      <c r="E194" s="271" t="s">
        <v>1</v>
      </c>
      <c r="F194" s="272" t="s">
        <v>513</v>
      </c>
      <c r="G194" s="270"/>
      <c r="H194" s="273">
        <v>1198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9" t="s">
        <v>176</v>
      </c>
      <c r="AU194" s="279" t="s">
        <v>87</v>
      </c>
      <c r="AV194" s="13" t="s">
        <v>87</v>
      </c>
      <c r="AW194" s="13" t="s">
        <v>32</v>
      </c>
      <c r="AX194" s="13" t="s">
        <v>78</v>
      </c>
      <c r="AY194" s="279" t="s">
        <v>160</v>
      </c>
    </row>
    <row r="195" s="14" customFormat="1">
      <c r="A195" s="14"/>
      <c r="B195" s="280"/>
      <c r="C195" s="281"/>
      <c r="D195" s="264" t="s">
        <v>176</v>
      </c>
      <c r="E195" s="282" t="s">
        <v>1</v>
      </c>
      <c r="F195" s="283" t="s">
        <v>186</v>
      </c>
      <c r="G195" s="281"/>
      <c r="H195" s="284">
        <v>1198</v>
      </c>
      <c r="I195" s="285"/>
      <c r="J195" s="281"/>
      <c r="K195" s="281"/>
      <c r="L195" s="286"/>
      <c r="M195" s="287"/>
      <c r="N195" s="288"/>
      <c r="O195" s="288"/>
      <c r="P195" s="288"/>
      <c r="Q195" s="288"/>
      <c r="R195" s="288"/>
      <c r="S195" s="288"/>
      <c r="T195" s="28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90" t="s">
        <v>176</v>
      </c>
      <c r="AU195" s="290" t="s">
        <v>87</v>
      </c>
      <c r="AV195" s="14" t="s">
        <v>179</v>
      </c>
      <c r="AW195" s="14" t="s">
        <v>32</v>
      </c>
      <c r="AX195" s="14" t="s">
        <v>78</v>
      </c>
      <c r="AY195" s="290" t="s">
        <v>160</v>
      </c>
    </row>
    <row r="196" s="15" customFormat="1">
      <c r="A196" s="15"/>
      <c r="B196" s="291"/>
      <c r="C196" s="292"/>
      <c r="D196" s="264" t="s">
        <v>176</v>
      </c>
      <c r="E196" s="293" t="s">
        <v>1</v>
      </c>
      <c r="F196" s="294" t="s">
        <v>180</v>
      </c>
      <c r="G196" s="292"/>
      <c r="H196" s="295">
        <v>1198</v>
      </c>
      <c r="I196" s="296"/>
      <c r="J196" s="292"/>
      <c r="K196" s="292"/>
      <c r="L196" s="297"/>
      <c r="M196" s="298"/>
      <c r="N196" s="299"/>
      <c r="O196" s="299"/>
      <c r="P196" s="299"/>
      <c r="Q196" s="299"/>
      <c r="R196" s="299"/>
      <c r="S196" s="299"/>
      <c r="T196" s="30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301" t="s">
        <v>176</v>
      </c>
      <c r="AU196" s="301" t="s">
        <v>87</v>
      </c>
      <c r="AV196" s="15" t="s">
        <v>166</v>
      </c>
      <c r="AW196" s="15" t="s">
        <v>32</v>
      </c>
      <c r="AX196" s="15" t="s">
        <v>85</v>
      </c>
      <c r="AY196" s="301" t="s">
        <v>160</v>
      </c>
    </row>
    <row r="197" s="2" customFormat="1" ht="24.15" customHeight="1">
      <c r="A197" s="40"/>
      <c r="B197" s="41"/>
      <c r="C197" s="251" t="s">
        <v>255</v>
      </c>
      <c r="D197" s="251" t="s">
        <v>162</v>
      </c>
      <c r="E197" s="252" t="s">
        <v>187</v>
      </c>
      <c r="F197" s="253" t="s">
        <v>188</v>
      </c>
      <c r="G197" s="254" t="s">
        <v>173</v>
      </c>
      <c r="H197" s="255">
        <v>599</v>
      </c>
      <c r="I197" s="256"/>
      <c r="J197" s="257">
        <f>ROUND(I197*H197,2)</f>
        <v>0</v>
      </c>
      <c r="K197" s="258"/>
      <c r="L197" s="43"/>
      <c r="M197" s="259" t="s">
        <v>1</v>
      </c>
      <c r="N197" s="260" t="s">
        <v>43</v>
      </c>
      <c r="O197" s="93"/>
      <c r="P197" s="261">
        <f>O197*H197</f>
        <v>0</v>
      </c>
      <c r="Q197" s="261">
        <v>0</v>
      </c>
      <c r="R197" s="261">
        <f>Q197*H197</f>
        <v>0</v>
      </c>
      <c r="S197" s="261">
        <v>0</v>
      </c>
      <c r="T197" s="26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63" t="s">
        <v>166</v>
      </c>
      <c r="AT197" s="263" t="s">
        <v>162</v>
      </c>
      <c r="AU197" s="263" t="s">
        <v>87</v>
      </c>
      <c r="AY197" s="17" t="s">
        <v>160</v>
      </c>
      <c r="BE197" s="153">
        <f>IF(N197="základní",J197,0)</f>
        <v>0</v>
      </c>
      <c r="BF197" s="153">
        <f>IF(N197="snížená",J197,0)</f>
        <v>0</v>
      </c>
      <c r="BG197" s="153">
        <f>IF(N197="zákl. přenesená",J197,0)</f>
        <v>0</v>
      </c>
      <c r="BH197" s="153">
        <f>IF(N197="sníž. přenesená",J197,0)</f>
        <v>0</v>
      </c>
      <c r="BI197" s="153">
        <f>IF(N197="nulová",J197,0)</f>
        <v>0</v>
      </c>
      <c r="BJ197" s="17" t="s">
        <v>85</v>
      </c>
      <c r="BK197" s="153">
        <f>ROUND(I197*H197,2)</f>
        <v>0</v>
      </c>
      <c r="BL197" s="17" t="s">
        <v>166</v>
      </c>
      <c r="BM197" s="263" t="s">
        <v>514</v>
      </c>
    </row>
    <row r="198" s="2" customFormat="1">
      <c r="A198" s="40"/>
      <c r="B198" s="41"/>
      <c r="C198" s="42"/>
      <c r="D198" s="264" t="s">
        <v>168</v>
      </c>
      <c r="E198" s="42"/>
      <c r="F198" s="265" t="s">
        <v>190</v>
      </c>
      <c r="G198" s="42"/>
      <c r="H198" s="42"/>
      <c r="I198" s="220"/>
      <c r="J198" s="42"/>
      <c r="K198" s="42"/>
      <c r="L198" s="43"/>
      <c r="M198" s="266"/>
      <c r="N198" s="267"/>
      <c r="O198" s="93"/>
      <c r="P198" s="93"/>
      <c r="Q198" s="93"/>
      <c r="R198" s="93"/>
      <c r="S198" s="93"/>
      <c r="T198" s="94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7" t="s">
        <v>168</v>
      </c>
      <c r="AU198" s="17" t="s">
        <v>87</v>
      </c>
    </row>
    <row r="199" s="13" customFormat="1">
      <c r="A199" s="13"/>
      <c r="B199" s="269"/>
      <c r="C199" s="270"/>
      <c r="D199" s="264" t="s">
        <v>176</v>
      </c>
      <c r="E199" s="271" t="s">
        <v>1</v>
      </c>
      <c r="F199" s="272" t="s">
        <v>515</v>
      </c>
      <c r="G199" s="270"/>
      <c r="H199" s="273">
        <v>599</v>
      </c>
      <c r="I199" s="274"/>
      <c r="J199" s="270"/>
      <c r="K199" s="270"/>
      <c r="L199" s="275"/>
      <c r="M199" s="276"/>
      <c r="N199" s="277"/>
      <c r="O199" s="277"/>
      <c r="P199" s="277"/>
      <c r="Q199" s="277"/>
      <c r="R199" s="277"/>
      <c r="S199" s="277"/>
      <c r="T199" s="27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9" t="s">
        <v>176</v>
      </c>
      <c r="AU199" s="279" t="s">
        <v>87</v>
      </c>
      <c r="AV199" s="13" t="s">
        <v>87</v>
      </c>
      <c r="AW199" s="13" t="s">
        <v>32</v>
      </c>
      <c r="AX199" s="13" t="s">
        <v>78</v>
      </c>
      <c r="AY199" s="279" t="s">
        <v>160</v>
      </c>
    </row>
    <row r="200" s="14" customFormat="1">
      <c r="A200" s="14"/>
      <c r="B200" s="280"/>
      <c r="C200" s="281"/>
      <c r="D200" s="264" t="s">
        <v>176</v>
      </c>
      <c r="E200" s="282" t="s">
        <v>1</v>
      </c>
      <c r="F200" s="283" t="s">
        <v>192</v>
      </c>
      <c r="G200" s="281"/>
      <c r="H200" s="284">
        <v>599</v>
      </c>
      <c r="I200" s="285"/>
      <c r="J200" s="281"/>
      <c r="K200" s="281"/>
      <c r="L200" s="286"/>
      <c r="M200" s="287"/>
      <c r="N200" s="288"/>
      <c r="O200" s="288"/>
      <c r="P200" s="288"/>
      <c r="Q200" s="288"/>
      <c r="R200" s="288"/>
      <c r="S200" s="288"/>
      <c r="T200" s="28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90" t="s">
        <v>176</v>
      </c>
      <c r="AU200" s="290" t="s">
        <v>87</v>
      </c>
      <c r="AV200" s="14" t="s">
        <v>179</v>
      </c>
      <c r="AW200" s="14" t="s">
        <v>32</v>
      </c>
      <c r="AX200" s="14" t="s">
        <v>78</v>
      </c>
      <c r="AY200" s="290" t="s">
        <v>160</v>
      </c>
    </row>
    <row r="201" s="15" customFormat="1">
      <c r="A201" s="15"/>
      <c r="B201" s="291"/>
      <c r="C201" s="292"/>
      <c r="D201" s="264" t="s">
        <v>176</v>
      </c>
      <c r="E201" s="293" t="s">
        <v>1</v>
      </c>
      <c r="F201" s="294" t="s">
        <v>180</v>
      </c>
      <c r="G201" s="292"/>
      <c r="H201" s="295">
        <v>599</v>
      </c>
      <c r="I201" s="296"/>
      <c r="J201" s="292"/>
      <c r="K201" s="292"/>
      <c r="L201" s="297"/>
      <c r="M201" s="298"/>
      <c r="N201" s="299"/>
      <c r="O201" s="299"/>
      <c r="P201" s="299"/>
      <c r="Q201" s="299"/>
      <c r="R201" s="299"/>
      <c r="S201" s="299"/>
      <c r="T201" s="30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301" t="s">
        <v>176</v>
      </c>
      <c r="AU201" s="301" t="s">
        <v>87</v>
      </c>
      <c r="AV201" s="15" t="s">
        <v>166</v>
      </c>
      <c r="AW201" s="15" t="s">
        <v>32</v>
      </c>
      <c r="AX201" s="15" t="s">
        <v>85</v>
      </c>
      <c r="AY201" s="301" t="s">
        <v>160</v>
      </c>
    </row>
    <row r="202" s="2" customFormat="1" ht="37.8" customHeight="1">
      <c r="A202" s="40"/>
      <c r="B202" s="41"/>
      <c r="C202" s="251" t="s">
        <v>260</v>
      </c>
      <c r="D202" s="251" t="s">
        <v>162</v>
      </c>
      <c r="E202" s="252" t="s">
        <v>194</v>
      </c>
      <c r="F202" s="253" t="s">
        <v>195</v>
      </c>
      <c r="G202" s="254" t="s">
        <v>173</v>
      </c>
      <c r="H202" s="255">
        <v>575</v>
      </c>
      <c r="I202" s="256"/>
      <c r="J202" s="257">
        <f>ROUND(I202*H202,2)</f>
        <v>0</v>
      </c>
      <c r="K202" s="258"/>
      <c r="L202" s="43"/>
      <c r="M202" s="259" t="s">
        <v>1</v>
      </c>
      <c r="N202" s="260" t="s">
        <v>43</v>
      </c>
      <c r="O202" s="93"/>
      <c r="P202" s="261">
        <f>O202*H202</f>
        <v>0</v>
      </c>
      <c r="Q202" s="261">
        <v>0</v>
      </c>
      <c r="R202" s="261">
        <f>Q202*H202</f>
        <v>0</v>
      </c>
      <c r="S202" s="261">
        <v>0</v>
      </c>
      <c r="T202" s="26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63" t="s">
        <v>166</v>
      </c>
      <c r="AT202" s="263" t="s">
        <v>162</v>
      </c>
      <c r="AU202" s="263" t="s">
        <v>87</v>
      </c>
      <c r="AY202" s="17" t="s">
        <v>160</v>
      </c>
      <c r="BE202" s="153">
        <f>IF(N202="základní",J202,0)</f>
        <v>0</v>
      </c>
      <c r="BF202" s="153">
        <f>IF(N202="snížená",J202,0)</f>
        <v>0</v>
      </c>
      <c r="BG202" s="153">
        <f>IF(N202="zákl. přenesená",J202,0)</f>
        <v>0</v>
      </c>
      <c r="BH202" s="153">
        <f>IF(N202="sníž. přenesená",J202,0)</f>
        <v>0</v>
      </c>
      <c r="BI202" s="153">
        <f>IF(N202="nulová",J202,0)</f>
        <v>0</v>
      </c>
      <c r="BJ202" s="17" t="s">
        <v>85</v>
      </c>
      <c r="BK202" s="153">
        <f>ROUND(I202*H202,2)</f>
        <v>0</v>
      </c>
      <c r="BL202" s="17" t="s">
        <v>166</v>
      </c>
      <c r="BM202" s="263" t="s">
        <v>516</v>
      </c>
    </row>
    <row r="203" s="2" customFormat="1">
      <c r="A203" s="40"/>
      <c r="B203" s="41"/>
      <c r="C203" s="42"/>
      <c r="D203" s="264" t="s">
        <v>168</v>
      </c>
      <c r="E203" s="42"/>
      <c r="F203" s="265" t="s">
        <v>197</v>
      </c>
      <c r="G203" s="42"/>
      <c r="H203" s="42"/>
      <c r="I203" s="220"/>
      <c r="J203" s="42"/>
      <c r="K203" s="42"/>
      <c r="L203" s="43"/>
      <c r="M203" s="266"/>
      <c r="N203" s="267"/>
      <c r="O203" s="93"/>
      <c r="P203" s="93"/>
      <c r="Q203" s="93"/>
      <c r="R203" s="93"/>
      <c r="S203" s="93"/>
      <c r="T203" s="94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7" t="s">
        <v>168</v>
      </c>
      <c r="AU203" s="17" t="s">
        <v>87</v>
      </c>
    </row>
    <row r="204" s="13" customFormat="1">
      <c r="A204" s="13"/>
      <c r="B204" s="269"/>
      <c r="C204" s="270"/>
      <c r="D204" s="264" t="s">
        <v>176</v>
      </c>
      <c r="E204" s="271" t="s">
        <v>1</v>
      </c>
      <c r="F204" s="272" t="s">
        <v>500</v>
      </c>
      <c r="G204" s="270"/>
      <c r="H204" s="273">
        <v>575</v>
      </c>
      <c r="I204" s="274"/>
      <c r="J204" s="270"/>
      <c r="K204" s="270"/>
      <c r="L204" s="275"/>
      <c r="M204" s="276"/>
      <c r="N204" s="277"/>
      <c r="O204" s="277"/>
      <c r="P204" s="277"/>
      <c r="Q204" s="277"/>
      <c r="R204" s="277"/>
      <c r="S204" s="277"/>
      <c r="T204" s="27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9" t="s">
        <v>176</v>
      </c>
      <c r="AU204" s="279" t="s">
        <v>87</v>
      </c>
      <c r="AV204" s="13" t="s">
        <v>87</v>
      </c>
      <c r="AW204" s="13" t="s">
        <v>32</v>
      </c>
      <c r="AX204" s="13" t="s">
        <v>78</v>
      </c>
      <c r="AY204" s="279" t="s">
        <v>160</v>
      </c>
    </row>
    <row r="205" s="14" customFormat="1">
      <c r="A205" s="14"/>
      <c r="B205" s="280"/>
      <c r="C205" s="281"/>
      <c r="D205" s="264" t="s">
        <v>176</v>
      </c>
      <c r="E205" s="282" t="s">
        <v>1</v>
      </c>
      <c r="F205" s="283" t="s">
        <v>198</v>
      </c>
      <c r="G205" s="281"/>
      <c r="H205" s="284">
        <v>575</v>
      </c>
      <c r="I205" s="285"/>
      <c r="J205" s="281"/>
      <c r="K205" s="281"/>
      <c r="L205" s="286"/>
      <c r="M205" s="287"/>
      <c r="N205" s="288"/>
      <c r="O205" s="288"/>
      <c r="P205" s="288"/>
      <c r="Q205" s="288"/>
      <c r="R205" s="288"/>
      <c r="S205" s="288"/>
      <c r="T205" s="28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90" t="s">
        <v>176</v>
      </c>
      <c r="AU205" s="290" t="s">
        <v>87</v>
      </c>
      <c r="AV205" s="14" t="s">
        <v>179</v>
      </c>
      <c r="AW205" s="14" t="s">
        <v>32</v>
      </c>
      <c r="AX205" s="14" t="s">
        <v>78</v>
      </c>
      <c r="AY205" s="290" t="s">
        <v>160</v>
      </c>
    </row>
    <row r="206" s="15" customFormat="1">
      <c r="A206" s="15"/>
      <c r="B206" s="291"/>
      <c r="C206" s="292"/>
      <c r="D206" s="264" t="s">
        <v>176</v>
      </c>
      <c r="E206" s="293" t="s">
        <v>1</v>
      </c>
      <c r="F206" s="294" t="s">
        <v>180</v>
      </c>
      <c r="G206" s="292"/>
      <c r="H206" s="295">
        <v>575</v>
      </c>
      <c r="I206" s="296"/>
      <c r="J206" s="292"/>
      <c r="K206" s="292"/>
      <c r="L206" s="297"/>
      <c r="M206" s="298"/>
      <c r="N206" s="299"/>
      <c r="O206" s="299"/>
      <c r="P206" s="299"/>
      <c r="Q206" s="299"/>
      <c r="R206" s="299"/>
      <c r="S206" s="299"/>
      <c r="T206" s="30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301" t="s">
        <v>176</v>
      </c>
      <c r="AU206" s="301" t="s">
        <v>87</v>
      </c>
      <c r="AV206" s="15" t="s">
        <v>166</v>
      </c>
      <c r="AW206" s="15" t="s">
        <v>32</v>
      </c>
      <c r="AX206" s="15" t="s">
        <v>85</v>
      </c>
      <c r="AY206" s="301" t="s">
        <v>160</v>
      </c>
    </row>
    <row r="207" s="2" customFormat="1" ht="24.15" customHeight="1">
      <c r="A207" s="40"/>
      <c r="B207" s="41"/>
      <c r="C207" s="251" t="s">
        <v>271</v>
      </c>
      <c r="D207" s="251" t="s">
        <v>162</v>
      </c>
      <c r="E207" s="252" t="s">
        <v>517</v>
      </c>
      <c r="F207" s="253" t="s">
        <v>518</v>
      </c>
      <c r="G207" s="254" t="s">
        <v>173</v>
      </c>
      <c r="H207" s="255">
        <v>24</v>
      </c>
      <c r="I207" s="256"/>
      <c r="J207" s="257">
        <f>ROUND(I207*H207,2)</f>
        <v>0</v>
      </c>
      <c r="K207" s="258"/>
      <c r="L207" s="43"/>
      <c r="M207" s="259" t="s">
        <v>1</v>
      </c>
      <c r="N207" s="260" t="s">
        <v>43</v>
      </c>
      <c r="O207" s="93"/>
      <c r="P207" s="261">
        <f>O207*H207</f>
        <v>0</v>
      </c>
      <c r="Q207" s="261">
        <v>0</v>
      </c>
      <c r="R207" s="261">
        <f>Q207*H207</f>
        <v>0</v>
      </c>
      <c r="S207" s="261">
        <v>0</v>
      </c>
      <c r="T207" s="26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63" t="s">
        <v>166</v>
      </c>
      <c r="AT207" s="263" t="s">
        <v>162</v>
      </c>
      <c r="AU207" s="263" t="s">
        <v>87</v>
      </c>
      <c r="AY207" s="17" t="s">
        <v>160</v>
      </c>
      <c r="BE207" s="153">
        <f>IF(N207="základní",J207,0)</f>
        <v>0</v>
      </c>
      <c r="BF207" s="153">
        <f>IF(N207="snížená",J207,0)</f>
        <v>0</v>
      </c>
      <c r="BG207" s="153">
        <f>IF(N207="zákl. přenesená",J207,0)</f>
        <v>0</v>
      </c>
      <c r="BH207" s="153">
        <f>IF(N207="sníž. přenesená",J207,0)</f>
        <v>0</v>
      </c>
      <c r="BI207" s="153">
        <f>IF(N207="nulová",J207,0)</f>
        <v>0</v>
      </c>
      <c r="BJ207" s="17" t="s">
        <v>85</v>
      </c>
      <c r="BK207" s="153">
        <f>ROUND(I207*H207,2)</f>
        <v>0</v>
      </c>
      <c r="BL207" s="17" t="s">
        <v>166</v>
      </c>
      <c r="BM207" s="263" t="s">
        <v>519</v>
      </c>
    </row>
    <row r="208" s="2" customFormat="1">
      <c r="A208" s="40"/>
      <c r="B208" s="41"/>
      <c r="C208" s="42"/>
      <c r="D208" s="264" t="s">
        <v>168</v>
      </c>
      <c r="E208" s="42"/>
      <c r="F208" s="265" t="s">
        <v>520</v>
      </c>
      <c r="G208" s="42"/>
      <c r="H208" s="42"/>
      <c r="I208" s="220"/>
      <c r="J208" s="42"/>
      <c r="K208" s="42"/>
      <c r="L208" s="43"/>
      <c r="M208" s="266"/>
      <c r="N208" s="267"/>
      <c r="O208" s="93"/>
      <c r="P208" s="93"/>
      <c r="Q208" s="93"/>
      <c r="R208" s="93"/>
      <c r="S208" s="93"/>
      <c r="T208" s="94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7" t="s">
        <v>168</v>
      </c>
      <c r="AU208" s="17" t="s">
        <v>87</v>
      </c>
    </row>
    <row r="209" s="13" customFormat="1">
      <c r="A209" s="13"/>
      <c r="B209" s="269"/>
      <c r="C209" s="270"/>
      <c r="D209" s="264" t="s">
        <v>176</v>
      </c>
      <c r="E209" s="271" t="s">
        <v>1</v>
      </c>
      <c r="F209" s="272" t="s">
        <v>325</v>
      </c>
      <c r="G209" s="270"/>
      <c r="H209" s="273">
        <v>24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9" t="s">
        <v>176</v>
      </c>
      <c r="AU209" s="279" t="s">
        <v>87</v>
      </c>
      <c r="AV209" s="13" t="s">
        <v>87</v>
      </c>
      <c r="AW209" s="13" t="s">
        <v>32</v>
      </c>
      <c r="AX209" s="13" t="s">
        <v>78</v>
      </c>
      <c r="AY209" s="279" t="s">
        <v>160</v>
      </c>
    </row>
    <row r="210" s="14" customFormat="1">
      <c r="A210" s="14"/>
      <c r="B210" s="280"/>
      <c r="C210" s="281"/>
      <c r="D210" s="264" t="s">
        <v>176</v>
      </c>
      <c r="E210" s="282" t="s">
        <v>1</v>
      </c>
      <c r="F210" s="283" t="s">
        <v>521</v>
      </c>
      <c r="G210" s="281"/>
      <c r="H210" s="284">
        <v>24</v>
      </c>
      <c r="I210" s="285"/>
      <c r="J210" s="281"/>
      <c r="K210" s="281"/>
      <c r="L210" s="286"/>
      <c r="M210" s="287"/>
      <c r="N210" s="288"/>
      <c r="O210" s="288"/>
      <c r="P210" s="288"/>
      <c r="Q210" s="288"/>
      <c r="R210" s="288"/>
      <c r="S210" s="288"/>
      <c r="T210" s="28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90" t="s">
        <v>176</v>
      </c>
      <c r="AU210" s="290" t="s">
        <v>87</v>
      </c>
      <c r="AV210" s="14" t="s">
        <v>179</v>
      </c>
      <c r="AW210" s="14" t="s">
        <v>32</v>
      </c>
      <c r="AX210" s="14" t="s">
        <v>78</v>
      </c>
      <c r="AY210" s="290" t="s">
        <v>160</v>
      </c>
    </row>
    <row r="211" s="15" customFormat="1">
      <c r="A211" s="15"/>
      <c r="B211" s="291"/>
      <c r="C211" s="292"/>
      <c r="D211" s="264" t="s">
        <v>176</v>
      </c>
      <c r="E211" s="293" t="s">
        <v>1</v>
      </c>
      <c r="F211" s="294" t="s">
        <v>180</v>
      </c>
      <c r="G211" s="292"/>
      <c r="H211" s="295">
        <v>24</v>
      </c>
      <c r="I211" s="296"/>
      <c r="J211" s="292"/>
      <c r="K211" s="292"/>
      <c r="L211" s="297"/>
      <c r="M211" s="298"/>
      <c r="N211" s="299"/>
      <c r="O211" s="299"/>
      <c r="P211" s="299"/>
      <c r="Q211" s="299"/>
      <c r="R211" s="299"/>
      <c r="S211" s="299"/>
      <c r="T211" s="30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301" t="s">
        <v>176</v>
      </c>
      <c r="AU211" s="301" t="s">
        <v>87</v>
      </c>
      <c r="AV211" s="15" t="s">
        <v>166</v>
      </c>
      <c r="AW211" s="15" t="s">
        <v>32</v>
      </c>
      <c r="AX211" s="15" t="s">
        <v>85</v>
      </c>
      <c r="AY211" s="301" t="s">
        <v>160</v>
      </c>
    </row>
    <row r="212" s="2" customFormat="1" ht="24.15" customHeight="1">
      <c r="A212" s="40"/>
      <c r="B212" s="41"/>
      <c r="C212" s="251" t="s">
        <v>279</v>
      </c>
      <c r="D212" s="251" t="s">
        <v>162</v>
      </c>
      <c r="E212" s="252" t="s">
        <v>200</v>
      </c>
      <c r="F212" s="253" t="s">
        <v>201</v>
      </c>
      <c r="G212" s="254" t="s">
        <v>202</v>
      </c>
      <c r="H212" s="255">
        <v>1500</v>
      </c>
      <c r="I212" s="256"/>
      <c r="J212" s="257">
        <f>ROUND(I212*H212,2)</f>
        <v>0</v>
      </c>
      <c r="K212" s="258"/>
      <c r="L212" s="43"/>
      <c r="M212" s="259" t="s">
        <v>1</v>
      </c>
      <c r="N212" s="260" t="s">
        <v>43</v>
      </c>
      <c r="O212" s="93"/>
      <c r="P212" s="261">
        <f>O212*H212</f>
        <v>0</v>
      </c>
      <c r="Q212" s="261">
        <v>0</v>
      </c>
      <c r="R212" s="261">
        <f>Q212*H212</f>
        <v>0</v>
      </c>
      <c r="S212" s="261">
        <v>0</v>
      </c>
      <c r="T212" s="26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63" t="s">
        <v>166</v>
      </c>
      <c r="AT212" s="263" t="s">
        <v>162</v>
      </c>
      <c r="AU212" s="263" t="s">
        <v>87</v>
      </c>
      <c r="AY212" s="17" t="s">
        <v>160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17" t="s">
        <v>85</v>
      </c>
      <c r="BK212" s="153">
        <f>ROUND(I212*H212,2)</f>
        <v>0</v>
      </c>
      <c r="BL212" s="17" t="s">
        <v>166</v>
      </c>
      <c r="BM212" s="263" t="s">
        <v>522</v>
      </c>
    </row>
    <row r="213" s="2" customFormat="1">
      <c r="A213" s="40"/>
      <c r="B213" s="41"/>
      <c r="C213" s="42"/>
      <c r="D213" s="264" t="s">
        <v>168</v>
      </c>
      <c r="E213" s="42"/>
      <c r="F213" s="265" t="s">
        <v>204</v>
      </c>
      <c r="G213" s="42"/>
      <c r="H213" s="42"/>
      <c r="I213" s="220"/>
      <c r="J213" s="42"/>
      <c r="K213" s="42"/>
      <c r="L213" s="43"/>
      <c r="M213" s="266"/>
      <c r="N213" s="267"/>
      <c r="O213" s="93"/>
      <c r="P213" s="93"/>
      <c r="Q213" s="93"/>
      <c r="R213" s="93"/>
      <c r="S213" s="93"/>
      <c r="T213" s="94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7" t="s">
        <v>168</v>
      </c>
      <c r="AU213" s="17" t="s">
        <v>87</v>
      </c>
    </row>
    <row r="214" s="2" customFormat="1" ht="16.5" customHeight="1">
      <c r="A214" s="40"/>
      <c r="B214" s="41"/>
      <c r="C214" s="302" t="s">
        <v>284</v>
      </c>
      <c r="D214" s="302" t="s">
        <v>208</v>
      </c>
      <c r="E214" s="303" t="s">
        <v>209</v>
      </c>
      <c r="F214" s="304" t="s">
        <v>210</v>
      </c>
      <c r="G214" s="305" t="s">
        <v>211</v>
      </c>
      <c r="H214" s="306">
        <v>45</v>
      </c>
      <c r="I214" s="307"/>
      <c r="J214" s="308">
        <f>ROUND(I214*H214,2)</f>
        <v>0</v>
      </c>
      <c r="K214" s="309"/>
      <c r="L214" s="310"/>
      <c r="M214" s="311" t="s">
        <v>1</v>
      </c>
      <c r="N214" s="312" t="s">
        <v>43</v>
      </c>
      <c r="O214" s="93"/>
      <c r="P214" s="261">
        <f>O214*H214</f>
        <v>0</v>
      </c>
      <c r="Q214" s="261">
        <v>0.001</v>
      </c>
      <c r="R214" s="261">
        <f>Q214*H214</f>
        <v>0.044999999999999998</v>
      </c>
      <c r="S214" s="261">
        <v>0</v>
      </c>
      <c r="T214" s="26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63" t="s">
        <v>212</v>
      </c>
      <c r="AT214" s="263" t="s">
        <v>208</v>
      </c>
      <c r="AU214" s="263" t="s">
        <v>87</v>
      </c>
      <c r="AY214" s="17" t="s">
        <v>160</v>
      </c>
      <c r="BE214" s="153">
        <f>IF(N214="základní",J214,0)</f>
        <v>0</v>
      </c>
      <c r="BF214" s="153">
        <f>IF(N214="snížená",J214,0)</f>
        <v>0</v>
      </c>
      <c r="BG214" s="153">
        <f>IF(N214="zákl. přenesená",J214,0)</f>
        <v>0</v>
      </c>
      <c r="BH214" s="153">
        <f>IF(N214="sníž. přenesená",J214,0)</f>
        <v>0</v>
      </c>
      <c r="BI214" s="153">
        <f>IF(N214="nulová",J214,0)</f>
        <v>0</v>
      </c>
      <c r="BJ214" s="17" t="s">
        <v>85</v>
      </c>
      <c r="BK214" s="153">
        <f>ROUND(I214*H214,2)</f>
        <v>0</v>
      </c>
      <c r="BL214" s="17" t="s">
        <v>166</v>
      </c>
      <c r="BM214" s="263" t="s">
        <v>523</v>
      </c>
    </row>
    <row r="215" s="2" customFormat="1">
      <c r="A215" s="40"/>
      <c r="B215" s="41"/>
      <c r="C215" s="42"/>
      <c r="D215" s="264" t="s">
        <v>168</v>
      </c>
      <c r="E215" s="42"/>
      <c r="F215" s="265" t="s">
        <v>210</v>
      </c>
      <c r="G215" s="42"/>
      <c r="H215" s="42"/>
      <c r="I215" s="220"/>
      <c r="J215" s="42"/>
      <c r="K215" s="42"/>
      <c r="L215" s="43"/>
      <c r="M215" s="266"/>
      <c r="N215" s="267"/>
      <c r="O215" s="93"/>
      <c r="P215" s="93"/>
      <c r="Q215" s="93"/>
      <c r="R215" s="93"/>
      <c r="S215" s="93"/>
      <c r="T215" s="94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7" t="s">
        <v>168</v>
      </c>
      <c r="AU215" s="17" t="s">
        <v>87</v>
      </c>
    </row>
    <row r="216" s="13" customFormat="1">
      <c r="A216" s="13"/>
      <c r="B216" s="269"/>
      <c r="C216" s="270"/>
      <c r="D216" s="264" t="s">
        <v>176</v>
      </c>
      <c r="E216" s="270"/>
      <c r="F216" s="272" t="s">
        <v>524</v>
      </c>
      <c r="G216" s="270"/>
      <c r="H216" s="273">
        <v>45</v>
      </c>
      <c r="I216" s="274"/>
      <c r="J216" s="270"/>
      <c r="K216" s="270"/>
      <c r="L216" s="275"/>
      <c r="M216" s="276"/>
      <c r="N216" s="277"/>
      <c r="O216" s="277"/>
      <c r="P216" s="277"/>
      <c r="Q216" s="277"/>
      <c r="R216" s="277"/>
      <c r="S216" s="277"/>
      <c r="T216" s="27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9" t="s">
        <v>176</v>
      </c>
      <c r="AU216" s="279" t="s">
        <v>87</v>
      </c>
      <c r="AV216" s="13" t="s">
        <v>87</v>
      </c>
      <c r="AW216" s="13" t="s">
        <v>4</v>
      </c>
      <c r="AX216" s="13" t="s">
        <v>85</v>
      </c>
      <c r="AY216" s="279" t="s">
        <v>160</v>
      </c>
    </row>
    <row r="217" s="2" customFormat="1" ht="24.15" customHeight="1">
      <c r="A217" s="40"/>
      <c r="B217" s="41"/>
      <c r="C217" s="251" t="s">
        <v>289</v>
      </c>
      <c r="D217" s="251" t="s">
        <v>162</v>
      </c>
      <c r="E217" s="252" t="s">
        <v>215</v>
      </c>
      <c r="F217" s="253" t="s">
        <v>216</v>
      </c>
      <c r="G217" s="254" t="s">
        <v>202</v>
      </c>
      <c r="H217" s="255">
        <v>280</v>
      </c>
      <c r="I217" s="256"/>
      <c r="J217" s="257">
        <f>ROUND(I217*H217,2)</f>
        <v>0</v>
      </c>
      <c r="K217" s="258"/>
      <c r="L217" s="43"/>
      <c r="M217" s="259" t="s">
        <v>1</v>
      </c>
      <c r="N217" s="260" t="s">
        <v>43</v>
      </c>
      <c r="O217" s="93"/>
      <c r="P217" s="261">
        <f>O217*H217</f>
        <v>0</v>
      </c>
      <c r="Q217" s="261">
        <v>0</v>
      </c>
      <c r="R217" s="261">
        <f>Q217*H217</f>
        <v>0</v>
      </c>
      <c r="S217" s="261">
        <v>0</v>
      </c>
      <c r="T217" s="26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63" t="s">
        <v>166</v>
      </c>
      <c r="AT217" s="263" t="s">
        <v>162</v>
      </c>
      <c r="AU217" s="263" t="s">
        <v>87</v>
      </c>
      <c r="AY217" s="17" t="s">
        <v>160</v>
      </c>
      <c r="BE217" s="153">
        <f>IF(N217="základní",J217,0)</f>
        <v>0</v>
      </c>
      <c r="BF217" s="153">
        <f>IF(N217="snížená",J217,0)</f>
        <v>0</v>
      </c>
      <c r="BG217" s="153">
        <f>IF(N217="zákl. přenesená",J217,0)</f>
        <v>0</v>
      </c>
      <c r="BH217" s="153">
        <f>IF(N217="sníž. přenesená",J217,0)</f>
        <v>0</v>
      </c>
      <c r="BI217" s="153">
        <f>IF(N217="nulová",J217,0)</f>
        <v>0</v>
      </c>
      <c r="BJ217" s="17" t="s">
        <v>85</v>
      </c>
      <c r="BK217" s="153">
        <f>ROUND(I217*H217,2)</f>
        <v>0</v>
      </c>
      <c r="BL217" s="17" t="s">
        <v>166</v>
      </c>
      <c r="BM217" s="263" t="s">
        <v>525</v>
      </c>
    </row>
    <row r="218" s="2" customFormat="1">
      <c r="A218" s="40"/>
      <c r="B218" s="41"/>
      <c r="C218" s="42"/>
      <c r="D218" s="264" t="s">
        <v>168</v>
      </c>
      <c r="E218" s="42"/>
      <c r="F218" s="265" t="s">
        <v>218</v>
      </c>
      <c r="G218" s="42"/>
      <c r="H218" s="42"/>
      <c r="I218" s="220"/>
      <c r="J218" s="42"/>
      <c r="K218" s="42"/>
      <c r="L218" s="43"/>
      <c r="M218" s="266"/>
      <c r="N218" s="267"/>
      <c r="O218" s="93"/>
      <c r="P218" s="93"/>
      <c r="Q218" s="93"/>
      <c r="R218" s="93"/>
      <c r="S218" s="93"/>
      <c r="T218" s="94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7" t="s">
        <v>168</v>
      </c>
      <c r="AU218" s="17" t="s">
        <v>87</v>
      </c>
    </row>
    <row r="219" s="2" customFormat="1" ht="16.5" customHeight="1">
      <c r="A219" s="40"/>
      <c r="B219" s="41"/>
      <c r="C219" s="302" t="s">
        <v>297</v>
      </c>
      <c r="D219" s="302" t="s">
        <v>208</v>
      </c>
      <c r="E219" s="303" t="s">
        <v>220</v>
      </c>
      <c r="F219" s="304" t="s">
        <v>221</v>
      </c>
      <c r="G219" s="305" t="s">
        <v>211</v>
      </c>
      <c r="H219" s="306">
        <v>8.4000000000000004</v>
      </c>
      <c r="I219" s="307"/>
      <c r="J219" s="308">
        <f>ROUND(I219*H219,2)</f>
        <v>0</v>
      </c>
      <c r="K219" s="309"/>
      <c r="L219" s="310"/>
      <c r="M219" s="311" t="s">
        <v>1</v>
      </c>
      <c r="N219" s="312" t="s">
        <v>43</v>
      </c>
      <c r="O219" s="93"/>
      <c r="P219" s="261">
        <f>O219*H219</f>
        <v>0</v>
      </c>
      <c r="Q219" s="261">
        <v>0.001</v>
      </c>
      <c r="R219" s="261">
        <f>Q219*H219</f>
        <v>0.0084000000000000012</v>
      </c>
      <c r="S219" s="261">
        <v>0</v>
      </c>
      <c r="T219" s="262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63" t="s">
        <v>212</v>
      </c>
      <c r="AT219" s="263" t="s">
        <v>208</v>
      </c>
      <c r="AU219" s="263" t="s">
        <v>87</v>
      </c>
      <c r="AY219" s="17" t="s">
        <v>160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17" t="s">
        <v>85</v>
      </c>
      <c r="BK219" s="153">
        <f>ROUND(I219*H219,2)</f>
        <v>0</v>
      </c>
      <c r="BL219" s="17" t="s">
        <v>166</v>
      </c>
      <c r="BM219" s="263" t="s">
        <v>526</v>
      </c>
    </row>
    <row r="220" s="2" customFormat="1">
      <c r="A220" s="40"/>
      <c r="B220" s="41"/>
      <c r="C220" s="42"/>
      <c r="D220" s="264" t="s">
        <v>168</v>
      </c>
      <c r="E220" s="42"/>
      <c r="F220" s="265" t="s">
        <v>221</v>
      </c>
      <c r="G220" s="42"/>
      <c r="H220" s="42"/>
      <c r="I220" s="220"/>
      <c r="J220" s="42"/>
      <c r="K220" s="42"/>
      <c r="L220" s="43"/>
      <c r="M220" s="266"/>
      <c r="N220" s="267"/>
      <c r="O220" s="93"/>
      <c r="P220" s="93"/>
      <c r="Q220" s="93"/>
      <c r="R220" s="93"/>
      <c r="S220" s="93"/>
      <c r="T220" s="94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7" t="s">
        <v>168</v>
      </c>
      <c r="AU220" s="17" t="s">
        <v>87</v>
      </c>
    </row>
    <row r="221" s="13" customFormat="1">
      <c r="A221" s="13"/>
      <c r="B221" s="269"/>
      <c r="C221" s="270"/>
      <c r="D221" s="264" t="s">
        <v>176</v>
      </c>
      <c r="E221" s="270"/>
      <c r="F221" s="272" t="s">
        <v>527</v>
      </c>
      <c r="G221" s="270"/>
      <c r="H221" s="273">
        <v>8.4000000000000004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9" t="s">
        <v>176</v>
      </c>
      <c r="AU221" s="279" t="s">
        <v>87</v>
      </c>
      <c r="AV221" s="13" t="s">
        <v>87</v>
      </c>
      <c r="AW221" s="13" t="s">
        <v>4</v>
      </c>
      <c r="AX221" s="13" t="s">
        <v>85</v>
      </c>
      <c r="AY221" s="279" t="s">
        <v>160</v>
      </c>
    </row>
    <row r="222" s="2" customFormat="1" ht="24.15" customHeight="1">
      <c r="A222" s="40"/>
      <c r="B222" s="41"/>
      <c r="C222" s="251" t="s">
        <v>7</v>
      </c>
      <c r="D222" s="251" t="s">
        <v>162</v>
      </c>
      <c r="E222" s="252" t="s">
        <v>528</v>
      </c>
      <c r="F222" s="253" t="s">
        <v>529</v>
      </c>
      <c r="G222" s="254" t="s">
        <v>202</v>
      </c>
      <c r="H222" s="255">
        <v>1500</v>
      </c>
      <c r="I222" s="256"/>
      <c r="J222" s="257">
        <f>ROUND(I222*H222,2)</f>
        <v>0</v>
      </c>
      <c r="K222" s="258"/>
      <c r="L222" s="43"/>
      <c r="M222" s="259" t="s">
        <v>1</v>
      </c>
      <c r="N222" s="260" t="s">
        <v>43</v>
      </c>
      <c r="O222" s="93"/>
      <c r="P222" s="261">
        <f>O222*H222</f>
        <v>0</v>
      </c>
      <c r="Q222" s="261">
        <v>0</v>
      </c>
      <c r="R222" s="261">
        <f>Q222*H222</f>
        <v>0</v>
      </c>
      <c r="S222" s="261">
        <v>0</v>
      </c>
      <c r="T222" s="26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63" t="s">
        <v>166</v>
      </c>
      <c r="AT222" s="263" t="s">
        <v>162</v>
      </c>
      <c r="AU222" s="263" t="s">
        <v>87</v>
      </c>
      <c r="AY222" s="17" t="s">
        <v>160</v>
      </c>
      <c r="BE222" s="153">
        <f>IF(N222="základní",J222,0)</f>
        <v>0</v>
      </c>
      <c r="BF222" s="153">
        <f>IF(N222="snížená",J222,0)</f>
        <v>0</v>
      </c>
      <c r="BG222" s="153">
        <f>IF(N222="zákl. přenesená",J222,0)</f>
        <v>0</v>
      </c>
      <c r="BH222" s="153">
        <f>IF(N222="sníž. přenesená",J222,0)</f>
        <v>0</v>
      </c>
      <c r="BI222" s="153">
        <f>IF(N222="nulová",J222,0)</f>
        <v>0</v>
      </c>
      <c r="BJ222" s="17" t="s">
        <v>85</v>
      </c>
      <c r="BK222" s="153">
        <f>ROUND(I222*H222,2)</f>
        <v>0</v>
      </c>
      <c r="BL222" s="17" t="s">
        <v>166</v>
      </c>
      <c r="BM222" s="263" t="s">
        <v>530</v>
      </c>
    </row>
    <row r="223" s="2" customFormat="1">
      <c r="A223" s="40"/>
      <c r="B223" s="41"/>
      <c r="C223" s="42"/>
      <c r="D223" s="264" t="s">
        <v>168</v>
      </c>
      <c r="E223" s="42"/>
      <c r="F223" s="265" t="s">
        <v>531</v>
      </c>
      <c r="G223" s="42"/>
      <c r="H223" s="42"/>
      <c r="I223" s="220"/>
      <c r="J223" s="42"/>
      <c r="K223" s="42"/>
      <c r="L223" s="43"/>
      <c r="M223" s="266"/>
      <c r="N223" s="267"/>
      <c r="O223" s="93"/>
      <c r="P223" s="93"/>
      <c r="Q223" s="93"/>
      <c r="R223" s="93"/>
      <c r="S223" s="93"/>
      <c r="T223" s="94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7" t="s">
        <v>168</v>
      </c>
      <c r="AU223" s="17" t="s">
        <v>87</v>
      </c>
    </row>
    <row r="224" s="13" customFormat="1">
      <c r="A224" s="13"/>
      <c r="B224" s="269"/>
      <c r="C224" s="270"/>
      <c r="D224" s="264" t="s">
        <v>176</v>
      </c>
      <c r="E224" s="271" t="s">
        <v>1</v>
      </c>
      <c r="F224" s="272" t="s">
        <v>532</v>
      </c>
      <c r="G224" s="270"/>
      <c r="H224" s="273">
        <v>1500</v>
      </c>
      <c r="I224" s="274"/>
      <c r="J224" s="270"/>
      <c r="K224" s="270"/>
      <c r="L224" s="275"/>
      <c r="M224" s="276"/>
      <c r="N224" s="277"/>
      <c r="O224" s="277"/>
      <c r="P224" s="277"/>
      <c r="Q224" s="277"/>
      <c r="R224" s="277"/>
      <c r="S224" s="277"/>
      <c r="T224" s="27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9" t="s">
        <v>176</v>
      </c>
      <c r="AU224" s="279" t="s">
        <v>87</v>
      </c>
      <c r="AV224" s="13" t="s">
        <v>87</v>
      </c>
      <c r="AW224" s="13" t="s">
        <v>32</v>
      </c>
      <c r="AX224" s="13" t="s">
        <v>78</v>
      </c>
      <c r="AY224" s="279" t="s">
        <v>160</v>
      </c>
    </row>
    <row r="225" s="14" customFormat="1">
      <c r="A225" s="14"/>
      <c r="B225" s="280"/>
      <c r="C225" s="281"/>
      <c r="D225" s="264" t="s">
        <v>176</v>
      </c>
      <c r="E225" s="282" t="s">
        <v>1</v>
      </c>
      <c r="F225" s="283" t="s">
        <v>533</v>
      </c>
      <c r="G225" s="281"/>
      <c r="H225" s="284">
        <v>1500</v>
      </c>
      <c r="I225" s="285"/>
      <c r="J225" s="281"/>
      <c r="K225" s="281"/>
      <c r="L225" s="286"/>
      <c r="M225" s="287"/>
      <c r="N225" s="288"/>
      <c r="O225" s="288"/>
      <c r="P225" s="288"/>
      <c r="Q225" s="288"/>
      <c r="R225" s="288"/>
      <c r="S225" s="288"/>
      <c r="T225" s="28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90" t="s">
        <v>176</v>
      </c>
      <c r="AU225" s="290" t="s">
        <v>87</v>
      </c>
      <c r="AV225" s="14" t="s">
        <v>179</v>
      </c>
      <c r="AW225" s="14" t="s">
        <v>32</v>
      </c>
      <c r="AX225" s="14" t="s">
        <v>78</v>
      </c>
      <c r="AY225" s="290" t="s">
        <v>160</v>
      </c>
    </row>
    <row r="226" s="15" customFormat="1">
      <c r="A226" s="15"/>
      <c r="B226" s="291"/>
      <c r="C226" s="292"/>
      <c r="D226" s="264" t="s">
        <v>176</v>
      </c>
      <c r="E226" s="293" t="s">
        <v>1</v>
      </c>
      <c r="F226" s="294" t="s">
        <v>180</v>
      </c>
      <c r="G226" s="292"/>
      <c r="H226" s="295">
        <v>1500</v>
      </c>
      <c r="I226" s="296"/>
      <c r="J226" s="292"/>
      <c r="K226" s="292"/>
      <c r="L226" s="297"/>
      <c r="M226" s="298"/>
      <c r="N226" s="299"/>
      <c r="O226" s="299"/>
      <c r="P226" s="299"/>
      <c r="Q226" s="299"/>
      <c r="R226" s="299"/>
      <c r="S226" s="299"/>
      <c r="T226" s="30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301" t="s">
        <v>176</v>
      </c>
      <c r="AU226" s="301" t="s">
        <v>87</v>
      </c>
      <c r="AV226" s="15" t="s">
        <v>166</v>
      </c>
      <c r="AW226" s="15" t="s">
        <v>32</v>
      </c>
      <c r="AX226" s="15" t="s">
        <v>85</v>
      </c>
      <c r="AY226" s="301" t="s">
        <v>160</v>
      </c>
    </row>
    <row r="227" s="2" customFormat="1" ht="24.15" customHeight="1">
      <c r="A227" s="40"/>
      <c r="B227" s="41"/>
      <c r="C227" s="251" t="s">
        <v>312</v>
      </c>
      <c r="D227" s="251" t="s">
        <v>162</v>
      </c>
      <c r="E227" s="252" t="s">
        <v>225</v>
      </c>
      <c r="F227" s="253" t="s">
        <v>226</v>
      </c>
      <c r="G227" s="254" t="s">
        <v>202</v>
      </c>
      <c r="H227" s="255">
        <v>74.400000000000006</v>
      </c>
      <c r="I227" s="256"/>
      <c r="J227" s="257">
        <f>ROUND(I227*H227,2)</f>
        <v>0</v>
      </c>
      <c r="K227" s="258"/>
      <c r="L227" s="43"/>
      <c r="M227" s="259" t="s">
        <v>1</v>
      </c>
      <c r="N227" s="260" t="s">
        <v>43</v>
      </c>
      <c r="O227" s="93"/>
      <c r="P227" s="261">
        <f>O227*H227</f>
        <v>0</v>
      </c>
      <c r="Q227" s="261">
        <v>0</v>
      </c>
      <c r="R227" s="261">
        <f>Q227*H227</f>
        <v>0</v>
      </c>
      <c r="S227" s="261">
        <v>0</v>
      </c>
      <c r="T227" s="262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63" t="s">
        <v>166</v>
      </c>
      <c r="AT227" s="263" t="s">
        <v>162</v>
      </c>
      <c r="AU227" s="263" t="s">
        <v>87</v>
      </c>
      <c r="AY227" s="17" t="s">
        <v>160</v>
      </c>
      <c r="BE227" s="153">
        <f>IF(N227="základní",J227,0)</f>
        <v>0</v>
      </c>
      <c r="BF227" s="153">
        <f>IF(N227="snížená",J227,0)</f>
        <v>0</v>
      </c>
      <c r="BG227" s="153">
        <f>IF(N227="zákl. přenesená",J227,0)</f>
        <v>0</v>
      </c>
      <c r="BH227" s="153">
        <f>IF(N227="sníž. přenesená",J227,0)</f>
        <v>0</v>
      </c>
      <c r="BI227" s="153">
        <f>IF(N227="nulová",J227,0)</f>
        <v>0</v>
      </c>
      <c r="BJ227" s="17" t="s">
        <v>85</v>
      </c>
      <c r="BK227" s="153">
        <f>ROUND(I227*H227,2)</f>
        <v>0</v>
      </c>
      <c r="BL227" s="17" t="s">
        <v>166</v>
      </c>
      <c r="BM227" s="263" t="s">
        <v>534</v>
      </c>
    </row>
    <row r="228" s="2" customFormat="1">
      <c r="A228" s="40"/>
      <c r="B228" s="41"/>
      <c r="C228" s="42"/>
      <c r="D228" s="264" t="s">
        <v>168</v>
      </c>
      <c r="E228" s="42"/>
      <c r="F228" s="265" t="s">
        <v>228</v>
      </c>
      <c r="G228" s="42"/>
      <c r="H228" s="42"/>
      <c r="I228" s="220"/>
      <c r="J228" s="42"/>
      <c r="K228" s="42"/>
      <c r="L228" s="43"/>
      <c r="M228" s="266"/>
      <c r="N228" s="267"/>
      <c r="O228" s="93"/>
      <c r="P228" s="93"/>
      <c r="Q228" s="93"/>
      <c r="R228" s="93"/>
      <c r="S228" s="93"/>
      <c r="T228" s="94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7" t="s">
        <v>168</v>
      </c>
      <c r="AU228" s="17" t="s">
        <v>87</v>
      </c>
    </row>
    <row r="229" s="13" customFormat="1">
      <c r="A229" s="13"/>
      <c r="B229" s="269"/>
      <c r="C229" s="270"/>
      <c r="D229" s="264" t="s">
        <v>176</v>
      </c>
      <c r="E229" s="271" t="s">
        <v>1</v>
      </c>
      <c r="F229" s="272" t="s">
        <v>535</v>
      </c>
      <c r="G229" s="270"/>
      <c r="H229" s="273">
        <v>50.399999999999999</v>
      </c>
      <c r="I229" s="274"/>
      <c r="J229" s="270"/>
      <c r="K229" s="270"/>
      <c r="L229" s="275"/>
      <c r="M229" s="276"/>
      <c r="N229" s="277"/>
      <c r="O229" s="277"/>
      <c r="P229" s="277"/>
      <c r="Q229" s="277"/>
      <c r="R229" s="277"/>
      <c r="S229" s="277"/>
      <c r="T229" s="27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9" t="s">
        <v>176</v>
      </c>
      <c r="AU229" s="279" t="s">
        <v>87</v>
      </c>
      <c r="AV229" s="13" t="s">
        <v>87</v>
      </c>
      <c r="AW229" s="13" t="s">
        <v>32</v>
      </c>
      <c r="AX229" s="13" t="s">
        <v>78</v>
      </c>
      <c r="AY229" s="279" t="s">
        <v>160</v>
      </c>
    </row>
    <row r="230" s="14" customFormat="1">
      <c r="A230" s="14"/>
      <c r="B230" s="280"/>
      <c r="C230" s="281"/>
      <c r="D230" s="264" t="s">
        <v>176</v>
      </c>
      <c r="E230" s="282" t="s">
        <v>1</v>
      </c>
      <c r="F230" s="283" t="s">
        <v>536</v>
      </c>
      <c r="G230" s="281"/>
      <c r="H230" s="284">
        <v>50.399999999999999</v>
      </c>
      <c r="I230" s="285"/>
      <c r="J230" s="281"/>
      <c r="K230" s="281"/>
      <c r="L230" s="286"/>
      <c r="M230" s="287"/>
      <c r="N230" s="288"/>
      <c r="O230" s="288"/>
      <c r="P230" s="288"/>
      <c r="Q230" s="288"/>
      <c r="R230" s="288"/>
      <c r="S230" s="288"/>
      <c r="T230" s="28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90" t="s">
        <v>176</v>
      </c>
      <c r="AU230" s="290" t="s">
        <v>87</v>
      </c>
      <c r="AV230" s="14" t="s">
        <v>179</v>
      </c>
      <c r="AW230" s="14" t="s">
        <v>32</v>
      </c>
      <c r="AX230" s="14" t="s">
        <v>78</v>
      </c>
      <c r="AY230" s="290" t="s">
        <v>160</v>
      </c>
    </row>
    <row r="231" s="13" customFormat="1">
      <c r="A231" s="13"/>
      <c r="B231" s="269"/>
      <c r="C231" s="270"/>
      <c r="D231" s="264" t="s">
        <v>176</v>
      </c>
      <c r="E231" s="271" t="s">
        <v>1</v>
      </c>
      <c r="F231" s="272" t="s">
        <v>325</v>
      </c>
      <c r="G231" s="270"/>
      <c r="H231" s="273">
        <v>24</v>
      </c>
      <c r="I231" s="274"/>
      <c r="J231" s="270"/>
      <c r="K231" s="270"/>
      <c r="L231" s="275"/>
      <c r="M231" s="276"/>
      <c r="N231" s="277"/>
      <c r="O231" s="277"/>
      <c r="P231" s="277"/>
      <c r="Q231" s="277"/>
      <c r="R231" s="277"/>
      <c r="S231" s="277"/>
      <c r="T231" s="27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9" t="s">
        <v>176</v>
      </c>
      <c r="AU231" s="279" t="s">
        <v>87</v>
      </c>
      <c r="AV231" s="13" t="s">
        <v>87</v>
      </c>
      <c r="AW231" s="13" t="s">
        <v>32</v>
      </c>
      <c r="AX231" s="13" t="s">
        <v>78</v>
      </c>
      <c r="AY231" s="279" t="s">
        <v>160</v>
      </c>
    </row>
    <row r="232" s="14" customFormat="1">
      <c r="A232" s="14"/>
      <c r="B232" s="280"/>
      <c r="C232" s="281"/>
      <c r="D232" s="264" t="s">
        <v>176</v>
      </c>
      <c r="E232" s="282" t="s">
        <v>1</v>
      </c>
      <c r="F232" s="283" t="s">
        <v>537</v>
      </c>
      <c r="G232" s="281"/>
      <c r="H232" s="284">
        <v>24</v>
      </c>
      <c r="I232" s="285"/>
      <c r="J232" s="281"/>
      <c r="K232" s="281"/>
      <c r="L232" s="286"/>
      <c r="M232" s="287"/>
      <c r="N232" s="288"/>
      <c r="O232" s="288"/>
      <c r="P232" s="288"/>
      <c r="Q232" s="288"/>
      <c r="R232" s="288"/>
      <c r="S232" s="288"/>
      <c r="T232" s="28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90" t="s">
        <v>176</v>
      </c>
      <c r="AU232" s="290" t="s">
        <v>87</v>
      </c>
      <c r="AV232" s="14" t="s">
        <v>179</v>
      </c>
      <c r="AW232" s="14" t="s">
        <v>32</v>
      </c>
      <c r="AX232" s="14" t="s">
        <v>78</v>
      </c>
      <c r="AY232" s="290" t="s">
        <v>160</v>
      </c>
    </row>
    <row r="233" s="15" customFormat="1">
      <c r="A233" s="15"/>
      <c r="B233" s="291"/>
      <c r="C233" s="292"/>
      <c r="D233" s="264" t="s">
        <v>176</v>
      </c>
      <c r="E233" s="293" t="s">
        <v>1</v>
      </c>
      <c r="F233" s="294" t="s">
        <v>180</v>
      </c>
      <c r="G233" s="292"/>
      <c r="H233" s="295">
        <v>74.400000000000006</v>
      </c>
      <c r="I233" s="296"/>
      <c r="J233" s="292"/>
      <c r="K233" s="292"/>
      <c r="L233" s="297"/>
      <c r="M233" s="298"/>
      <c r="N233" s="299"/>
      <c r="O233" s="299"/>
      <c r="P233" s="299"/>
      <c r="Q233" s="299"/>
      <c r="R233" s="299"/>
      <c r="S233" s="299"/>
      <c r="T233" s="30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301" t="s">
        <v>176</v>
      </c>
      <c r="AU233" s="301" t="s">
        <v>87</v>
      </c>
      <c r="AV233" s="15" t="s">
        <v>166</v>
      </c>
      <c r="AW233" s="15" t="s">
        <v>32</v>
      </c>
      <c r="AX233" s="15" t="s">
        <v>85</v>
      </c>
      <c r="AY233" s="301" t="s">
        <v>160</v>
      </c>
    </row>
    <row r="234" s="2" customFormat="1" ht="24.15" customHeight="1">
      <c r="A234" s="40"/>
      <c r="B234" s="41"/>
      <c r="C234" s="251" t="s">
        <v>320</v>
      </c>
      <c r="D234" s="251" t="s">
        <v>162</v>
      </c>
      <c r="E234" s="252" t="s">
        <v>538</v>
      </c>
      <c r="F234" s="253" t="s">
        <v>539</v>
      </c>
      <c r="G234" s="254" t="s">
        <v>202</v>
      </c>
      <c r="H234" s="255">
        <v>350</v>
      </c>
      <c r="I234" s="256"/>
      <c r="J234" s="257">
        <f>ROUND(I234*H234,2)</f>
        <v>0</v>
      </c>
      <c r="K234" s="258"/>
      <c r="L234" s="43"/>
      <c r="M234" s="259" t="s">
        <v>1</v>
      </c>
      <c r="N234" s="260" t="s">
        <v>43</v>
      </c>
      <c r="O234" s="93"/>
      <c r="P234" s="261">
        <f>O234*H234</f>
        <v>0</v>
      </c>
      <c r="Q234" s="261">
        <v>0</v>
      </c>
      <c r="R234" s="261">
        <f>Q234*H234</f>
        <v>0</v>
      </c>
      <c r="S234" s="261">
        <v>0</v>
      </c>
      <c r="T234" s="262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63" t="s">
        <v>166</v>
      </c>
      <c r="AT234" s="263" t="s">
        <v>162</v>
      </c>
      <c r="AU234" s="263" t="s">
        <v>87</v>
      </c>
      <c r="AY234" s="17" t="s">
        <v>160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17" t="s">
        <v>85</v>
      </c>
      <c r="BK234" s="153">
        <f>ROUND(I234*H234,2)</f>
        <v>0</v>
      </c>
      <c r="BL234" s="17" t="s">
        <v>166</v>
      </c>
      <c r="BM234" s="263" t="s">
        <v>540</v>
      </c>
    </row>
    <row r="235" s="2" customFormat="1">
      <c r="A235" s="40"/>
      <c r="B235" s="41"/>
      <c r="C235" s="42"/>
      <c r="D235" s="264" t="s">
        <v>168</v>
      </c>
      <c r="E235" s="42"/>
      <c r="F235" s="265" t="s">
        <v>541</v>
      </c>
      <c r="G235" s="42"/>
      <c r="H235" s="42"/>
      <c r="I235" s="220"/>
      <c r="J235" s="42"/>
      <c r="K235" s="42"/>
      <c r="L235" s="43"/>
      <c r="M235" s="266"/>
      <c r="N235" s="267"/>
      <c r="O235" s="93"/>
      <c r="P235" s="93"/>
      <c r="Q235" s="93"/>
      <c r="R235" s="93"/>
      <c r="S235" s="93"/>
      <c r="T235" s="94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7" t="s">
        <v>168</v>
      </c>
      <c r="AU235" s="17" t="s">
        <v>87</v>
      </c>
    </row>
    <row r="236" s="13" customFormat="1">
      <c r="A236" s="13"/>
      <c r="B236" s="269"/>
      <c r="C236" s="270"/>
      <c r="D236" s="264" t="s">
        <v>176</v>
      </c>
      <c r="E236" s="271" t="s">
        <v>1</v>
      </c>
      <c r="F236" s="272" t="s">
        <v>542</v>
      </c>
      <c r="G236" s="270"/>
      <c r="H236" s="273">
        <v>350</v>
      </c>
      <c r="I236" s="274"/>
      <c r="J236" s="270"/>
      <c r="K236" s="270"/>
      <c r="L236" s="275"/>
      <c r="M236" s="276"/>
      <c r="N236" s="277"/>
      <c r="O236" s="277"/>
      <c r="P236" s="277"/>
      <c r="Q236" s="277"/>
      <c r="R236" s="277"/>
      <c r="S236" s="277"/>
      <c r="T236" s="27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9" t="s">
        <v>176</v>
      </c>
      <c r="AU236" s="279" t="s">
        <v>87</v>
      </c>
      <c r="AV236" s="13" t="s">
        <v>87</v>
      </c>
      <c r="AW236" s="13" t="s">
        <v>32</v>
      </c>
      <c r="AX236" s="13" t="s">
        <v>78</v>
      </c>
      <c r="AY236" s="279" t="s">
        <v>160</v>
      </c>
    </row>
    <row r="237" s="14" customFormat="1">
      <c r="A237" s="14"/>
      <c r="B237" s="280"/>
      <c r="C237" s="281"/>
      <c r="D237" s="264" t="s">
        <v>176</v>
      </c>
      <c r="E237" s="282" t="s">
        <v>1</v>
      </c>
      <c r="F237" s="283" t="s">
        <v>543</v>
      </c>
      <c r="G237" s="281"/>
      <c r="H237" s="284">
        <v>350</v>
      </c>
      <c r="I237" s="285"/>
      <c r="J237" s="281"/>
      <c r="K237" s="281"/>
      <c r="L237" s="286"/>
      <c r="M237" s="287"/>
      <c r="N237" s="288"/>
      <c r="O237" s="288"/>
      <c r="P237" s="288"/>
      <c r="Q237" s="288"/>
      <c r="R237" s="288"/>
      <c r="S237" s="288"/>
      <c r="T237" s="28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90" t="s">
        <v>176</v>
      </c>
      <c r="AU237" s="290" t="s">
        <v>87</v>
      </c>
      <c r="AV237" s="14" t="s">
        <v>179</v>
      </c>
      <c r="AW237" s="14" t="s">
        <v>32</v>
      </c>
      <c r="AX237" s="14" t="s">
        <v>78</v>
      </c>
      <c r="AY237" s="290" t="s">
        <v>160</v>
      </c>
    </row>
    <row r="238" s="15" customFormat="1">
      <c r="A238" s="15"/>
      <c r="B238" s="291"/>
      <c r="C238" s="292"/>
      <c r="D238" s="264" t="s">
        <v>176</v>
      </c>
      <c r="E238" s="293" t="s">
        <v>1</v>
      </c>
      <c r="F238" s="294" t="s">
        <v>180</v>
      </c>
      <c r="G238" s="292"/>
      <c r="H238" s="295">
        <v>350</v>
      </c>
      <c r="I238" s="296"/>
      <c r="J238" s="292"/>
      <c r="K238" s="292"/>
      <c r="L238" s="297"/>
      <c r="M238" s="298"/>
      <c r="N238" s="299"/>
      <c r="O238" s="299"/>
      <c r="P238" s="299"/>
      <c r="Q238" s="299"/>
      <c r="R238" s="299"/>
      <c r="S238" s="299"/>
      <c r="T238" s="30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301" t="s">
        <v>176</v>
      </c>
      <c r="AU238" s="301" t="s">
        <v>87</v>
      </c>
      <c r="AV238" s="15" t="s">
        <v>166</v>
      </c>
      <c r="AW238" s="15" t="s">
        <v>32</v>
      </c>
      <c r="AX238" s="15" t="s">
        <v>85</v>
      </c>
      <c r="AY238" s="301" t="s">
        <v>160</v>
      </c>
    </row>
    <row r="239" s="2" customFormat="1" ht="16.5" customHeight="1">
      <c r="A239" s="40"/>
      <c r="B239" s="41"/>
      <c r="C239" s="251" t="s">
        <v>325</v>
      </c>
      <c r="D239" s="251" t="s">
        <v>162</v>
      </c>
      <c r="E239" s="252" t="s">
        <v>231</v>
      </c>
      <c r="F239" s="253" t="s">
        <v>232</v>
      </c>
      <c r="G239" s="254" t="s">
        <v>202</v>
      </c>
      <c r="H239" s="255">
        <v>280</v>
      </c>
      <c r="I239" s="256"/>
      <c r="J239" s="257">
        <f>ROUND(I239*H239,2)</f>
        <v>0</v>
      </c>
      <c r="K239" s="258"/>
      <c r="L239" s="43"/>
      <c r="M239" s="259" t="s">
        <v>1</v>
      </c>
      <c r="N239" s="260" t="s">
        <v>43</v>
      </c>
      <c r="O239" s="93"/>
      <c r="P239" s="261">
        <f>O239*H239</f>
        <v>0</v>
      </c>
      <c r="Q239" s="261">
        <v>0</v>
      </c>
      <c r="R239" s="261">
        <f>Q239*H239</f>
        <v>0</v>
      </c>
      <c r="S239" s="261">
        <v>0</v>
      </c>
      <c r="T239" s="262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63" t="s">
        <v>166</v>
      </c>
      <c r="AT239" s="263" t="s">
        <v>162</v>
      </c>
      <c r="AU239" s="263" t="s">
        <v>87</v>
      </c>
      <c r="AY239" s="17" t="s">
        <v>160</v>
      </c>
      <c r="BE239" s="153">
        <f>IF(N239="základní",J239,0)</f>
        <v>0</v>
      </c>
      <c r="BF239" s="153">
        <f>IF(N239="snížená",J239,0)</f>
        <v>0</v>
      </c>
      <c r="BG239" s="153">
        <f>IF(N239="zákl. přenesená",J239,0)</f>
        <v>0</v>
      </c>
      <c r="BH239" s="153">
        <f>IF(N239="sníž. přenesená",J239,0)</f>
        <v>0</v>
      </c>
      <c r="BI239" s="153">
        <f>IF(N239="nulová",J239,0)</f>
        <v>0</v>
      </c>
      <c r="BJ239" s="17" t="s">
        <v>85</v>
      </c>
      <c r="BK239" s="153">
        <f>ROUND(I239*H239,2)</f>
        <v>0</v>
      </c>
      <c r="BL239" s="17" t="s">
        <v>166</v>
      </c>
      <c r="BM239" s="263" t="s">
        <v>544</v>
      </c>
    </row>
    <row r="240" s="2" customFormat="1">
      <c r="A240" s="40"/>
      <c r="B240" s="41"/>
      <c r="C240" s="42"/>
      <c r="D240" s="264" t="s">
        <v>168</v>
      </c>
      <c r="E240" s="42"/>
      <c r="F240" s="265" t="s">
        <v>234</v>
      </c>
      <c r="G240" s="42"/>
      <c r="H240" s="42"/>
      <c r="I240" s="220"/>
      <c r="J240" s="42"/>
      <c r="K240" s="42"/>
      <c r="L240" s="43"/>
      <c r="M240" s="266"/>
      <c r="N240" s="267"/>
      <c r="O240" s="93"/>
      <c r="P240" s="93"/>
      <c r="Q240" s="93"/>
      <c r="R240" s="93"/>
      <c r="S240" s="93"/>
      <c r="T240" s="94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7" t="s">
        <v>168</v>
      </c>
      <c r="AU240" s="17" t="s">
        <v>87</v>
      </c>
    </row>
    <row r="241" s="13" customFormat="1">
      <c r="A241" s="13"/>
      <c r="B241" s="269"/>
      <c r="C241" s="270"/>
      <c r="D241" s="264" t="s">
        <v>176</v>
      </c>
      <c r="E241" s="271" t="s">
        <v>1</v>
      </c>
      <c r="F241" s="272" t="s">
        <v>545</v>
      </c>
      <c r="G241" s="270"/>
      <c r="H241" s="273">
        <v>280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9" t="s">
        <v>176</v>
      </c>
      <c r="AU241" s="279" t="s">
        <v>87</v>
      </c>
      <c r="AV241" s="13" t="s">
        <v>87</v>
      </c>
      <c r="AW241" s="13" t="s">
        <v>32</v>
      </c>
      <c r="AX241" s="13" t="s">
        <v>78</v>
      </c>
      <c r="AY241" s="279" t="s">
        <v>160</v>
      </c>
    </row>
    <row r="242" s="14" customFormat="1">
      <c r="A242" s="14"/>
      <c r="B242" s="280"/>
      <c r="C242" s="281"/>
      <c r="D242" s="264" t="s">
        <v>176</v>
      </c>
      <c r="E242" s="282" t="s">
        <v>1</v>
      </c>
      <c r="F242" s="283" t="s">
        <v>236</v>
      </c>
      <c r="G242" s="281"/>
      <c r="H242" s="284">
        <v>280</v>
      </c>
      <c r="I242" s="285"/>
      <c r="J242" s="281"/>
      <c r="K242" s="281"/>
      <c r="L242" s="286"/>
      <c r="M242" s="287"/>
      <c r="N242" s="288"/>
      <c r="O242" s="288"/>
      <c r="P242" s="288"/>
      <c r="Q242" s="288"/>
      <c r="R242" s="288"/>
      <c r="S242" s="288"/>
      <c r="T242" s="28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90" t="s">
        <v>176</v>
      </c>
      <c r="AU242" s="290" t="s">
        <v>87</v>
      </c>
      <c r="AV242" s="14" t="s">
        <v>179</v>
      </c>
      <c r="AW242" s="14" t="s">
        <v>32</v>
      </c>
      <c r="AX242" s="14" t="s">
        <v>78</v>
      </c>
      <c r="AY242" s="290" t="s">
        <v>160</v>
      </c>
    </row>
    <row r="243" s="15" customFormat="1">
      <c r="A243" s="15"/>
      <c r="B243" s="291"/>
      <c r="C243" s="292"/>
      <c r="D243" s="264" t="s">
        <v>176</v>
      </c>
      <c r="E243" s="293" t="s">
        <v>1</v>
      </c>
      <c r="F243" s="294" t="s">
        <v>180</v>
      </c>
      <c r="G243" s="292"/>
      <c r="H243" s="295">
        <v>280</v>
      </c>
      <c r="I243" s="296"/>
      <c r="J243" s="292"/>
      <c r="K243" s="292"/>
      <c r="L243" s="297"/>
      <c r="M243" s="298"/>
      <c r="N243" s="299"/>
      <c r="O243" s="299"/>
      <c r="P243" s="299"/>
      <c r="Q243" s="299"/>
      <c r="R243" s="299"/>
      <c r="S243" s="299"/>
      <c r="T243" s="30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301" t="s">
        <v>176</v>
      </c>
      <c r="AU243" s="301" t="s">
        <v>87</v>
      </c>
      <c r="AV243" s="15" t="s">
        <v>166</v>
      </c>
      <c r="AW243" s="15" t="s">
        <v>32</v>
      </c>
      <c r="AX243" s="15" t="s">
        <v>85</v>
      </c>
      <c r="AY243" s="301" t="s">
        <v>160</v>
      </c>
    </row>
    <row r="244" s="12" customFormat="1" ht="22.8" customHeight="1">
      <c r="A244" s="12"/>
      <c r="B244" s="235"/>
      <c r="C244" s="236"/>
      <c r="D244" s="237" t="s">
        <v>77</v>
      </c>
      <c r="E244" s="249" t="s">
        <v>87</v>
      </c>
      <c r="F244" s="249" t="s">
        <v>546</v>
      </c>
      <c r="G244" s="236"/>
      <c r="H244" s="236"/>
      <c r="I244" s="239"/>
      <c r="J244" s="250">
        <f>BK244</f>
        <v>0</v>
      </c>
      <c r="K244" s="236"/>
      <c r="L244" s="241"/>
      <c r="M244" s="242"/>
      <c r="N244" s="243"/>
      <c r="O244" s="243"/>
      <c r="P244" s="244">
        <f>SUM(P245:P281)</f>
        <v>0</v>
      </c>
      <c r="Q244" s="243"/>
      <c r="R244" s="244">
        <f>SUM(R245:R281)</f>
        <v>27.896901699999997</v>
      </c>
      <c r="S244" s="243"/>
      <c r="T244" s="245">
        <f>SUM(T245:T281)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46" t="s">
        <v>85</v>
      </c>
      <c r="AT244" s="247" t="s">
        <v>77</v>
      </c>
      <c r="AU244" s="247" t="s">
        <v>85</v>
      </c>
      <c r="AY244" s="246" t="s">
        <v>160</v>
      </c>
      <c r="BK244" s="248">
        <f>SUM(BK245:BK281)</f>
        <v>0</v>
      </c>
    </row>
    <row r="245" s="2" customFormat="1" ht="24.15" customHeight="1">
      <c r="A245" s="40"/>
      <c r="B245" s="41"/>
      <c r="C245" s="251" t="s">
        <v>332</v>
      </c>
      <c r="D245" s="251" t="s">
        <v>162</v>
      </c>
      <c r="E245" s="252" t="s">
        <v>547</v>
      </c>
      <c r="F245" s="253" t="s">
        <v>548</v>
      </c>
      <c r="G245" s="254" t="s">
        <v>202</v>
      </c>
      <c r="H245" s="255">
        <v>70</v>
      </c>
      <c r="I245" s="256"/>
      <c r="J245" s="257">
        <f>ROUND(I245*H245,2)</f>
        <v>0</v>
      </c>
      <c r="K245" s="258"/>
      <c r="L245" s="43"/>
      <c r="M245" s="259" t="s">
        <v>1</v>
      </c>
      <c r="N245" s="260" t="s">
        <v>43</v>
      </c>
      <c r="O245" s="93"/>
      <c r="P245" s="261">
        <f>O245*H245</f>
        <v>0</v>
      </c>
      <c r="Q245" s="261">
        <v>0.00013999999999999999</v>
      </c>
      <c r="R245" s="261">
        <f>Q245*H245</f>
        <v>0.0097999999999999997</v>
      </c>
      <c r="S245" s="261">
        <v>0</v>
      </c>
      <c r="T245" s="262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63" t="s">
        <v>166</v>
      </c>
      <c r="AT245" s="263" t="s">
        <v>162</v>
      </c>
      <c r="AU245" s="263" t="s">
        <v>87</v>
      </c>
      <c r="AY245" s="17" t="s">
        <v>160</v>
      </c>
      <c r="BE245" s="153">
        <f>IF(N245="základní",J245,0)</f>
        <v>0</v>
      </c>
      <c r="BF245" s="153">
        <f>IF(N245="snížená",J245,0)</f>
        <v>0</v>
      </c>
      <c r="BG245" s="153">
        <f>IF(N245="zákl. přenesená",J245,0)</f>
        <v>0</v>
      </c>
      <c r="BH245" s="153">
        <f>IF(N245="sníž. přenesená",J245,0)</f>
        <v>0</v>
      </c>
      <c r="BI245" s="153">
        <f>IF(N245="nulová",J245,0)</f>
        <v>0</v>
      </c>
      <c r="BJ245" s="17" t="s">
        <v>85</v>
      </c>
      <c r="BK245" s="153">
        <f>ROUND(I245*H245,2)</f>
        <v>0</v>
      </c>
      <c r="BL245" s="17" t="s">
        <v>166</v>
      </c>
      <c r="BM245" s="263" t="s">
        <v>549</v>
      </c>
    </row>
    <row r="246" s="2" customFormat="1">
      <c r="A246" s="40"/>
      <c r="B246" s="41"/>
      <c r="C246" s="42"/>
      <c r="D246" s="264" t="s">
        <v>168</v>
      </c>
      <c r="E246" s="42"/>
      <c r="F246" s="265" t="s">
        <v>550</v>
      </c>
      <c r="G246" s="42"/>
      <c r="H246" s="42"/>
      <c r="I246" s="220"/>
      <c r="J246" s="42"/>
      <c r="K246" s="42"/>
      <c r="L246" s="43"/>
      <c r="M246" s="266"/>
      <c r="N246" s="267"/>
      <c r="O246" s="93"/>
      <c r="P246" s="93"/>
      <c r="Q246" s="93"/>
      <c r="R246" s="93"/>
      <c r="S246" s="93"/>
      <c r="T246" s="94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7" t="s">
        <v>168</v>
      </c>
      <c r="AU246" s="17" t="s">
        <v>87</v>
      </c>
    </row>
    <row r="247" s="13" customFormat="1">
      <c r="A247" s="13"/>
      <c r="B247" s="269"/>
      <c r="C247" s="270"/>
      <c r="D247" s="264" t="s">
        <v>176</v>
      </c>
      <c r="E247" s="271" t="s">
        <v>1</v>
      </c>
      <c r="F247" s="272" t="s">
        <v>551</v>
      </c>
      <c r="G247" s="270"/>
      <c r="H247" s="273">
        <v>70</v>
      </c>
      <c r="I247" s="274"/>
      <c r="J247" s="270"/>
      <c r="K247" s="270"/>
      <c r="L247" s="275"/>
      <c r="M247" s="276"/>
      <c r="N247" s="277"/>
      <c r="O247" s="277"/>
      <c r="P247" s="277"/>
      <c r="Q247" s="277"/>
      <c r="R247" s="277"/>
      <c r="S247" s="277"/>
      <c r="T247" s="27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9" t="s">
        <v>176</v>
      </c>
      <c r="AU247" s="279" t="s">
        <v>87</v>
      </c>
      <c r="AV247" s="13" t="s">
        <v>87</v>
      </c>
      <c r="AW247" s="13" t="s">
        <v>32</v>
      </c>
      <c r="AX247" s="13" t="s">
        <v>78</v>
      </c>
      <c r="AY247" s="279" t="s">
        <v>160</v>
      </c>
    </row>
    <row r="248" s="14" customFormat="1">
      <c r="A248" s="14"/>
      <c r="B248" s="280"/>
      <c r="C248" s="281"/>
      <c r="D248" s="264" t="s">
        <v>176</v>
      </c>
      <c r="E248" s="282" t="s">
        <v>1</v>
      </c>
      <c r="F248" s="283" t="s">
        <v>552</v>
      </c>
      <c r="G248" s="281"/>
      <c r="H248" s="284">
        <v>70</v>
      </c>
      <c r="I248" s="285"/>
      <c r="J248" s="281"/>
      <c r="K248" s="281"/>
      <c r="L248" s="286"/>
      <c r="M248" s="287"/>
      <c r="N248" s="288"/>
      <c r="O248" s="288"/>
      <c r="P248" s="288"/>
      <c r="Q248" s="288"/>
      <c r="R248" s="288"/>
      <c r="S248" s="288"/>
      <c r="T248" s="28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90" t="s">
        <v>176</v>
      </c>
      <c r="AU248" s="290" t="s">
        <v>87</v>
      </c>
      <c r="AV248" s="14" t="s">
        <v>179</v>
      </c>
      <c r="AW248" s="14" t="s">
        <v>32</v>
      </c>
      <c r="AX248" s="14" t="s">
        <v>78</v>
      </c>
      <c r="AY248" s="290" t="s">
        <v>160</v>
      </c>
    </row>
    <row r="249" s="15" customFormat="1">
      <c r="A249" s="15"/>
      <c r="B249" s="291"/>
      <c r="C249" s="292"/>
      <c r="D249" s="264" t="s">
        <v>176</v>
      </c>
      <c r="E249" s="293" t="s">
        <v>1</v>
      </c>
      <c r="F249" s="294" t="s">
        <v>180</v>
      </c>
      <c r="G249" s="292"/>
      <c r="H249" s="295">
        <v>70</v>
      </c>
      <c r="I249" s="296"/>
      <c r="J249" s="292"/>
      <c r="K249" s="292"/>
      <c r="L249" s="297"/>
      <c r="M249" s="298"/>
      <c r="N249" s="299"/>
      <c r="O249" s="299"/>
      <c r="P249" s="299"/>
      <c r="Q249" s="299"/>
      <c r="R249" s="299"/>
      <c r="S249" s="299"/>
      <c r="T249" s="30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301" t="s">
        <v>176</v>
      </c>
      <c r="AU249" s="301" t="s">
        <v>87</v>
      </c>
      <c r="AV249" s="15" t="s">
        <v>166</v>
      </c>
      <c r="AW249" s="15" t="s">
        <v>32</v>
      </c>
      <c r="AX249" s="15" t="s">
        <v>85</v>
      </c>
      <c r="AY249" s="301" t="s">
        <v>160</v>
      </c>
    </row>
    <row r="250" s="2" customFormat="1" ht="24.15" customHeight="1">
      <c r="A250" s="40"/>
      <c r="B250" s="41"/>
      <c r="C250" s="302" t="s">
        <v>337</v>
      </c>
      <c r="D250" s="302" t="s">
        <v>208</v>
      </c>
      <c r="E250" s="303" t="s">
        <v>553</v>
      </c>
      <c r="F250" s="304" t="s">
        <v>554</v>
      </c>
      <c r="G250" s="305" t="s">
        <v>202</v>
      </c>
      <c r="H250" s="306">
        <v>82.915000000000006</v>
      </c>
      <c r="I250" s="307"/>
      <c r="J250" s="308">
        <f>ROUND(I250*H250,2)</f>
        <v>0</v>
      </c>
      <c r="K250" s="309"/>
      <c r="L250" s="310"/>
      <c r="M250" s="311" t="s">
        <v>1</v>
      </c>
      <c r="N250" s="312" t="s">
        <v>43</v>
      </c>
      <c r="O250" s="93"/>
      <c r="P250" s="261">
        <f>O250*H250</f>
        <v>0</v>
      </c>
      <c r="Q250" s="261">
        <v>0.00050000000000000001</v>
      </c>
      <c r="R250" s="261">
        <f>Q250*H250</f>
        <v>0.041457500000000001</v>
      </c>
      <c r="S250" s="261">
        <v>0</v>
      </c>
      <c r="T250" s="262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63" t="s">
        <v>212</v>
      </c>
      <c r="AT250" s="263" t="s">
        <v>208</v>
      </c>
      <c r="AU250" s="263" t="s">
        <v>87</v>
      </c>
      <c r="AY250" s="17" t="s">
        <v>160</v>
      </c>
      <c r="BE250" s="153">
        <f>IF(N250="základní",J250,0)</f>
        <v>0</v>
      </c>
      <c r="BF250" s="153">
        <f>IF(N250="snížená",J250,0)</f>
        <v>0</v>
      </c>
      <c r="BG250" s="153">
        <f>IF(N250="zákl. přenesená",J250,0)</f>
        <v>0</v>
      </c>
      <c r="BH250" s="153">
        <f>IF(N250="sníž. přenesená",J250,0)</f>
        <v>0</v>
      </c>
      <c r="BI250" s="153">
        <f>IF(N250="nulová",J250,0)</f>
        <v>0</v>
      </c>
      <c r="BJ250" s="17" t="s">
        <v>85</v>
      </c>
      <c r="BK250" s="153">
        <f>ROUND(I250*H250,2)</f>
        <v>0</v>
      </c>
      <c r="BL250" s="17" t="s">
        <v>166</v>
      </c>
      <c r="BM250" s="263" t="s">
        <v>555</v>
      </c>
    </row>
    <row r="251" s="2" customFormat="1">
      <c r="A251" s="40"/>
      <c r="B251" s="41"/>
      <c r="C251" s="42"/>
      <c r="D251" s="264" t="s">
        <v>168</v>
      </c>
      <c r="E251" s="42"/>
      <c r="F251" s="265" t="s">
        <v>554</v>
      </c>
      <c r="G251" s="42"/>
      <c r="H251" s="42"/>
      <c r="I251" s="220"/>
      <c r="J251" s="42"/>
      <c r="K251" s="42"/>
      <c r="L251" s="43"/>
      <c r="M251" s="266"/>
      <c r="N251" s="267"/>
      <c r="O251" s="93"/>
      <c r="P251" s="93"/>
      <c r="Q251" s="93"/>
      <c r="R251" s="93"/>
      <c r="S251" s="93"/>
      <c r="T251" s="94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7" t="s">
        <v>168</v>
      </c>
      <c r="AU251" s="17" t="s">
        <v>87</v>
      </c>
    </row>
    <row r="252" s="13" customFormat="1">
      <c r="A252" s="13"/>
      <c r="B252" s="269"/>
      <c r="C252" s="270"/>
      <c r="D252" s="264" t="s">
        <v>176</v>
      </c>
      <c r="E252" s="270"/>
      <c r="F252" s="272" t="s">
        <v>556</v>
      </c>
      <c r="G252" s="270"/>
      <c r="H252" s="273">
        <v>82.915000000000006</v>
      </c>
      <c r="I252" s="274"/>
      <c r="J252" s="270"/>
      <c r="K252" s="270"/>
      <c r="L252" s="275"/>
      <c r="M252" s="276"/>
      <c r="N252" s="277"/>
      <c r="O252" s="277"/>
      <c r="P252" s="277"/>
      <c r="Q252" s="277"/>
      <c r="R252" s="277"/>
      <c r="S252" s="277"/>
      <c r="T252" s="27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9" t="s">
        <v>176</v>
      </c>
      <c r="AU252" s="279" t="s">
        <v>87</v>
      </c>
      <c r="AV252" s="13" t="s">
        <v>87</v>
      </c>
      <c r="AW252" s="13" t="s">
        <v>4</v>
      </c>
      <c r="AX252" s="13" t="s">
        <v>85</v>
      </c>
      <c r="AY252" s="279" t="s">
        <v>160</v>
      </c>
    </row>
    <row r="253" s="2" customFormat="1" ht="24.15" customHeight="1">
      <c r="A253" s="40"/>
      <c r="B253" s="41"/>
      <c r="C253" s="251" t="s">
        <v>342</v>
      </c>
      <c r="D253" s="251" t="s">
        <v>162</v>
      </c>
      <c r="E253" s="252" t="s">
        <v>557</v>
      </c>
      <c r="F253" s="253" t="s">
        <v>558</v>
      </c>
      <c r="G253" s="254" t="s">
        <v>173</v>
      </c>
      <c r="H253" s="255">
        <v>10.574999999999999</v>
      </c>
      <c r="I253" s="256"/>
      <c r="J253" s="257">
        <f>ROUND(I253*H253,2)</f>
        <v>0</v>
      </c>
      <c r="K253" s="258"/>
      <c r="L253" s="43"/>
      <c r="M253" s="259" t="s">
        <v>1</v>
      </c>
      <c r="N253" s="260" t="s">
        <v>43</v>
      </c>
      <c r="O253" s="93"/>
      <c r="P253" s="261">
        <f>O253*H253</f>
        <v>0</v>
      </c>
      <c r="Q253" s="261">
        <v>2.55328</v>
      </c>
      <c r="R253" s="261">
        <f>Q253*H253</f>
        <v>27.000935999999999</v>
      </c>
      <c r="S253" s="261">
        <v>0</v>
      </c>
      <c r="T253" s="262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63" t="s">
        <v>166</v>
      </c>
      <c r="AT253" s="263" t="s">
        <v>162</v>
      </c>
      <c r="AU253" s="263" t="s">
        <v>87</v>
      </c>
      <c r="AY253" s="17" t="s">
        <v>160</v>
      </c>
      <c r="BE253" s="153">
        <f>IF(N253="základní",J253,0)</f>
        <v>0</v>
      </c>
      <c r="BF253" s="153">
        <f>IF(N253="snížená",J253,0)</f>
        <v>0</v>
      </c>
      <c r="BG253" s="153">
        <f>IF(N253="zákl. přenesená",J253,0)</f>
        <v>0</v>
      </c>
      <c r="BH253" s="153">
        <f>IF(N253="sníž. přenesená",J253,0)</f>
        <v>0</v>
      </c>
      <c r="BI253" s="153">
        <f>IF(N253="nulová",J253,0)</f>
        <v>0</v>
      </c>
      <c r="BJ253" s="17" t="s">
        <v>85</v>
      </c>
      <c r="BK253" s="153">
        <f>ROUND(I253*H253,2)</f>
        <v>0</v>
      </c>
      <c r="BL253" s="17" t="s">
        <v>166</v>
      </c>
      <c r="BM253" s="263" t="s">
        <v>559</v>
      </c>
    </row>
    <row r="254" s="2" customFormat="1">
      <c r="A254" s="40"/>
      <c r="B254" s="41"/>
      <c r="C254" s="42"/>
      <c r="D254" s="264" t="s">
        <v>168</v>
      </c>
      <c r="E254" s="42"/>
      <c r="F254" s="265" t="s">
        <v>560</v>
      </c>
      <c r="G254" s="42"/>
      <c r="H254" s="42"/>
      <c r="I254" s="220"/>
      <c r="J254" s="42"/>
      <c r="K254" s="42"/>
      <c r="L254" s="43"/>
      <c r="M254" s="266"/>
      <c r="N254" s="267"/>
      <c r="O254" s="93"/>
      <c r="P254" s="93"/>
      <c r="Q254" s="93"/>
      <c r="R254" s="93"/>
      <c r="S254" s="93"/>
      <c r="T254" s="94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7" t="s">
        <v>168</v>
      </c>
      <c r="AU254" s="17" t="s">
        <v>87</v>
      </c>
    </row>
    <row r="255" s="13" customFormat="1">
      <c r="A255" s="13"/>
      <c r="B255" s="269"/>
      <c r="C255" s="270"/>
      <c r="D255" s="264" t="s">
        <v>176</v>
      </c>
      <c r="E255" s="271" t="s">
        <v>1</v>
      </c>
      <c r="F255" s="272" t="s">
        <v>561</v>
      </c>
      <c r="G255" s="270"/>
      <c r="H255" s="273">
        <v>3</v>
      </c>
      <c r="I255" s="274"/>
      <c r="J255" s="270"/>
      <c r="K255" s="270"/>
      <c r="L255" s="275"/>
      <c r="M255" s="276"/>
      <c r="N255" s="277"/>
      <c r="O255" s="277"/>
      <c r="P255" s="277"/>
      <c r="Q255" s="277"/>
      <c r="R255" s="277"/>
      <c r="S255" s="277"/>
      <c r="T255" s="27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9" t="s">
        <v>176</v>
      </c>
      <c r="AU255" s="279" t="s">
        <v>87</v>
      </c>
      <c r="AV255" s="13" t="s">
        <v>87</v>
      </c>
      <c r="AW255" s="13" t="s">
        <v>32</v>
      </c>
      <c r="AX255" s="13" t="s">
        <v>78</v>
      </c>
      <c r="AY255" s="279" t="s">
        <v>160</v>
      </c>
    </row>
    <row r="256" s="14" customFormat="1">
      <c r="A256" s="14"/>
      <c r="B256" s="280"/>
      <c r="C256" s="281"/>
      <c r="D256" s="264" t="s">
        <v>176</v>
      </c>
      <c r="E256" s="282" t="s">
        <v>1</v>
      </c>
      <c r="F256" s="283" t="s">
        <v>562</v>
      </c>
      <c r="G256" s="281"/>
      <c r="H256" s="284">
        <v>3</v>
      </c>
      <c r="I256" s="285"/>
      <c r="J256" s="281"/>
      <c r="K256" s="281"/>
      <c r="L256" s="286"/>
      <c r="M256" s="287"/>
      <c r="N256" s="288"/>
      <c r="O256" s="288"/>
      <c r="P256" s="288"/>
      <c r="Q256" s="288"/>
      <c r="R256" s="288"/>
      <c r="S256" s="288"/>
      <c r="T256" s="28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90" t="s">
        <v>176</v>
      </c>
      <c r="AU256" s="290" t="s">
        <v>87</v>
      </c>
      <c r="AV256" s="14" t="s">
        <v>179</v>
      </c>
      <c r="AW256" s="14" t="s">
        <v>32</v>
      </c>
      <c r="AX256" s="14" t="s">
        <v>78</v>
      </c>
      <c r="AY256" s="290" t="s">
        <v>160</v>
      </c>
    </row>
    <row r="257" s="13" customFormat="1">
      <c r="A257" s="13"/>
      <c r="B257" s="269"/>
      <c r="C257" s="270"/>
      <c r="D257" s="264" t="s">
        <v>176</v>
      </c>
      <c r="E257" s="271" t="s">
        <v>1</v>
      </c>
      <c r="F257" s="272" t="s">
        <v>563</v>
      </c>
      <c r="G257" s="270"/>
      <c r="H257" s="273">
        <v>3</v>
      </c>
      <c r="I257" s="274"/>
      <c r="J257" s="270"/>
      <c r="K257" s="270"/>
      <c r="L257" s="275"/>
      <c r="M257" s="276"/>
      <c r="N257" s="277"/>
      <c r="O257" s="277"/>
      <c r="P257" s="277"/>
      <c r="Q257" s="277"/>
      <c r="R257" s="277"/>
      <c r="S257" s="277"/>
      <c r="T257" s="27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9" t="s">
        <v>176</v>
      </c>
      <c r="AU257" s="279" t="s">
        <v>87</v>
      </c>
      <c r="AV257" s="13" t="s">
        <v>87</v>
      </c>
      <c r="AW257" s="13" t="s">
        <v>32</v>
      </c>
      <c r="AX257" s="13" t="s">
        <v>78</v>
      </c>
      <c r="AY257" s="279" t="s">
        <v>160</v>
      </c>
    </row>
    <row r="258" s="14" customFormat="1">
      <c r="A258" s="14"/>
      <c r="B258" s="280"/>
      <c r="C258" s="281"/>
      <c r="D258" s="264" t="s">
        <v>176</v>
      </c>
      <c r="E258" s="282" t="s">
        <v>1</v>
      </c>
      <c r="F258" s="283" t="s">
        <v>564</v>
      </c>
      <c r="G258" s="281"/>
      <c r="H258" s="284">
        <v>3</v>
      </c>
      <c r="I258" s="285"/>
      <c r="J258" s="281"/>
      <c r="K258" s="281"/>
      <c r="L258" s="286"/>
      <c r="M258" s="287"/>
      <c r="N258" s="288"/>
      <c r="O258" s="288"/>
      <c r="P258" s="288"/>
      <c r="Q258" s="288"/>
      <c r="R258" s="288"/>
      <c r="S258" s="288"/>
      <c r="T258" s="28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90" t="s">
        <v>176</v>
      </c>
      <c r="AU258" s="290" t="s">
        <v>87</v>
      </c>
      <c r="AV258" s="14" t="s">
        <v>179</v>
      </c>
      <c r="AW258" s="14" t="s">
        <v>32</v>
      </c>
      <c r="AX258" s="14" t="s">
        <v>78</v>
      </c>
      <c r="AY258" s="290" t="s">
        <v>160</v>
      </c>
    </row>
    <row r="259" s="13" customFormat="1">
      <c r="A259" s="13"/>
      <c r="B259" s="269"/>
      <c r="C259" s="270"/>
      <c r="D259" s="264" t="s">
        <v>176</v>
      </c>
      <c r="E259" s="271" t="s">
        <v>1</v>
      </c>
      <c r="F259" s="272" t="s">
        <v>565</v>
      </c>
      <c r="G259" s="270"/>
      <c r="H259" s="273">
        <v>4.5750000000000002</v>
      </c>
      <c r="I259" s="274"/>
      <c r="J259" s="270"/>
      <c r="K259" s="270"/>
      <c r="L259" s="275"/>
      <c r="M259" s="276"/>
      <c r="N259" s="277"/>
      <c r="O259" s="277"/>
      <c r="P259" s="277"/>
      <c r="Q259" s="277"/>
      <c r="R259" s="277"/>
      <c r="S259" s="277"/>
      <c r="T259" s="27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9" t="s">
        <v>176</v>
      </c>
      <c r="AU259" s="279" t="s">
        <v>87</v>
      </c>
      <c r="AV259" s="13" t="s">
        <v>87</v>
      </c>
      <c r="AW259" s="13" t="s">
        <v>32</v>
      </c>
      <c r="AX259" s="13" t="s">
        <v>78</v>
      </c>
      <c r="AY259" s="279" t="s">
        <v>160</v>
      </c>
    </row>
    <row r="260" s="14" customFormat="1">
      <c r="A260" s="14"/>
      <c r="B260" s="280"/>
      <c r="C260" s="281"/>
      <c r="D260" s="264" t="s">
        <v>176</v>
      </c>
      <c r="E260" s="282" t="s">
        <v>1</v>
      </c>
      <c r="F260" s="283" t="s">
        <v>566</v>
      </c>
      <c r="G260" s="281"/>
      <c r="H260" s="284">
        <v>4.5750000000000002</v>
      </c>
      <c r="I260" s="285"/>
      <c r="J260" s="281"/>
      <c r="K260" s="281"/>
      <c r="L260" s="286"/>
      <c r="M260" s="287"/>
      <c r="N260" s="288"/>
      <c r="O260" s="288"/>
      <c r="P260" s="288"/>
      <c r="Q260" s="288"/>
      <c r="R260" s="288"/>
      <c r="S260" s="288"/>
      <c r="T260" s="28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90" t="s">
        <v>176</v>
      </c>
      <c r="AU260" s="290" t="s">
        <v>87</v>
      </c>
      <c r="AV260" s="14" t="s">
        <v>179</v>
      </c>
      <c r="AW260" s="14" t="s">
        <v>32</v>
      </c>
      <c r="AX260" s="14" t="s">
        <v>78</v>
      </c>
      <c r="AY260" s="290" t="s">
        <v>160</v>
      </c>
    </row>
    <row r="261" s="15" customFormat="1">
      <c r="A261" s="15"/>
      <c r="B261" s="291"/>
      <c r="C261" s="292"/>
      <c r="D261" s="264" t="s">
        <v>176</v>
      </c>
      <c r="E261" s="293" t="s">
        <v>1</v>
      </c>
      <c r="F261" s="294" t="s">
        <v>180</v>
      </c>
      <c r="G261" s="292"/>
      <c r="H261" s="295">
        <v>10.574999999999999</v>
      </c>
      <c r="I261" s="296"/>
      <c r="J261" s="292"/>
      <c r="K261" s="292"/>
      <c r="L261" s="297"/>
      <c r="M261" s="298"/>
      <c r="N261" s="299"/>
      <c r="O261" s="299"/>
      <c r="P261" s="299"/>
      <c r="Q261" s="299"/>
      <c r="R261" s="299"/>
      <c r="S261" s="299"/>
      <c r="T261" s="30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301" t="s">
        <v>176</v>
      </c>
      <c r="AU261" s="301" t="s">
        <v>87</v>
      </c>
      <c r="AV261" s="15" t="s">
        <v>166</v>
      </c>
      <c r="AW261" s="15" t="s">
        <v>32</v>
      </c>
      <c r="AX261" s="15" t="s">
        <v>85</v>
      </c>
      <c r="AY261" s="301" t="s">
        <v>160</v>
      </c>
    </row>
    <row r="262" s="2" customFormat="1" ht="16.5" customHeight="1">
      <c r="A262" s="40"/>
      <c r="B262" s="41"/>
      <c r="C262" s="251" t="s">
        <v>295</v>
      </c>
      <c r="D262" s="251" t="s">
        <v>162</v>
      </c>
      <c r="E262" s="252" t="s">
        <v>567</v>
      </c>
      <c r="F262" s="253" t="s">
        <v>568</v>
      </c>
      <c r="G262" s="254" t="s">
        <v>202</v>
      </c>
      <c r="H262" s="255">
        <v>46.299999999999997</v>
      </c>
      <c r="I262" s="256"/>
      <c r="J262" s="257">
        <f>ROUND(I262*H262,2)</f>
        <v>0</v>
      </c>
      <c r="K262" s="258"/>
      <c r="L262" s="43"/>
      <c r="M262" s="259" t="s">
        <v>1</v>
      </c>
      <c r="N262" s="260" t="s">
        <v>43</v>
      </c>
      <c r="O262" s="93"/>
      <c r="P262" s="261">
        <f>O262*H262</f>
        <v>0</v>
      </c>
      <c r="Q262" s="261">
        <v>0.0053899999999999998</v>
      </c>
      <c r="R262" s="261">
        <f>Q262*H262</f>
        <v>0.24955699999999997</v>
      </c>
      <c r="S262" s="261">
        <v>0</v>
      </c>
      <c r="T262" s="262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63" t="s">
        <v>166</v>
      </c>
      <c r="AT262" s="263" t="s">
        <v>162</v>
      </c>
      <c r="AU262" s="263" t="s">
        <v>87</v>
      </c>
      <c r="AY262" s="17" t="s">
        <v>160</v>
      </c>
      <c r="BE262" s="153">
        <f>IF(N262="základní",J262,0)</f>
        <v>0</v>
      </c>
      <c r="BF262" s="153">
        <f>IF(N262="snížená",J262,0)</f>
        <v>0</v>
      </c>
      <c r="BG262" s="153">
        <f>IF(N262="zákl. přenesená",J262,0)</f>
        <v>0</v>
      </c>
      <c r="BH262" s="153">
        <f>IF(N262="sníž. přenesená",J262,0)</f>
        <v>0</v>
      </c>
      <c r="BI262" s="153">
        <f>IF(N262="nulová",J262,0)</f>
        <v>0</v>
      </c>
      <c r="BJ262" s="17" t="s">
        <v>85</v>
      </c>
      <c r="BK262" s="153">
        <f>ROUND(I262*H262,2)</f>
        <v>0</v>
      </c>
      <c r="BL262" s="17" t="s">
        <v>166</v>
      </c>
      <c r="BM262" s="263" t="s">
        <v>569</v>
      </c>
    </row>
    <row r="263" s="2" customFormat="1">
      <c r="A263" s="40"/>
      <c r="B263" s="41"/>
      <c r="C263" s="42"/>
      <c r="D263" s="264" t="s">
        <v>168</v>
      </c>
      <c r="E263" s="42"/>
      <c r="F263" s="265" t="s">
        <v>570</v>
      </c>
      <c r="G263" s="42"/>
      <c r="H263" s="42"/>
      <c r="I263" s="220"/>
      <c r="J263" s="42"/>
      <c r="K263" s="42"/>
      <c r="L263" s="43"/>
      <c r="M263" s="266"/>
      <c r="N263" s="267"/>
      <c r="O263" s="93"/>
      <c r="P263" s="93"/>
      <c r="Q263" s="93"/>
      <c r="R263" s="93"/>
      <c r="S263" s="93"/>
      <c r="T263" s="94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7" t="s">
        <v>168</v>
      </c>
      <c r="AU263" s="17" t="s">
        <v>87</v>
      </c>
    </row>
    <row r="264" s="13" customFormat="1">
      <c r="A264" s="13"/>
      <c r="B264" s="269"/>
      <c r="C264" s="270"/>
      <c r="D264" s="264" t="s">
        <v>176</v>
      </c>
      <c r="E264" s="271" t="s">
        <v>1</v>
      </c>
      <c r="F264" s="272" t="s">
        <v>571</v>
      </c>
      <c r="G264" s="270"/>
      <c r="H264" s="273">
        <v>13.4</v>
      </c>
      <c r="I264" s="274"/>
      <c r="J264" s="270"/>
      <c r="K264" s="270"/>
      <c r="L264" s="275"/>
      <c r="M264" s="276"/>
      <c r="N264" s="277"/>
      <c r="O264" s="277"/>
      <c r="P264" s="277"/>
      <c r="Q264" s="277"/>
      <c r="R264" s="277"/>
      <c r="S264" s="277"/>
      <c r="T264" s="27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9" t="s">
        <v>176</v>
      </c>
      <c r="AU264" s="279" t="s">
        <v>87</v>
      </c>
      <c r="AV264" s="13" t="s">
        <v>87</v>
      </c>
      <c r="AW264" s="13" t="s">
        <v>32</v>
      </c>
      <c r="AX264" s="13" t="s">
        <v>78</v>
      </c>
      <c r="AY264" s="279" t="s">
        <v>160</v>
      </c>
    </row>
    <row r="265" s="14" customFormat="1">
      <c r="A265" s="14"/>
      <c r="B265" s="280"/>
      <c r="C265" s="281"/>
      <c r="D265" s="264" t="s">
        <v>176</v>
      </c>
      <c r="E265" s="282" t="s">
        <v>1</v>
      </c>
      <c r="F265" s="283" t="s">
        <v>572</v>
      </c>
      <c r="G265" s="281"/>
      <c r="H265" s="284">
        <v>13.4</v>
      </c>
      <c r="I265" s="285"/>
      <c r="J265" s="281"/>
      <c r="K265" s="281"/>
      <c r="L265" s="286"/>
      <c r="M265" s="287"/>
      <c r="N265" s="288"/>
      <c r="O265" s="288"/>
      <c r="P265" s="288"/>
      <c r="Q265" s="288"/>
      <c r="R265" s="288"/>
      <c r="S265" s="288"/>
      <c r="T265" s="28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90" t="s">
        <v>176</v>
      </c>
      <c r="AU265" s="290" t="s">
        <v>87</v>
      </c>
      <c r="AV265" s="14" t="s">
        <v>179</v>
      </c>
      <c r="AW265" s="14" t="s">
        <v>32</v>
      </c>
      <c r="AX265" s="14" t="s">
        <v>78</v>
      </c>
      <c r="AY265" s="290" t="s">
        <v>160</v>
      </c>
    </row>
    <row r="266" s="13" customFormat="1">
      <c r="A266" s="13"/>
      <c r="B266" s="269"/>
      <c r="C266" s="270"/>
      <c r="D266" s="264" t="s">
        <v>176</v>
      </c>
      <c r="E266" s="271" t="s">
        <v>1</v>
      </c>
      <c r="F266" s="272" t="s">
        <v>571</v>
      </c>
      <c r="G266" s="270"/>
      <c r="H266" s="273">
        <v>13.4</v>
      </c>
      <c r="I266" s="274"/>
      <c r="J266" s="270"/>
      <c r="K266" s="270"/>
      <c r="L266" s="275"/>
      <c r="M266" s="276"/>
      <c r="N266" s="277"/>
      <c r="O266" s="277"/>
      <c r="P266" s="277"/>
      <c r="Q266" s="277"/>
      <c r="R266" s="277"/>
      <c r="S266" s="277"/>
      <c r="T266" s="27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9" t="s">
        <v>176</v>
      </c>
      <c r="AU266" s="279" t="s">
        <v>87</v>
      </c>
      <c r="AV266" s="13" t="s">
        <v>87</v>
      </c>
      <c r="AW266" s="13" t="s">
        <v>32</v>
      </c>
      <c r="AX266" s="13" t="s">
        <v>78</v>
      </c>
      <c r="AY266" s="279" t="s">
        <v>160</v>
      </c>
    </row>
    <row r="267" s="14" customFormat="1">
      <c r="A267" s="14"/>
      <c r="B267" s="280"/>
      <c r="C267" s="281"/>
      <c r="D267" s="264" t="s">
        <v>176</v>
      </c>
      <c r="E267" s="282" t="s">
        <v>1</v>
      </c>
      <c r="F267" s="283" t="s">
        <v>573</v>
      </c>
      <c r="G267" s="281"/>
      <c r="H267" s="284">
        <v>13.4</v>
      </c>
      <c r="I267" s="285"/>
      <c r="J267" s="281"/>
      <c r="K267" s="281"/>
      <c r="L267" s="286"/>
      <c r="M267" s="287"/>
      <c r="N267" s="288"/>
      <c r="O267" s="288"/>
      <c r="P267" s="288"/>
      <c r="Q267" s="288"/>
      <c r="R267" s="288"/>
      <c r="S267" s="288"/>
      <c r="T267" s="28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90" t="s">
        <v>176</v>
      </c>
      <c r="AU267" s="290" t="s">
        <v>87</v>
      </c>
      <c r="AV267" s="14" t="s">
        <v>179</v>
      </c>
      <c r="AW267" s="14" t="s">
        <v>32</v>
      </c>
      <c r="AX267" s="14" t="s">
        <v>78</v>
      </c>
      <c r="AY267" s="290" t="s">
        <v>160</v>
      </c>
    </row>
    <row r="268" s="13" customFormat="1">
      <c r="A268" s="13"/>
      <c r="B268" s="269"/>
      <c r="C268" s="270"/>
      <c r="D268" s="264" t="s">
        <v>176</v>
      </c>
      <c r="E268" s="271" t="s">
        <v>1</v>
      </c>
      <c r="F268" s="272" t="s">
        <v>574</v>
      </c>
      <c r="G268" s="270"/>
      <c r="H268" s="273">
        <v>19.5</v>
      </c>
      <c r="I268" s="274"/>
      <c r="J268" s="270"/>
      <c r="K268" s="270"/>
      <c r="L268" s="275"/>
      <c r="M268" s="276"/>
      <c r="N268" s="277"/>
      <c r="O268" s="277"/>
      <c r="P268" s="277"/>
      <c r="Q268" s="277"/>
      <c r="R268" s="277"/>
      <c r="S268" s="277"/>
      <c r="T268" s="27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9" t="s">
        <v>176</v>
      </c>
      <c r="AU268" s="279" t="s">
        <v>87</v>
      </c>
      <c r="AV268" s="13" t="s">
        <v>87</v>
      </c>
      <c r="AW268" s="13" t="s">
        <v>32</v>
      </c>
      <c r="AX268" s="13" t="s">
        <v>78</v>
      </c>
      <c r="AY268" s="279" t="s">
        <v>160</v>
      </c>
    </row>
    <row r="269" s="14" customFormat="1">
      <c r="A269" s="14"/>
      <c r="B269" s="280"/>
      <c r="C269" s="281"/>
      <c r="D269" s="264" t="s">
        <v>176</v>
      </c>
      <c r="E269" s="282" t="s">
        <v>1</v>
      </c>
      <c r="F269" s="283" t="s">
        <v>575</v>
      </c>
      <c r="G269" s="281"/>
      <c r="H269" s="284">
        <v>19.5</v>
      </c>
      <c r="I269" s="285"/>
      <c r="J269" s="281"/>
      <c r="K269" s="281"/>
      <c r="L269" s="286"/>
      <c r="M269" s="287"/>
      <c r="N269" s="288"/>
      <c r="O269" s="288"/>
      <c r="P269" s="288"/>
      <c r="Q269" s="288"/>
      <c r="R269" s="288"/>
      <c r="S269" s="288"/>
      <c r="T269" s="28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90" t="s">
        <v>176</v>
      </c>
      <c r="AU269" s="290" t="s">
        <v>87</v>
      </c>
      <c r="AV269" s="14" t="s">
        <v>179</v>
      </c>
      <c r="AW269" s="14" t="s">
        <v>32</v>
      </c>
      <c r="AX269" s="14" t="s">
        <v>78</v>
      </c>
      <c r="AY269" s="290" t="s">
        <v>160</v>
      </c>
    </row>
    <row r="270" s="15" customFormat="1">
      <c r="A270" s="15"/>
      <c r="B270" s="291"/>
      <c r="C270" s="292"/>
      <c r="D270" s="264" t="s">
        <v>176</v>
      </c>
      <c r="E270" s="293" t="s">
        <v>1</v>
      </c>
      <c r="F270" s="294" t="s">
        <v>180</v>
      </c>
      <c r="G270" s="292"/>
      <c r="H270" s="295">
        <v>46.299999999999997</v>
      </c>
      <c r="I270" s="296"/>
      <c r="J270" s="292"/>
      <c r="K270" s="292"/>
      <c r="L270" s="297"/>
      <c r="M270" s="298"/>
      <c r="N270" s="299"/>
      <c r="O270" s="299"/>
      <c r="P270" s="299"/>
      <c r="Q270" s="299"/>
      <c r="R270" s="299"/>
      <c r="S270" s="299"/>
      <c r="T270" s="300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301" t="s">
        <v>176</v>
      </c>
      <c r="AU270" s="301" t="s">
        <v>87</v>
      </c>
      <c r="AV270" s="15" t="s">
        <v>166</v>
      </c>
      <c r="AW270" s="15" t="s">
        <v>32</v>
      </c>
      <c r="AX270" s="15" t="s">
        <v>85</v>
      </c>
      <c r="AY270" s="301" t="s">
        <v>160</v>
      </c>
    </row>
    <row r="271" s="2" customFormat="1" ht="21.75" customHeight="1">
      <c r="A271" s="40"/>
      <c r="B271" s="41"/>
      <c r="C271" s="251" t="s">
        <v>353</v>
      </c>
      <c r="D271" s="251" t="s">
        <v>162</v>
      </c>
      <c r="E271" s="252" t="s">
        <v>576</v>
      </c>
      <c r="F271" s="253" t="s">
        <v>577</v>
      </c>
      <c r="G271" s="254" t="s">
        <v>202</v>
      </c>
      <c r="H271" s="255">
        <v>46.299999999999997</v>
      </c>
      <c r="I271" s="256"/>
      <c r="J271" s="257">
        <f>ROUND(I271*H271,2)</f>
        <v>0</v>
      </c>
      <c r="K271" s="258"/>
      <c r="L271" s="43"/>
      <c r="M271" s="259" t="s">
        <v>1</v>
      </c>
      <c r="N271" s="260" t="s">
        <v>43</v>
      </c>
      <c r="O271" s="93"/>
      <c r="P271" s="261">
        <f>O271*H271</f>
        <v>0</v>
      </c>
      <c r="Q271" s="261">
        <v>0</v>
      </c>
      <c r="R271" s="261">
        <f>Q271*H271</f>
        <v>0</v>
      </c>
      <c r="S271" s="261">
        <v>0</v>
      </c>
      <c r="T271" s="262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63" t="s">
        <v>166</v>
      </c>
      <c r="AT271" s="263" t="s">
        <v>162</v>
      </c>
      <c r="AU271" s="263" t="s">
        <v>87</v>
      </c>
      <c r="AY271" s="17" t="s">
        <v>160</v>
      </c>
      <c r="BE271" s="153">
        <f>IF(N271="základní",J271,0)</f>
        <v>0</v>
      </c>
      <c r="BF271" s="153">
        <f>IF(N271="snížená",J271,0)</f>
        <v>0</v>
      </c>
      <c r="BG271" s="153">
        <f>IF(N271="zákl. přenesená",J271,0)</f>
        <v>0</v>
      </c>
      <c r="BH271" s="153">
        <f>IF(N271="sníž. přenesená",J271,0)</f>
        <v>0</v>
      </c>
      <c r="BI271" s="153">
        <f>IF(N271="nulová",J271,0)</f>
        <v>0</v>
      </c>
      <c r="BJ271" s="17" t="s">
        <v>85</v>
      </c>
      <c r="BK271" s="153">
        <f>ROUND(I271*H271,2)</f>
        <v>0</v>
      </c>
      <c r="BL271" s="17" t="s">
        <v>166</v>
      </c>
      <c r="BM271" s="263" t="s">
        <v>578</v>
      </c>
    </row>
    <row r="272" s="2" customFormat="1">
      <c r="A272" s="40"/>
      <c r="B272" s="41"/>
      <c r="C272" s="42"/>
      <c r="D272" s="264" t="s">
        <v>168</v>
      </c>
      <c r="E272" s="42"/>
      <c r="F272" s="265" t="s">
        <v>579</v>
      </c>
      <c r="G272" s="42"/>
      <c r="H272" s="42"/>
      <c r="I272" s="220"/>
      <c r="J272" s="42"/>
      <c r="K272" s="42"/>
      <c r="L272" s="43"/>
      <c r="M272" s="266"/>
      <c r="N272" s="267"/>
      <c r="O272" s="93"/>
      <c r="P272" s="93"/>
      <c r="Q272" s="93"/>
      <c r="R272" s="93"/>
      <c r="S272" s="93"/>
      <c r="T272" s="94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7" t="s">
        <v>168</v>
      </c>
      <c r="AU272" s="17" t="s">
        <v>87</v>
      </c>
    </row>
    <row r="273" s="2" customFormat="1" ht="16.5" customHeight="1">
      <c r="A273" s="40"/>
      <c r="B273" s="41"/>
      <c r="C273" s="251" t="s">
        <v>364</v>
      </c>
      <c r="D273" s="251" t="s">
        <v>162</v>
      </c>
      <c r="E273" s="252" t="s">
        <v>580</v>
      </c>
      <c r="F273" s="253" t="s">
        <v>581</v>
      </c>
      <c r="G273" s="254" t="s">
        <v>263</v>
      </c>
      <c r="H273" s="255">
        <v>0.56000000000000005</v>
      </c>
      <c r="I273" s="256"/>
      <c r="J273" s="257">
        <f>ROUND(I273*H273,2)</f>
        <v>0</v>
      </c>
      <c r="K273" s="258"/>
      <c r="L273" s="43"/>
      <c r="M273" s="259" t="s">
        <v>1</v>
      </c>
      <c r="N273" s="260" t="s">
        <v>43</v>
      </c>
      <c r="O273" s="93"/>
      <c r="P273" s="261">
        <f>O273*H273</f>
        <v>0</v>
      </c>
      <c r="Q273" s="261">
        <v>1.06277</v>
      </c>
      <c r="R273" s="261">
        <f>Q273*H273</f>
        <v>0.5951512000000001</v>
      </c>
      <c r="S273" s="261">
        <v>0</v>
      </c>
      <c r="T273" s="262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63" t="s">
        <v>166</v>
      </c>
      <c r="AT273" s="263" t="s">
        <v>162</v>
      </c>
      <c r="AU273" s="263" t="s">
        <v>87</v>
      </c>
      <c r="AY273" s="17" t="s">
        <v>160</v>
      </c>
      <c r="BE273" s="153">
        <f>IF(N273="základní",J273,0)</f>
        <v>0</v>
      </c>
      <c r="BF273" s="153">
        <f>IF(N273="snížená",J273,0)</f>
        <v>0</v>
      </c>
      <c r="BG273" s="153">
        <f>IF(N273="zákl. přenesená",J273,0)</f>
        <v>0</v>
      </c>
      <c r="BH273" s="153">
        <f>IF(N273="sníž. přenesená",J273,0)</f>
        <v>0</v>
      </c>
      <c r="BI273" s="153">
        <f>IF(N273="nulová",J273,0)</f>
        <v>0</v>
      </c>
      <c r="BJ273" s="17" t="s">
        <v>85</v>
      </c>
      <c r="BK273" s="153">
        <f>ROUND(I273*H273,2)</f>
        <v>0</v>
      </c>
      <c r="BL273" s="17" t="s">
        <v>166</v>
      </c>
      <c r="BM273" s="263" t="s">
        <v>582</v>
      </c>
    </row>
    <row r="274" s="2" customFormat="1">
      <c r="A274" s="40"/>
      <c r="B274" s="41"/>
      <c r="C274" s="42"/>
      <c r="D274" s="264" t="s">
        <v>168</v>
      </c>
      <c r="E274" s="42"/>
      <c r="F274" s="265" t="s">
        <v>583</v>
      </c>
      <c r="G274" s="42"/>
      <c r="H274" s="42"/>
      <c r="I274" s="220"/>
      <c r="J274" s="42"/>
      <c r="K274" s="42"/>
      <c r="L274" s="43"/>
      <c r="M274" s="266"/>
      <c r="N274" s="267"/>
      <c r="O274" s="93"/>
      <c r="P274" s="93"/>
      <c r="Q274" s="93"/>
      <c r="R274" s="93"/>
      <c r="S274" s="93"/>
      <c r="T274" s="94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7" t="s">
        <v>168</v>
      </c>
      <c r="AU274" s="17" t="s">
        <v>87</v>
      </c>
    </row>
    <row r="275" s="13" customFormat="1">
      <c r="A275" s="13"/>
      <c r="B275" s="269"/>
      <c r="C275" s="270"/>
      <c r="D275" s="264" t="s">
        <v>176</v>
      </c>
      <c r="E275" s="271" t="s">
        <v>1</v>
      </c>
      <c r="F275" s="272" t="s">
        <v>584</v>
      </c>
      <c r="G275" s="270"/>
      <c r="H275" s="273">
        <v>0.16500000000000001</v>
      </c>
      <c r="I275" s="274"/>
      <c r="J275" s="270"/>
      <c r="K275" s="270"/>
      <c r="L275" s="275"/>
      <c r="M275" s="276"/>
      <c r="N275" s="277"/>
      <c r="O275" s="277"/>
      <c r="P275" s="277"/>
      <c r="Q275" s="277"/>
      <c r="R275" s="277"/>
      <c r="S275" s="277"/>
      <c r="T275" s="27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9" t="s">
        <v>176</v>
      </c>
      <c r="AU275" s="279" t="s">
        <v>87</v>
      </c>
      <c r="AV275" s="13" t="s">
        <v>87</v>
      </c>
      <c r="AW275" s="13" t="s">
        <v>32</v>
      </c>
      <c r="AX275" s="13" t="s">
        <v>78</v>
      </c>
      <c r="AY275" s="279" t="s">
        <v>160</v>
      </c>
    </row>
    <row r="276" s="14" customFormat="1">
      <c r="A276" s="14"/>
      <c r="B276" s="280"/>
      <c r="C276" s="281"/>
      <c r="D276" s="264" t="s">
        <v>176</v>
      </c>
      <c r="E276" s="282" t="s">
        <v>1</v>
      </c>
      <c r="F276" s="283" t="s">
        <v>585</v>
      </c>
      <c r="G276" s="281"/>
      <c r="H276" s="284">
        <v>0.16500000000000001</v>
      </c>
      <c r="I276" s="285"/>
      <c r="J276" s="281"/>
      <c r="K276" s="281"/>
      <c r="L276" s="286"/>
      <c r="M276" s="287"/>
      <c r="N276" s="288"/>
      <c r="O276" s="288"/>
      <c r="P276" s="288"/>
      <c r="Q276" s="288"/>
      <c r="R276" s="288"/>
      <c r="S276" s="288"/>
      <c r="T276" s="28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90" t="s">
        <v>176</v>
      </c>
      <c r="AU276" s="290" t="s">
        <v>87</v>
      </c>
      <c r="AV276" s="14" t="s">
        <v>179</v>
      </c>
      <c r="AW276" s="14" t="s">
        <v>32</v>
      </c>
      <c r="AX276" s="14" t="s">
        <v>78</v>
      </c>
      <c r="AY276" s="290" t="s">
        <v>160</v>
      </c>
    </row>
    <row r="277" s="13" customFormat="1">
      <c r="A277" s="13"/>
      <c r="B277" s="269"/>
      <c r="C277" s="270"/>
      <c r="D277" s="264" t="s">
        <v>176</v>
      </c>
      <c r="E277" s="271" t="s">
        <v>1</v>
      </c>
      <c r="F277" s="272" t="s">
        <v>584</v>
      </c>
      <c r="G277" s="270"/>
      <c r="H277" s="273">
        <v>0.16500000000000001</v>
      </c>
      <c r="I277" s="274"/>
      <c r="J277" s="270"/>
      <c r="K277" s="270"/>
      <c r="L277" s="275"/>
      <c r="M277" s="276"/>
      <c r="N277" s="277"/>
      <c r="O277" s="277"/>
      <c r="P277" s="277"/>
      <c r="Q277" s="277"/>
      <c r="R277" s="277"/>
      <c r="S277" s="277"/>
      <c r="T277" s="27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9" t="s">
        <v>176</v>
      </c>
      <c r="AU277" s="279" t="s">
        <v>87</v>
      </c>
      <c r="AV277" s="13" t="s">
        <v>87</v>
      </c>
      <c r="AW277" s="13" t="s">
        <v>32</v>
      </c>
      <c r="AX277" s="13" t="s">
        <v>78</v>
      </c>
      <c r="AY277" s="279" t="s">
        <v>160</v>
      </c>
    </row>
    <row r="278" s="14" customFormat="1">
      <c r="A278" s="14"/>
      <c r="B278" s="280"/>
      <c r="C278" s="281"/>
      <c r="D278" s="264" t="s">
        <v>176</v>
      </c>
      <c r="E278" s="282" t="s">
        <v>1</v>
      </c>
      <c r="F278" s="283" t="s">
        <v>586</v>
      </c>
      <c r="G278" s="281"/>
      <c r="H278" s="284">
        <v>0.16500000000000001</v>
      </c>
      <c r="I278" s="285"/>
      <c r="J278" s="281"/>
      <c r="K278" s="281"/>
      <c r="L278" s="286"/>
      <c r="M278" s="287"/>
      <c r="N278" s="288"/>
      <c r="O278" s="288"/>
      <c r="P278" s="288"/>
      <c r="Q278" s="288"/>
      <c r="R278" s="288"/>
      <c r="S278" s="288"/>
      <c r="T278" s="28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90" t="s">
        <v>176</v>
      </c>
      <c r="AU278" s="290" t="s">
        <v>87</v>
      </c>
      <c r="AV278" s="14" t="s">
        <v>179</v>
      </c>
      <c r="AW278" s="14" t="s">
        <v>32</v>
      </c>
      <c r="AX278" s="14" t="s">
        <v>78</v>
      </c>
      <c r="AY278" s="290" t="s">
        <v>160</v>
      </c>
    </row>
    <row r="279" s="13" customFormat="1">
      <c r="A279" s="13"/>
      <c r="B279" s="269"/>
      <c r="C279" s="270"/>
      <c r="D279" s="264" t="s">
        <v>176</v>
      </c>
      <c r="E279" s="271" t="s">
        <v>1</v>
      </c>
      <c r="F279" s="272" t="s">
        <v>587</v>
      </c>
      <c r="G279" s="270"/>
      <c r="H279" s="273">
        <v>0.23000000000000001</v>
      </c>
      <c r="I279" s="274"/>
      <c r="J279" s="270"/>
      <c r="K279" s="270"/>
      <c r="L279" s="275"/>
      <c r="M279" s="276"/>
      <c r="N279" s="277"/>
      <c r="O279" s="277"/>
      <c r="P279" s="277"/>
      <c r="Q279" s="277"/>
      <c r="R279" s="277"/>
      <c r="S279" s="277"/>
      <c r="T279" s="27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9" t="s">
        <v>176</v>
      </c>
      <c r="AU279" s="279" t="s">
        <v>87</v>
      </c>
      <c r="AV279" s="13" t="s">
        <v>87</v>
      </c>
      <c r="AW279" s="13" t="s">
        <v>32</v>
      </c>
      <c r="AX279" s="13" t="s">
        <v>78</v>
      </c>
      <c r="AY279" s="279" t="s">
        <v>160</v>
      </c>
    </row>
    <row r="280" s="14" customFormat="1">
      <c r="A280" s="14"/>
      <c r="B280" s="280"/>
      <c r="C280" s="281"/>
      <c r="D280" s="264" t="s">
        <v>176</v>
      </c>
      <c r="E280" s="282" t="s">
        <v>1</v>
      </c>
      <c r="F280" s="283" t="s">
        <v>588</v>
      </c>
      <c r="G280" s="281"/>
      <c r="H280" s="284">
        <v>0.23000000000000001</v>
      </c>
      <c r="I280" s="285"/>
      <c r="J280" s="281"/>
      <c r="K280" s="281"/>
      <c r="L280" s="286"/>
      <c r="M280" s="287"/>
      <c r="N280" s="288"/>
      <c r="O280" s="288"/>
      <c r="P280" s="288"/>
      <c r="Q280" s="288"/>
      <c r="R280" s="288"/>
      <c r="S280" s="288"/>
      <c r="T280" s="28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90" t="s">
        <v>176</v>
      </c>
      <c r="AU280" s="290" t="s">
        <v>87</v>
      </c>
      <c r="AV280" s="14" t="s">
        <v>179</v>
      </c>
      <c r="AW280" s="14" t="s">
        <v>32</v>
      </c>
      <c r="AX280" s="14" t="s">
        <v>78</v>
      </c>
      <c r="AY280" s="290" t="s">
        <v>160</v>
      </c>
    </row>
    <row r="281" s="15" customFormat="1">
      <c r="A281" s="15"/>
      <c r="B281" s="291"/>
      <c r="C281" s="292"/>
      <c r="D281" s="264" t="s">
        <v>176</v>
      </c>
      <c r="E281" s="293" t="s">
        <v>1</v>
      </c>
      <c r="F281" s="294" t="s">
        <v>180</v>
      </c>
      <c r="G281" s="292"/>
      <c r="H281" s="295">
        <v>0.56000000000000005</v>
      </c>
      <c r="I281" s="296"/>
      <c r="J281" s="292"/>
      <c r="K281" s="292"/>
      <c r="L281" s="297"/>
      <c r="M281" s="298"/>
      <c r="N281" s="299"/>
      <c r="O281" s="299"/>
      <c r="P281" s="299"/>
      <c r="Q281" s="299"/>
      <c r="R281" s="299"/>
      <c r="S281" s="299"/>
      <c r="T281" s="30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301" t="s">
        <v>176</v>
      </c>
      <c r="AU281" s="301" t="s">
        <v>87</v>
      </c>
      <c r="AV281" s="15" t="s">
        <v>166</v>
      </c>
      <c r="AW281" s="15" t="s">
        <v>32</v>
      </c>
      <c r="AX281" s="15" t="s">
        <v>85</v>
      </c>
      <c r="AY281" s="301" t="s">
        <v>160</v>
      </c>
    </row>
    <row r="282" s="12" customFormat="1" ht="22.8" customHeight="1">
      <c r="A282" s="12"/>
      <c r="B282" s="235"/>
      <c r="C282" s="236"/>
      <c r="D282" s="237" t="s">
        <v>77</v>
      </c>
      <c r="E282" s="249" t="s">
        <v>179</v>
      </c>
      <c r="F282" s="249" t="s">
        <v>237</v>
      </c>
      <c r="G282" s="236"/>
      <c r="H282" s="236"/>
      <c r="I282" s="239"/>
      <c r="J282" s="250">
        <f>BK282</f>
        <v>0</v>
      </c>
      <c r="K282" s="236"/>
      <c r="L282" s="241"/>
      <c r="M282" s="242"/>
      <c r="N282" s="243"/>
      <c r="O282" s="243"/>
      <c r="P282" s="244">
        <f>SUM(P283:P329)</f>
        <v>0</v>
      </c>
      <c r="Q282" s="243"/>
      <c r="R282" s="244">
        <f>SUM(R283:R329)</f>
        <v>29.797042729999998</v>
      </c>
      <c r="S282" s="243"/>
      <c r="T282" s="245">
        <f>SUM(T283:T329)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46" t="s">
        <v>85</v>
      </c>
      <c r="AT282" s="247" t="s">
        <v>77</v>
      </c>
      <c r="AU282" s="247" t="s">
        <v>85</v>
      </c>
      <c r="AY282" s="246" t="s">
        <v>160</v>
      </c>
      <c r="BK282" s="248">
        <f>SUM(BK283:BK329)</f>
        <v>0</v>
      </c>
    </row>
    <row r="283" s="2" customFormat="1" ht="16.5" customHeight="1">
      <c r="A283" s="40"/>
      <c r="B283" s="41"/>
      <c r="C283" s="251" t="s">
        <v>369</v>
      </c>
      <c r="D283" s="251" t="s">
        <v>162</v>
      </c>
      <c r="E283" s="252" t="s">
        <v>238</v>
      </c>
      <c r="F283" s="253" t="s">
        <v>239</v>
      </c>
      <c r="G283" s="254" t="s">
        <v>173</v>
      </c>
      <c r="H283" s="255">
        <v>1.5449999999999999</v>
      </c>
      <c r="I283" s="256"/>
      <c r="J283" s="257">
        <f>ROUND(I283*H283,2)</f>
        <v>0</v>
      </c>
      <c r="K283" s="258"/>
      <c r="L283" s="43"/>
      <c r="M283" s="259" t="s">
        <v>1</v>
      </c>
      <c r="N283" s="260" t="s">
        <v>43</v>
      </c>
      <c r="O283" s="93"/>
      <c r="P283" s="261">
        <f>O283*H283</f>
        <v>0</v>
      </c>
      <c r="Q283" s="261">
        <v>2.5021499999999999</v>
      </c>
      <c r="R283" s="261">
        <f>Q283*H283</f>
        <v>3.8658217499999998</v>
      </c>
      <c r="S283" s="261">
        <v>0</v>
      </c>
      <c r="T283" s="262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63" t="s">
        <v>166</v>
      </c>
      <c r="AT283" s="263" t="s">
        <v>162</v>
      </c>
      <c r="AU283" s="263" t="s">
        <v>87</v>
      </c>
      <c r="AY283" s="17" t="s">
        <v>160</v>
      </c>
      <c r="BE283" s="153">
        <f>IF(N283="základní",J283,0)</f>
        <v>0</v>
      </c>
      <c r="BF283" s="153">
        <f>IF(N283="snížená",J283,0)</f>
        <v>0</v>
      </c>
      <c r="BG283" s="153">
        <f>IF(N283="zákl. přenesená",J283,0)</f>
        <v>0</v>
      </c>
      <c r="BH283" s="153">
        <f>IF(N283="sníž. přenesená",J283,0)</f>
        <v>0</v>
      </c>
      <c r="BI283" s="153">
        <f>IF(N283="nulová",J283,0)</f>
        <v>0</v>
      </c>
      <c r="BJ283" s="17" t="s">
        <v>85</v>
      </c>
      <c r="BK283" s="153">
        <f>ROUND(I283*H283,2)</f>
        <v>0</v>
      </c>
      <c r="BL283" s="17" t="s">
        <v>166</v>
      </c>
      <c r="BM283" s="263" t="s">
        <v>589</v>
      </c>
    </row>
    <row r="284" s="2" customFormat="1">
      <c r="A284" s="40"/>
      <c r="B284" s="41"/>
      <c r="C284" s="42"/>
      <c r="D284" s="264" t="s">
        <v>168</v>
      </c>
      <c r="E284" s="42"/>
      <c r="F284" s="265" t="s">
        <v>241</v>
      </c>
      <c r="G284" s="42"/>
      <c r="H284" s="42"/>
      <c r="I284" s="220"/>
      <c r="J284" s="42"/>
      <c r="K284" s="42"/>
      <c r="L284" s="43"/>
      <c r="M284" s="266"/>
      <c r="N284" s="267"/>
      <c r="O284" s="93"/>
      <c r="P284" s="93"/>
      <c r="Q284" s="93"/>
      <c r="R284" s="93"/>
      <c r="S284" s="93"/>
      <c r="T284" s="94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7" t="s">
        <v>168</v>
      </c>
      <c r="AU284" s="17" t="s">
        <v>87</v>
      </c>
    </row>
    <row r="285" s="13" customFormat="1">
      <c r="A285" s="13"/>
      <c r="B285" s="269"/>
      <c r="C285" s="270"/>
      <c r="D285" s="264" t="s">
        <v>176</v>
      </c>
      <c r="E285" s="271" t="s">
        <v>1</v>
      </c>
      <c r="F285" s="272" t="s">
        <v>590</v>
      </c>
      <c r="G285" s="270"/>
      <c r="H285" s="273">
        <v>0.95999999999999996</v>
      </c>
      <c r="I285" s="274"/>
      <c r="J285" s="270"/>
      <c r="K285" s="270"/>
      <c r="L285" s="275"/>
      <c r="M285" s="276"/>
      <c r="N285" s="277"/>
      <c r="O285" s="277"/>
      <c r="P285" s="277"/>
      <c r="Q285" s="277"/>
      <c r="R285" s="277"/>
      <c r="S285" s="277"/>
      <c r="T285" s="27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9" t="s">
        <v>176</v>
      </c>
      <c r="AU285" s="279" t="s">
        <v>87</v>
      </c>
      <c r="AV285" s="13" t="s">
        <v>87</v>
      </c>
      <c r="AW285" s="13" t="s">
        <v>32</v>
      </c>
      <c r="AX285" s="13" t="s">
        <v>78</v>
      </c>
      <c r="AY285" s="279" t="s">
        <v>160</v>
      </c>
    </row>
    <row r="286" s="14" customFormat="1">
      <c r="A286" s="14"/>
      <c r="B286" s="280"/>
      <c r="C286" s="281"/>
      <c r="D286" s="264" t="s">
        <v>176</v>
      </c>
      <c r="E286" s="282" t="s">
        <v>1</v>
      </c>
      <c r="F286" s="283" t="s">
        <v>591</v>
      </c>
      <c r="G286" s="281"/>
      <c r="H286" s="284">
        <v>0.95999999999999996</v>
      </c>
      <c r="I286" s="285"/>
      <c r="J286" s="281"/>
      <c r="K286" s="281"/>
      <c r="L286" s="286"/>
      <c r="M286" s="287"/>
      <c r="N286" s="288"/>
      <c r="O286" s="288"/>
      <c r="P286" s="288"/>
      <c r="Q286" s="288"/>
      <c r="R286" s="288"/>
      <c r="S286" s="288"/>
      <c r="T286" s="28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90" t="s">
        <v>176</v>
      </c>
      <c r="AU286" s="290" t="s">
        <v>87</v>
      </c>
      <c r="AV286" s="14" t="s">
        <v>179</v>
      </c>
      <c r="AW286" s="14" t="s">
        <v>32</v>
      </c>
      <c r="AX286" s="14" t="s">
        <v>78</v>
      </c>
      <c r="AY286" s="290" t="s">
        <v>160</v>
      </c>
    </row>
    <row r="287" s="13" customFormat="1">
      <c r="A287" s="13"/>
      <c r="B287" s="269"/>
      <c r="C287" s="270"/>
      <c r="D287" s="264" t="s">
        <v>176</v>
      </c>
      <c r="E287" s="271" t="s">
        <v>1</v>
      </c>
      <c r="F287" s="272" t="s">
        <v>592</v>
      </c>
      <c r="G287" s="270"/>
      <c r="H287" s="273">
        <v>0.58499999999999996</v>
      </c>
      <c r="I287" s="274"/>
      <c r="J287" s="270"/>
      <c r="K287" s="270"/>
      <c r="L287" s="275"/>
      <c r="M287" s="276"/>
      <c r="N287" s="277"/>
      <c r="O287" s="277"/>
      <c r="P287" s="277"/>
      <c r="Q287" s="277"/>
      <c r="R287" s="277"/>
      <c r="S287" s="277"/>
      <c r="T287" s="27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9" t="s">
        <v>176</v>
      </c>
      <c r="AU287" s="279" t="s">
        <v>87</v>
      </c>
      <c r="AV287" s="13" t="s">
        <v>87</v>
      </c>
      <c r="AW287" s="13" t="s">
        <v>32</v>
      </c>
      <c r="AX287" s="13" t="s">
        <v>78</v>
      </c>
      <c r="AY287" s="279" t="s">
        <v>160</v>
      </c>
    </row>
    <row r="288" s="14" customFormat="1">
      <c r="A288" s="14"/>
      <c r="B288" s="280"/>
      <c r="C288" s="281"/>
      <c r="D288" s="264" t="s">
        <v>176</v>
      </c>
      <c r="E288" s="282" t="s">
        <v>1</v>
      </c>
      <c r="F288" s="283" t="s">
        <v>593</v>
      </c>
      <c r="G288" s="281"/>
      <c r="H288" s="284">
        <v>0.58499999999999996</v>
      </c>
      <c r="I288" s="285"/>
      <c r="J288" s="281"/>
      <c r="K288" s="281"/>
      <c r="L288" s="286"/>
      <c r="M288" s="287"/>
      <c r="N288" s="288"/>
      <c r="O288" s="288"/>
      <c r="P288" s="288"/>
      <c r="Q288" s="288"/>
      <c r="R288" s="288"/>
      <c r="S288" s="288"/>
      <c r="T288" s="28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90" t="s">
        <v>176</v>
      </c>
      <c r="AU288" s="290" t="s">
        <v>87</v>
      </c>
      <c r="AV288" s="14" t="s">
        <v>179</v>
      </c>
      <c r="AW288" s="14" t="s">
        <v>32</v>
      </c>
      <c r="AX288" s="14" t="s">
        <v>78</v>
      </c>
      <c r="AY288" s="290" t="s">
        <v>160</v>
      </c>
    </row>
    <row r="289" s="15" customFormat="1">
      <c r="A289" s="15"/>
      <c r="B289" s="291"/>
      <c r="C289" s="292"/>
      <c r="D289" s="264" t="s">
        <v>176</v>
      </c>
      <c r="E289" s="293" t="s">
        <v>1</v>
      </c>
      <c r="F289" s="294" t="s">
        <v>180</v>
      </c>
      <c r="G289" s="292"/>
      <c r="H289" s="295">
        <v>1.5449999999999999</v>
      </c>
      <c r="I289" s="296"/>
      <c r="J289" s="292"/>
      <c r="K289" s="292"/>
      <c r="L289" s="297"/>
      <c r="M289" s="298"/>
      <c r="N289" s="299"/>
      <c r="O289" s="299"/>
      <c r="P289" s="299"/>
      <c r="Q289" s="299"/>
      <c r="R289" s="299"/>
      <c r="S289" s="299"/>
      <c r="T289" s="30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301" t="s">
        <v>176</v>
      </c>
      <c r="AU289" s="301" t="s">
        <v>87</v>
      </c>
      <c r="AV289" s="15" t="s">
        <v>166</v>
      </c>
      <c r="AW289" s="15" t="s">
        <v>32</v>
      </c>
      <c r="AX289" s="15" t="s">
        <v>85</v>
      </c>
      <c r="AY289" s="301" t="s">
        <v>160</v>
      </c>
    </row>
    <row r="290" s="2" customFormat="1" ht="24.15" customHeight="1">
      <c r="A290" s="40"/>
      <c r="B290" s="41"/>
      <c r="C290" s="251" t="s">
        <v>375</v>
      </c>
      <c r="D290" s="251" t="s">
        <v>162</v>
      </c>
      <c r="E290" s="252" t="s">
        <v>247</v>
      </c>
      <c r="F290" s="253" t="s">
        <v>248</v>
      </c>
      <c r="G290" s="254" t="s">
        <v>202</v>
      </c>
      <c r="H290" s="255">
        <v>9.9000000000000004</v>
      </c>
      <c r="I290" s="256"/>
      <c r="J290" s="257">
        <f>ROUND(I290*H290,2)</f>
        <v>0</v>
      </c>
      <c r="K290" s="258"/>
      <c r="L290" s="43"/>
      <c r="M290" s="259" t="s">
        <v>1</v>
      </c>
      <c r="N290" s="260" t="s">
        <v>43</v>
      </c>
      <c r="O290" s="93"/>
      <c r="P290" s="261">
        <f>O290*H290</f>
        <v>0</v>
      </c>
      <c r="Q290" s="261">
        <v>0.025190000000000001</v>
      </c>
      <c r="R290" s="261">
        <f>Q290*H290</f>
        <v>0.24938100000000002</v>
      </c>
      <c r="S290" s="261">
        <v>0</v>
      </c>
      <c r="T290" s="262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63" t="s">
        <v>166</v>
      </c>
      <c r="AT290" s="263" t="s">
        <v>162</v>
      </c>
      <c r="AU290" s="263" t="s">
        <v>87</v>
      </c>
      <c r="AY290" s="17" t="s">
        <v>160</v>
      </c>
      <c r="BE290" s="153">
        <f>IF(N290="základní",J290,0)</f>
        <v>0</v>
      </c>
      <c r="BF290" s="153">
        <f>IF(N290="snížená",J290,0)</f>
        <v>0</v>
      </c>
      <c r="BG290" s="153">
        <f>IF(N290="zákl. přenesená",J290,0)</f>
        <v>0</v>
      </c>
      <c r="BH290" s="153">
        <f>IF(N290="sníž. přenesená",J290,0)</f>
        <v>0</v>
      </c>
      <c r="BI290" s="153">
        <f>IF(N290="nulová",J290,0)</f>
        <v>0</v>
      </c>
      <c r="BJ290" s="17" t="s">
        <v>85</v>
      </c>
      <c r="BK290" s="153">
        <f>ROUND(I290*H290,2)</f>
        <v>0</v>
      </c>
      <c r="BL290" s="17" t="s">
        <v>166</v>
      </c>
      <c r="BM290" s="263" t="s">
        <v>594</v>
      </c>
    </row>
    <row r="291" s="2" customFormat="1">
      <c r="A291" s="40"/>
      <c r="B291" s="41"/>
      <c r="C291" s="42"/>
      <c r="D291" s="264" t="s">
        <v>168</v>
      </c>
      <c r="E291" s="42"/>
      <c r="F291" s="265" t="s">
        <v>250</v>
      </c>
      <c r="G291" s="42"/>
      <c r="H291" s="42"/>
      <c r="I291" s="220"/>
      <c r="J291" s="42"/>
      <c r="K291" s="42"/>
      <c r="L291" s="43"/>
      <c r="M291" s="266"/>
      <c r="N291" s="267"/>
      <c r="O291" s="93"/>
      <c r="P291" s="93"/>
      <c r="Q291" s="93"/>
      <c r="R291" s="93"/>
      <c r="S291" s="93"/>
      <c r="T291" s="94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7" t="s">
        <v>168</v>
      </c>
      <c r="AU291" s="17" t="s">
        <v>87</v>
      </c>
    </row>
    <row r="292" s="13" customFormat="1">
      <c r="A292" s="13"/>
      <c r="B292" s="269"/>
      <c r="C292" s="270"/>
      <c r="D292" s="264" t="s">
        <v>176</v>
      </c>
      <c r="E292" s="271" t="s">
        <v>1</v>
      </c>
      <c r="F292" s="272" t="s">
        <v>595</v>
      </c>
      <c r="G292" s="270"/>
      <c r="H292" s="273">
        <v>6</v>
      </c>
      <c r="I292" s="274"/>
      <c r="J292" s="270"/>
      <c r="K292" s="270"/>
      <c r="L292" s="275"/>
      <c r="M292" s="276"/>
      <c r="N292" s="277"/>
      <c r="O292" s="277"/>
      <c r="P292" s="277"/>
      <c r="Q292" s="277"/>
      <c r="R292" s="277"/>
      <c r="S292" s="277"/>
      <c r="T292" s="27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9" t="s">
        <v>176</v>
      </c>
      <c r="AU292" s="279" t="s">
        <v>87</v>
      </c>
      <c r="AV292" s="13" t="s">
        <v>87</v>
      </c>
      <c r="AW292" s="13" t="s">
        <v>32</v>
      </c>
      <c r="AX292" s="13" t="s">
        <v>78</v>
      </c>
      <c r="AY292" s="279" t="s">
        <v>160</v>
      </c>
    </row>
    <row r="293" s="14" customFormat="1">
      <c r="A293" s="14"/>
      <c r="B293" s="280"/>
      <c r="C293" s="281"/>
      <c r="D293" s="264" t="s">
        <v>176</v>
      </c>
      <c r="E293" s="282" t="s">
        <v>1</v>
      </c>
      <c r="F293" s="283" t="s">
        <v>596</v>
      </c>
      <c r="G293" s="281"/>
      <c r="H293" s="284">
        <v>6</v>
      </c>
      <c r="I293" s="285"/>
      <c r="J293" s="281"/>
      <c r="K293" s="281"/>
      <c r="L293" s="286"/>
      <c r="M293" s="287"/>
      <c r="N293" s="288"/>
      <c r="O293" s="288"/>
      <c r="P293" s="288"/>
      <c r="Q293" s="288"/>
      <c r="R293" s="288"/>
      <c r="S293" s="288"/>
      <c r="T293" s="28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90" t="s">
        <v>176</v>
      </c>
      <c r="AU293" s="290" t="s">
        <v>87</v>
      </c>
      <c r="AV293" s="14" t="s">
        <v>179</v>
      </c>
      <c r="AW293" s="14" t="s">
        <v>32</v>
      </c>
      <c r="AX293" s="14" t="s">
        <v>78</v>
      </c>
      <c r="AY293" s="290" t="s">
        <v>160</v>
      </c>
    </row>
    <row r="294" s="13" customFormat="1">
      <c r="A294" s="13"/>
      <c r="B294" s="269"/>
      <c r="C294" s="270"/>
      <c r="D294" s="264" t="s">
        <v>176</v>
      </c>
      <c r="E294" s="271" t="s">
        <v>1</v>
      </c>
      <c r="F294" s="272" t="s">
        <v>597</v>
      </c>
      <c r="G294" s="270"/>
      <c r="H294" s="273">
        <v>3.8999999999999999</v>
      </c>
      <c r="I294" s="274"/>
      <c r="J294" s="270"/>
      <c r="K294" s="270"/>
      <c r="L294" s="275"/>
      <c r="M294" s="276"/>
      <c r="N294" s="277"/>
      <c r="O294" s="277"/>
      <c r="P294" s="277"/>
      <c r="Q294" s="277"/>
      <c r="R294" s="277"/>
      <c r="S294" s="277"/>
      <c r="T294" s="27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9" t="s">
        <v>176</v>
      </c>
      <c r="AU294" s="279" t="s">
        <v>87</v>
      </c>
      <c r="AV294" s="13" t="s">
        <v>87</v>
      </c>
      <c r="AW294" s="13" t="s">
        <v>32</v>
      </c>
      <c r="AX294" s="13" t="s">
        <v>78</v>
      </c>
      <c r="AY294" s="279" t="s">
        <v>160</v>
      </c>
    </row>
    <row r="295" s="14" customFormat="1">
      <c r="A295" s="14"/>
      <c r="B295" s="280"/>
      <c r="C295" s="281"/>
      <c r="D295" s="264" t="s">
        <v>176</v>
      </c>
      <c r="E295" s="282" t="s">
        <v>1</v>
      </c>
      <c r="F295" s="283" t="s">
        <v>598</v>
      </c>
      <c r="G295" s="281"/>
      <c r="H295" s="284">
        <v>3.8999999999999999</v>
      </c>
      <c r="I295" s="285"/>
      <c r="J295" s="281"/>
      <c r="K295" s="281"/>
      <c r="L295" s="286"/>
      <c r="M295" s="287"/>
      <c r="N295" s="288"/>
      <c r="O295" s="288"/>
      <c r="P295" s="288"/>
      <c r="Q295" s="288"/>
      <c r="R295" s="288"/>
      <c r="S295" s="288"/>
      <c r="T295" s="28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90" t="s">
        <v>176</v>
      </c>
      <c r="AU295" s="290" t="s">
        <v>87</v>
      </c>
      <c r="AV295" s="14" t="s">
        <v>179</v>
      </c>
      <c r="AW295" s="14" t="s">
        <v>32</v>
      </c>
      <c r="AX295" s="14" t="s">
        <v>78</v>
      </c>
      <c r="AY295" s="290" t="s">
        <v>160</v>
      </c>
    </row>
    <row r="296" s="15" customFormat="1">
      <c r="A296" s="15"/>
      <c r="B296" s="291"/>
      <c r="C296" s="292"/>
      <c r="D296" s="264" t="s">
        <v>176</v>
      </c>
      <c r="E296" s="293" t="s">
        <v>1</v>
      </c>
      <c r="F296" s="294" t="s">
        <v>180</v>
      </c>
      <c r="G296" s="292"/>
      <c r="H296" s="295">
        <v>9.9000000000000004</v>
      </c>
      <c r="I296" s="296"/>
      <c r="J296" s="292"/>
      <c r="K296" s="292"/>
      <c r="L296" s="297"/>
      <c r="M296" s="298"/>
      <c r="N296" s="299"/>
      <c r="O296" s="299"/>
      <c r="P296" s="299"/>
      <c r="Q296" s="299"/>
      <c r="R296" s="299"/>
      <c r="S296" s="299"/>
      <c r="T296" s="300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301" t="s">
        <v>176</v>
      </c>
      <c r="AU296" s="301" t="s">
        <v>87</v>
      </c>
      <c r="AV296" s="15" t="s">
        <v>166</v>
      </c>
      <c r="AW296" s="15" t="s">
        <v>32</v>
      </c>
      <c r="AX296" s="15" t="s">
        <v>85</v>
      </c>
      <c r="AY296" s="301" t="s">
        <v>160</v>
      </c>
    </row>
    <row r="297" s="2" customFormat="1" ht="24.15" customHeight="1">
      <c r="A297" s="40"/>
      <c r="B297" s="41"/>
      <c r="C297" s="251" t="s">
        <v>381</v>
      </c>
      <c r="D297" s="251" t="s">
        <v>162</v>
      </c>
      <c r="E297" s="252" t="s">
        <v>256</v>
      </c>
      <c r="F297" s="253" t="s">
        <v>257</v>
      </c>
      <c r="G297" s="254" t="s">
        <v>202</v>
      </c>
      <c r="H297" s="255">
        <v>9.9000000000000004</v>
      </c>
      <c r="I297" s="256"/>
      <c r="J297" s="257">
        <f>ROUND(I297*H297,2)</f>
        <v>0</v>
      </c>
      <c r="K297" s="258"/>
      <c r="L297" s="43"/>
      <c r="M297" s="259" t="s">
        <v>1</v>
      </c>
      <c r="N297" s="260" t="s">
        <v>43</v>
      </c>
      <c r="O297" s="93"/>
      <c r="P297" s="261">
        <f>O297*H297</f>
        <v>0</v>
      </c>
      <c r="Q297" s="261">
        <v>0</v>
      </c>
      <c r="R297" s="261">
        <f>Q297*H297</f>
        <v>0</v>
      </c>
      <c r="S297" s="261">
        <v>0</v>
      </c>
      <c r="T297" s="262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63" t="s">
        <v>166</v>
      </c>
      <c r="AT297" s="263" t="s">
        <v>162</v>
      </c>
      <c r="AU297" s="263" t="s">
        <v>87</v>
      </c>
      <c r="AY297" s="17" t="s">
        <v>160</v>
      </c>
      <c r="BE297" s="153">
        <f>IF(N297="základní",J297,0)</f>
        <v>0</v>
      </c>
      <c r="BF297" s="153">
        <f>IF(N297="snížená",J297,0)</f>
        <v>0</v>
      </c>
      <c r="BG297" s="153">
        <f>IF(N297="zákl. přenesená",J297,0)</f>
        <v>0</v>
      </c>
      <c r="BH297" s="153">
        <f>IF(N297="sníž. přenesená",J297,0)</f>
        <v>0</v>
      </c>
      <c r="BI297" s="153">
        <f>IF(N297="nulová",J297,0)</f>
        <v>0</v>
      </c>
      <c r="BJ297" s="17" t="s">
        <v>85</v>
      </c>
      <c r="BK297" s="153">
        <f>ROUND(I297*H297,2)</f>
        <v>0</v>
      </c>
      <c r="BL297" s="17" t="s">
        <v>166</v>
      </c>
      <c r="BM297" s="263" t="s">
        <v>599</v>
      </c>
    </row>
    <row r="298" s="2" customFormat="1">
      <c r="A298" s="40"/>
      <c r="B298" s="41"/>
      <c r="C298" s="42"/>
      <c r="D298" s="264" t="s">
        <v>168</v>
      </c>
      <c r="E298" s="42"/>
      <c r="F298" s="265" t="s">
        <v>259</v>
      </c>
      <c r="G298" s="42"/>
      <c r="H298" s="42"/>
      <c r="I298" s="220"/>
      <c r="J298" s="42"/>
      <c r="K298" s="42"/>
      <c r="L298" s="43"/>
      <c r="M298" s="266"/>
      <c r="N298" s="267"/>
      <c r="O298" s="93"/>
      <c r="P298" s="93"/>
      <c r="Q298" s="93"/>
      <c r="R298" s="93"/>
      <c r="S298" s="93"/>
      <c r="T298" s="94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7" t="s">
        <v>168</v>
      </c>
      <c r="AU298" s="17" t="s">
        <v>87</v>
      </c>
    </row>
    <row r="299" s="2" customFormat="1" ht="24.15" customHeight="1">
      <c r="A299" s="40"/>
      <c r="B299" s="41"/>
      <c r="C299" s="251" t="s">
        <v>388</v>
      </c>
      <c r="D299" s="251" t="s">
        <v>162</v>
      </c>
      <c r="E299" s="252" t="s">
        <v>600</v>
      </c>
      <c r="F299" s="253" t="s">
        <v>601</v>
      </c>
      <c r="G299" s="254" t="s">
        <v>173</v>
      </c>
      <c r="H299" s="255">
        <v>8.7309999999999999</v>
      </c>
      <c r="I299" s="256"/>
      <c r="J299" s="257">
        <f>ROUND(I299*H299,2)</f>
        <v>0</v>
      </c>
      <c r="K299" s="258"/>
      <c r="L299" s="43"/>
      <c r="M299" s="259" t="s">
        <v>1</v>
      </c>
      <c r="N299" s="260" t="s">
        <v>43</v>
      </c>
      <c r="O299" s="93"/>
      <c r="P299" s="261">
        <f>O299*H299</f>
        <v>0</v>
      </c>
      <c r="Q299" s="261">
        <v>2.8332299999999999</v>
      </c>
      <c r="R299" s="261">
        <f>Q299*H299</f>
        <v>24.736931129999999</v>
      </c>
      <c r="S299" s="261">
        <v>0</v>
      </c>
      <c r="T299" s="262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63" t="s">
        <v>166</v>
      </c>
      <c r="AT299" s="263" t="s">
        <v>162</v>
      </c>
      <c r="AU299" s="263" t="s">
        <v>87</v>
      </c>
      <c r="AY299" s="17" t="s">
        <v>160</v>
      </c>
      <c r="BE299" s="153">
        <f>IF(N299="základní",J299,0)</f>
        <v>0</v>
      </c>
      <c r="BF299" s="153">
        <f>IF(N299="snížená",J299,0)</f>
        <v>0</v>
      </c>
      <c r="BG299" s="153">
        <f>IF(N299="zákl. přenesená",J299,0)</f>
        <v>0</v>
      </c>
      <c r="BH299" s="153">
        <f>IF(N299="sníž. přenesená",J299,0)</f>
        <v>0</v>
      </c>
      <c r="BI299" s="153">
        <f>IF(N299="nulová",J299,0)</f>
        <v>0</v>
      </c>
      <c r="BJ299" s="17" t="s">
        <v>85</v>
      </c>
      <c r="BK299" s="153">
        <f>ROUND(I299*H299,2)</f>
        <v>0</v>
      </c>
      <c r="BL299" s="17" t="s">
        <v>166</v>
      </c>
      <c r="BM299" s="263" t="s">
        <v>602</v>
      </c>
    </row>
    <row r="300" s="2" customFormat="1">
      <c r="A300" s="40"/>
      <c r="B300" s="41"/>
      <c r="C300" s="42"/>
      <c r="D300" s="264" t="s">
        <v>168</v>
      </c>
      <c r="E300" s="42"/>
      <c r="F300" s="265" t="s">
        <v>603</v>
      </c>
      <c r="G300" s="42"/>
      <c r="H300" s="42"/>
      <c r="I300" s="220"/>
      <c r="J300" s="42"/>
      <c r="K300" s="42"/>
      <c r="L300" s="43"/>
      <c r="M300" s="266"/>
      <c r="N300" s="267"/>
      <c r="O300" s="93"/>
      <c r="P300" s="93"/>
      <c r="Q300" s="93"/>
      <c r="R300" s="93"/>
      <c r="S300" s="93"/>
      <c r="T300" s="94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7" t="s">
        <v>168</v>
      </c>
      <c r="AU300" s="17" t="s">
        <v>87</v>
      </c>
    </row>
    <row r="301" s="13" customFormat="1">
      <c r="A301" s="13"/>
      <c r="B301" s="269"/>
      <c r="C301" s="270"/>
      <c r="D301" s="264" t="s">
        <v>176</v>
      </c>
      <c r="E301" s="271" t="s">
        <v>1</v>
      </c>
      <c r="F301" s="272" t="s">
        <v>604</v>
      </c>
      <c r="G301" s="270"/>
      <c r="H301" s="273">
        <v>1.825</v>
      </c>
      <c r="I301" s="274"/>
      <c r="J301" s="270"/>
      <c r="K301" s="270"/>
      <c r="L301" s="275"/>
      <c r="M301" s="276"/>
      <c r="N301" s="277"/>
      <c r="O301" s="277"/>
      <c r="P301" s="277"/>
      <c r="Q301" s="277"/>
      <c r="R301" s="277"/>
      <c r="S301" s="277"/>
      <c r="T301" s="27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9" t="s">
        <v>176</v>
      </c>
      <c r="AU301" s="279" t="s">
        <v>87</v>
      </c>
      <c r="AV301" s="13" t="s">
        <v>87</v>
      </c>
      <c r="AW301" s="13" t="s">
        <v>32</v>
      </c>
      <c r="AX301" s="13" t="s">
        <v>78</v>
      </c>
      <c r="AY301" s="279" t="s">
        <v>160</v>
      </c>
    </row>
    <row r="302" s="14" customFormat="1">
      <c r="A302" s="14"/>
      <c r="B302" s="280"/>
      <c r="C302" s="281"/>
      <c r="D302" s="264" t="s">
        <v>176</v>
      </c>
      <c r="E302" s="282" t="s">
        <v>1</v>
      </c>
      <c r="F302" s="283" t="s">
        <v>605</v>
      </c>
      <c r="G302" s="281"/>
      <c r="H302" s="284">
        <v>1.825</v>
      </c>
      <c r="I302" s="285"/>
      <c r="J302" s="281"/>
      <c r="K302" s="281"/>
      <c r="L302" s="286"/>
      <c r="M302" s="287"/>
      <c r="N302" s="288"/>
      <c r="O302" s="288"/>
      <c r="P302" s="288"/>
      <c r="Q302" s="288"/>
      <c r="R302" s="288"/>
      <c r="S302" s="288"/>
      <c r="T302" s="28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90" t="s">
        <v>176</v>
      </c>
      <c r="AU302" s="290" t="s">
        <v>87</v>
      </c>
      <c r="AV302" s="14" t="s">
        <v>179</v>
      </c>
      <c r="AW302" s="14" t="s">
        <v>32</v>
      </c>
      <c r="AX302" s="14" t="s">
        <v>78</v>
      </c>
      <c r="AY302" s="290" t="s">
        <v>160</v>
      </c>
    </row>
    <row r="303" s="13" customFormat="1">
      <c r="A303" s="13"/>
      <c r="B303" s="269"/>
      <c r="C303" s="270"/>
      <c r="D303" s="264" t="s">
        <v>176</v>
      </c>
      <c r="E303" s="271" t="s">
        <v>1</v>
      </c>
      <c r="F303" s="272" t="s">
        <v>606</v>
      </c>
      <c r="G303" s="270"/>
      <c r="H303" s="273">
        <v>3.7000000000000002</v>
      </c>
      <c r="I303" s="274"/>
      <c r="J303" s="270"/>
      <c r="K303" s="270"/>
      <c r="L303" s="275"/>
      <c r="M303" s="276"/>
      <c r="N303" s="277"/>
      <c r="O303" s="277"/>
      <c r="P303" s="277"/>
      <c r="Q303" s="277"/>
      <c r="R303" s="277"/>
      <c r="S303" s="277"/>
      <c r="T303" s="27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9" t="s">
        <v>176</v>
      </c>
      <c r="AU303" s="279" t="s">
        <v>87</v>
      </c>
      <c r="AV303" s="13" t="s">
        <v>87</v>
      </c>
      <c r="AW303" s="13" t="s">
        <v>32</v>
      </c>
      <c r="AX303" s="13" t="s">
        <v>78</v>
      </c>
      <c r="AY303" s="279" t="s">
        <v>160</v>
      </c>
    </row>
    <row r="304" s="14" customFormat="1">
      <c r="A304" s="14"/>
      <c r="B304" s="280"/>
      <c r="C304" s="281"/>
      <c r="D304" s="264" t="s">
        <v>176</v>
      </c>
      <c r="E304" s="282" t="s">
        <v>1</v>
      </c>
      <c r="F304" s="283" t="s">
        <v>607</v>
      </c>
      <c r="G304" s="281"/>
      <c r="H304" s="284">
        <v>3.7000000000000002</v>
      </c>
      <c r="I304" s="285"/>
      <c r="J304" s="281"/>
      <c r="K304" s="281"/>
      <c r="L304" s="286"/>
      <c r="M304" s="287"/>
      <c r="N304" s="288"/>
      <c r="O304" s="288"/>
      <c r="P304" s="288"/>
      <c r="Q304" s="288"/>
      <c r="R304" s="288"/>
      <c r="S304" s="288"/>
      <c r="T304" s="28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90" t="s">
        <v>176</v>
      </c>
      <c r="AU304" s="290" t="s">
        <v>87</v>
      </c>
      <c r="AV304" s="14" t="s">
        <v>179</v>
      </c>
      <c r="AW304" s="14" t="s">
        <v>32</v>
      </c>
      <c r="AX304" s="14" t="s">
        <v>78</v>
      </c>
      <c r="AY304" s="290" t="s">
        <v>160</v>
      </c>
    </row>
    <row r="305" s="13" customFormat="1">
      <c r="A305" s="13"/>
      <c r="B305" s="269"/>
      <c r="C305" s="270"/>
      <c r="D305" s="264" t="s">
        <v>176</v>
      </c>
      <c r="E305" s="271" t="s">
        <v>1</v>
      </c>
      <c r="F305" s="272" t="s">
        <v>608</v>
      </c>
      <c r="G305" s="270"/>
      <c r="H305" s="273">
        <v>3.206</v>
      </c>
      <c r="I305" s="274"/>
      <c r="J305" s="270"/>
      <c r="K305" s="270"/>
      <c r="L305" s="275"/>
      <c r="M305" s="276"/>
      <c r="N305" s="277"/>
      <c r="O305" s="277"/>
      <c r="P305" s="277"/>
      <c r="Q305" s="277"/>
      <c r="R305" s="277"/>
      <c r="S305" s="277"/>
      <c r="T305" s="27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9" t="s">
        <v>176</v>
      </c>
      <c r="AU305" s="279" t="s">
        <v>87</v>
      </c>
      <c r="AV305" s="13" t="s">
        <v>87</v>
      </c>
      <c r="AW305" s="13" t="s">
        <v>32</v>
      </c>
      <c r="AX305" s="13" t="s">
        <v>78</v>
      </c>
      <c r="AY305" s="279" t="s">
        <v>160</v>
      </c>
    </row>
    <row r="306" s="14" customFormat="1">
      <c r="A306" s="14"/>
      <c r="B306" s="280"/>
      <c r="C306" s="281"/>
      <c r="D306" s="264" t="s">
        <v>176</v>
      </c>
      <c r="E306" s="282" t="s">
        <v>1</v>
      </c>
      <c r="F306" s="283" t="s">
        <v>609</v>
      </c>
      <c r="G306" s="281"/>
      <c r="H306" s="284">
        <v>3.206</v>
      </c>
      <c r="I306" s="285"/>
      <c r="J306" s="281"/>
      <c r="K306" s="281"/>
      <c r="L306" s="286"/>
      <c r="M306" s="287"/>
      <c r="N306" s="288"/>
      <c r="O306" s="288"/>
      <c r="P306" s="288"/>
      <c r="Q306" s="288"/>
      <c r="R306" s="288"/>
      <c r="S306" s="288"/>
      <c r="T306" s="28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90" t="s">
        <v>176</v>
      </c>
      <c r="AU306" s="290" t="s">
        <v>87</v>
      </c>
      <c r="AV306" s="14" t="s">
        <v>179</v>
      </c>
      <c r="AW306" s="14" t="s">
        <v>32</v>
      </c>
      <c r="AX306" s="14" t="s">
        <v>78</v>
      </c>
      <c r="AY306" s="290" t="s">
        <v>160</v>
      </c>
    </row>
    <row r="307" s="15" customFormat="1">
      <c r="A307" s="15"/>
      <c r="B307" s="291"/>
      <c r="C307" s="292"/>
      <c r="D307" s="264" t="s">
        <v>176</v>
      </c>
      <c r="E307" s="293" t="s">
        <v>1</v>
      </c>
      <c r="F307" s="294" t="s">
        <v>180</v>
      </c>
      <c r="G307" s="292"/>
      <c r="H307" s="295">
        <v>8.7309999999999999</v>
      </c>
      <c r="I307" s="296"/>
      <c r="J307" s="292"/>
      <c r="K307" s="292"/>
      <c r="L307" s="297"/>
      <c r="M307" s="298"/>
      <c r="N307" s="299"/>
      <c r="O307" s="299"/>
      <c r="P307" s="299"/>
      <c r="Q307" s="299"/>
      <c r="R307" s="299"/>
      <c r="S307" s="299"/>
      <c r="T307" s="300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301" t="s">
        <v>176</v>
      </c>
      <c r="AU307" s="301" t="s">
        <v>87</v>
      </c>
      <c r="AV307" s="15" t="s">
        <v>166</v>
      </c>
      <c r="AW307" s="15" t="s">
        <v>32</v>
      </c>
      <c r="AX307" s="15" t="s">
        <v>85</v>
      </c>
      <c r="AY307" s="301" t="s">
        <v>160</v>
      </c>
    </row>
    <row r="308" s="2" customFormat="1" ht="21.75" customHeight="1">
      <c r="A308" s="40"/>
      <c r="B308" s="41"/>
      <c r="C308" s="251" t="s">
        <v>394</v>
      </c>
      <c r="D308" s="251" t="s">
        <v>162</v>
      </c>
      <c r="E308" s="252" t="s">
        <v>610</v>
      </c>
      <c r="F308" s="253" t="s">
        <v>611</v>
      </c>
      <c r="G308" s="254" t="s">
        <v>202</v>
      </c>
      <c r="H308" s="255">
        <v>43.5</v>
      </c>
      <c r="I308" s="256"/>
      <c r="J308" s="257">
        <f>ROUND(I308*H308,2)</f>
        <v>0</v>
      </c>
      <c r="K308" s="258"/>
      <c r="L308" s="43"/>
      <c r="M308" s="259" t="s">
        <v>1</v>
      </c>
      <c r="N308" s="260" t="s">
        <v>43</v>
      </c>
      <c r="O308" s="93"/>
      <c r="P308" s="261">
        <f>O308*H308</f>
        <v>0</v>
      </c>
      <c r="Q308" s="261">
        <v>0.0086499999999999997</v>
      </c>
      <c r="R308" s="261">
        <f>Q308*H308</f>
        <v>0.37627499999999997</v>
      </c>
      <c r="S308" s="261">
        <v>0</v>
      </c>
      <c r="T308" s="262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63" t="s">
        <v>166</v>
      </c>
      <c r="AT308" s="263" t="s">
        <v>162</v>
      </c>
      <c r="AU308" s="263" t="s">
        <v>87</v>
      </c>
      <c r="AY308" s="17" t="s">
        <v>160</v>
      </c>
      <c r="BE308" s="153">
        <f>IF(N308="základní",J308,0)</f>
        <v>0</v>
      </c>
      <c r="BF308" s="153">
        <f>IF(N308="snížená",J308,0)</f>
        <v>0</v>
      </c>
      <c r="BG308" s="153">
        <f>IF(N308="zákl. přenesená",J308,0)</f>
        <v>0</v>
      </c>
      <c r="BH308" s="153">
        <f>IF(N308="sníž. přenesená",J308,0)</f>
        <v>0</v>
      </c>
      <c r="BI308" s="153">
        <f>IF(N308="nulová",J308,0)</f>
        <v>0</v>
      </c>
      <c r="BJ308" s="17" t="s">
        <v>85</v>
      </c>
      <c r="BK308" s="153">
        <f>ROUND(I308*H308,2)</f>
        <v>0</v>
      </c>
      <c r="BL308" s="17" t="s">
        <v>166</v>
      </c>
      <c r="BM308" s="263" t="s">
        <v>612</v>
      </c>
    </row>
    <row r="309" s="2" customFormat="1">
      <c r="A309" s="40"/>
      <c r="B309" s="41"/>
      <c r="C309" s="42"/>
      <c r="D309" s="264" t="s">
        <v>168</v>
      </c>
      <c r="E309" s="42"/>
      <c r="F309" s="265" t="s">
        <v>613</v>
      </c>
      <c r="G309" s="42"/>
      <c r="H309" s="42"/>
      <c r="I309" s="220"/>
      <c r="J309" s="42"/>
      <c r="K309" s="42"/>
      <c r="L309" s="43"/>
      <c r="M309" s="266"/>
      <c r="N309" s="267"/>
      <c r="O309" s="93"/>
      <c r="P309" s="93"/>
      <c r="Q309" s="93"/>
      <c r="R309" s="93"/>
      <c r="S309" s="93"/>
      <c r="T309" s="94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7" t="s">
        <v>168</v>
      </c>
      <c r="AU309" s="17" t="s">
        <v>87</v>
      </c>
    </row>
    <row r="310" s="13" customFormat="1">
      <c r="A310" s="13"/>
      <c r="B310" s="269"/>
      <c r="C310" s="270"/>
      <c r="D310" s="264" t="s">
        <v>176</v>
      </c>
      <c r="E310" s="271" t="s">
        <v>1</v>
      </c>
      <c r="F310" s="272" t="s">
        <v>614</v>
      </c>
      <c r="G310" s="270"/>
      <c r="H310" s="273">
        <v>9.5</v>
      </c>
      <c r="I310" s="274"/>
      <c r="J310" s="270"/>
      <c r="K310" s="270"/>
      <c r="L310" s="275"/>
      <c r="M310" s="276"/>
      <c r="N310" s="277"/>
      <c r="O310" s="277"/>
      <c r="P310" s="277"/>
      <c r="Q310" s="277"/>
      <c r="R310" s="277"/>
      <c r="S310" s="277"/>
      <c r="T310" s="27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9" t="s">
        <v>176</v>
      </c>
      <c r="AU310" s="279" t="s">
        <v>87</v>
      </c>
      <c r="AV310" s="13" t="s">
        <v>87</v>
      </c>
      <c r="AW310" s="13" t="s">
        <v>32</v>
      </c>
      <c r="AX310" s="13" t="s">
        <v>78</v>
      </c>
      <c r="AY310" s="279" t="s">
        <v>160</v>
      </c>
    </row>
    <row r="311" s="14" customFormat="1">
      <c r="A311" s="14"/>
      <c r="B311" s="280"/>
      <c r="C311" s="281"/>
      <c r="D311" s="264" t="s">
        <v>176</v>
      </c>
      <c r="E311" s="282" t="s">
        <v>1</v>
      </c>
      <c r="F311" s="283" t="s">
        <v>615</v>
      </c>
      <c r="G311" s="281"/>
      <c r="H311" s="284">
        <v>9.5</v>
      </c>
      <c r="I311" s="285"/>
      <c r="J311" s="281"/>
      <c r="K311" s="281"/>
      <c r="L311" s="286"/>
      <c r="M311" s="287"/>
      <c r="N311" s="288"/>
      <c r="O311" s="288"/>
      <c r="P311" s="288"/>
      <c r="Q311" s="288"/>
      <c r="R311" s="288"/>
      <c r="S311" s="288"/>
      <c r="T311" s="28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90" t="s">
        <v>176</v>
      </c>
      <c r="AU311" s="290" t="s">
        <v>87</v>
      </c>
      <c r="AV311" s="14" t="s">
        <v>179</v>
      </c>
      <c r="AW311" s="14" t="s">
        <v>32</v>
      </c>
      <c r="AX311" s="14" t="s">
        <v>78</v>
      </c>
      <c r="AY311" s="290" t="s">
        <v>160</v>
      </c>
    </row>
    <row r="312" s="13" customFormat="1">
      <c r="A312" s="13"/>
      <c r="B312" s="269"/>
      <c r="C312" s="270"/>
      <c r="D312" s="264" t="s">
        <v>176</v>
      </c>
      <c r="E312" s="271" t="s">
        <v>1</v>
      </c>
      <c r="F312" s="272" t="s">
        <v>297</v>
      </c>
      <c r="G312" s="270"/>
      <c r="H312" s="273">
        <v>20</v>
      </c>
      <c r="I312" s="274"/>
      <c r="J312" s="270"/>
      <c r="K312" s="270"/>
      <c r="L312" s="275"/>
      <c r="M312" s="276"/>
      <c r="N312" s="277"/>
      <c r="O312" s="277"/>
      <c r="P312" s="277"/>
      <c r="Q312" s="277"/>
      <c r="R312" s="277"/>
      <c r="S312" s="277"/>
      <c r="T312" s="27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9" t="s">
        <v>176</v>
      </c>
      <c r="AU312" s="279" t="s">
        <v>87</v>
      </c>
      <c r="AV312" s="13" t="s">
        <v>87</v>
      </c>
      <c r="AW312" s="13" t="s">
        <v>32</v>
      </c>
      <c r="AX312" s="13" t="s">
        <v>78</v>
      </c>
      <c r="AY312" s="279" t="s">
        <v>160</v>
      </c>
    </row>
    <row r="313" s="14" customFormat="1">
      <c r="A313" s="14"/>
      <c r="B313" s="280"/>
      <c r="C313" s="281"/>
      <c r="D313" s="264" t="s">
        <v>176</v>
      </c>
      <c r="E313" s="282" t="s">
        <v>1</v>
      </c>
      <c r="F313" s="283" t="s">
        <v>616</v>
      </c>
      <c r="G313" s="281"/>
      <c r="H313" s="284">
        <v>20</v>
      </c>
      <c r="I313" s="285"/>
      <c r="J313" s="281"/>
      <c r="K313" s="281"/>
      <c r="L313" s="286"/>
      <c r="M313" s="287"/>
      <c r="N313" s="288"/>
      <c r="O313" s="288"/>
      <c r="P313" s="288"/>
      <c r="Q313" s="288"/>
      <c r="R313" s="288"/>
      <c r="S313" s="288"/>
      <c r="T313" s="28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90" t="s">
        <v>176</v>
      </c>
      <c r="AU313" s="290" t="s">
        <v>87</v>
      </c>
      <c r="AV313" s="14" t="s">
        <v>179</v>
      </c>
      <c r="AW313" s="14" t="s">
        <v>32</v>
      </c>
      <c r="AX313" s="14" t="s">
        <v>78</v>
      </c>
      <c r="AY313" s="290" t="s">
        <v>160</v>
      </c>
    </row>
    <row r="314" s="13" customFormat="1">
      <c r="A314" s="13"/>
      <c r="B314" s="269"/>
      <c r="C314" s="270"/>
      <c r="D314" s="264" t="s">
        <v>176</v>
      </c>
      <c r="E314" s="271" t="s">
        <v>1</v>
      </c>
      <c r="F314" s="272" t="s">
        <v>255</v>
      </c>
      <c r="G314" s="270"/>
      <c r="H314" s="273">
        <v>14</v>
      </c>
      <c r="I314" s="274"/>
      <c r="J314" s="270"/>
      <c r="K314" s="270"/>
      <c r="L314" s="275"/>
      <c r="M314" s="276"/>
      <c r="N314" s="277"/>
      <c r="O314" s="277"/>
      <c r="P314" s="277"/>
      <c r="Q314" s="277"/>
      <c r="R314" s="277"/>
      <c r="S314" s="277"/>
      <c r="T314" s="27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79" t="s">
        <v>176</v>
      </c>
      <c r="AU314" s="279" t="s">
        <v>87</v>
      </c>
      <c r="AV314" s="13" t="s">
        <v>87</v>
      </c>
      <c r="AW314" s="13" t="s">
        <v>32</v>
      </c>
      <c r="AX314" s="13" t="s">
        <v>78</v>
      </c>
      <c r="AY314" s="279" t="s">
        <v>160</v>
      </c>
    </row>
    <row r="315" s="14" customFormat="1">
      <c r="A315" s="14"/>
      <c r="B315" s="280"/>
      <c r="C315" s="281"/>
      <c r="D315" s="264" t="s">
        <v>176</v>
      </c>
      <c r="E315" s="282" t="s">
        <v>1</v>
      </c>
      <c r="F315" s="283" t="s">
        <v>617</v>
      </c>
      <c r="G315" s="281"/>
      <c r="H315" s="284">
        <v>14</v>
      </c>
      <c r="I315" s="285"/>
      <c r="J315" s="281"/>
      <c r="K315" s="281"/>
      <c r="L315" s="286"/>
      <c r="M315" s="287"/>
      <c r="N315" s="288"/>
      <c r="O315" s="288"/>
      <c r="P315" s="288"/>
      <c r="Q315" s="288"/>
      <c r="R315" s="288"/>
      <c r="S315" s="288"/>
      <c r="T315" s="28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90" t="s">
        <v>176</v>
      </c>
      <c r="AU315" s="290" t="s">
        <v>87</v>
      </c>
      <c r="AV315" s="14" t="s">
        <v>179</v>
      </c>
      <c r="AW315" s="14" t="s">
        <v>32</v>
      </c>
      <c r="AX315" s="14" t="s">
        <v>78</v>
      </c>
      <c r="AY315" s="290" t="s">
        <v>160</v>
      </c>
    </row>
    <row r="316" s="15" customFormat="1">
      <c r="A316" s="15"/>
      <c r="B316" s="291"/>
      <c r="C316" s="292"/>
      <c r="D316" s="264" t="s">
        <v>176</v>
      </c>
      <c r="E316" s="293" t="s">
        <v>1</v>
      </c>
      <c r="F316" s="294" t="s">
        <v>180</v>
      </c>
      <c r="G316" s="292"/>
      <c r="H316" s="295">
        <v>43.5</v>
      </c>
      <c r="I316" s="296"/>
      <c r="J316" s="292"/>
      <c r="K316" s="292"/>
      <c r="L316" s="297"/>
      <c r="M316" s="298"/>
      <c r="N316" s="299"/>
      <c r="O316" s="299"/>
      <c r="P316" s="299"/>
      <c r="Q316" s="299"/>
      <c r="R316" s="299"/>
      <c r="S316" s="299"/>
      <c r="T316" s="30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301" t="s">
        <v>176</v>
      </c>
      <c r="AU316" s="301" t="s">
        <v>87</v>
      </c>
      <c r="AV316" s="15" t="s">
        <v>166</v>
      </c>
      <c r="AW316" s="15" t="s">
        <v>32</v>
      </c>
      <c r="AX316" s="15" t="s">
        <v>85</v>
      </c>
      <c r="AY316" s="301" t="s">
        <v>160</v>
      </c>
    </row>
    <row r="317" s="2" customFormat="1" ht="21.75" customHeight="1">
      <c r="A317" s="40"/>
      <c r="B317" s="41"/>
      <c r="C317" s="251" t="s">
        <v>399</v>
      </c>
      <c r="D317" s="251" t="s">
        <v>162</v>
      </c>
      <c r="E317" s="252" t="s">
        <v>618</v>
      </c>
      <c r="F317" s="253" t="s">
        <v>619</v>
      </c>
      <c r="G317" s="254" t="s">
        <v>202</v>
      </c>
      <c r="H317" s="255">
        <v>43.5</v>
      </c>
      <c r="I317" s="256"/>
      <c r="J317" s="257">
        <f>ROUND(I317*H317,2)</f>
        <v>0</v>
      </c>
      <c r="K317" s="258"/>
      <c r="L317" s="43"/>
      <c r="M317" s="259" t="s">
        <v>1</v>
      </c>
      <c r="N317" s="260" t="s">
        <v>43</v>
      </c>
      <c r="O317" s="93"/>
      <c r="P317" s="261">
        <f>O317*H317</f>
        <v>0</v>
      </c>
      <c r="Q317" s="261">
        <v>0</v>
      </c>
      <c r="R317" s="261">
        <f>Q317*H317</f>
        <v>0</v>
      </c>
      <c r="S317" s="261">
        <v>0</v>
      </c>
      <c r="T317" s="262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63" t="s">
        <v>166</v>
      </c>
      <c r="AT317" s="263" t="s">
        <v>162</v>
      </c>
      <c r="AU317" s="263" t="s">
        <v>87</v>
      </c>
      <c r="AY317" s="17" t="s">
        <v>160</v>
      </c>
      <c r="BE317" s="153">
        <f>IF(N317="základní",J317,0)</f>
        <v>0</v>
      </c>
      <c r="BF317" s="153">
        <f>IF(N317="snížená",J317,0)</f>
        <v>0</v>
      </c>
      <c r="BG317" s="153">
        <f>IF(N317="zákl. přenesená",J317,0)</f>
        <v>0</v>
      </c>
      <c r="BH317" s="153">
        <f>IF(N317="sníž. přenesená",J317,0)</f>
        <v>0</v>
      </c>
      <c r="BI317" s="153">
        <f>IF(N317="nulová",J317,0)</f>
        <v>0</v>
      </c>
      <c r="BJ317" s="17" t="s">
        <v>85</v>
      </c>
      <c r="BK317" s="153">
        <f>ROUND(I317*H317,2)</f>
        <v>0</v>
      </c>
      <c r="BL317" s="17" t="s">
        <v>166</v>
      </c>
      <c r="BM317" s="263" t="s">
        <v>620</v>
      </c>
    </row>
    <row r="318" s="2" customFormat="1">
      <c r="A318" s="40"/>
      <c r="B318" s="41"/>
      <c r="C318" s="42"/>
      <c r="D318" s="264" t="s">
        <v>168</v>
      </c>
      <c r="E318" s="42"/>
      <c r="F318" s="265" t="s">
        <v>621</v>
      </c>
      <c r="G318" s="42"/>
      <c r="H318" s="42"/>
      <c r="I318" s="220"/>
      <c r="J318" s="42"/>
      <c r="K318" s="42"/>
      <c r="L318" s="43"/>
      <c r="M318" s="266"/>
      <c r="N318" s="267"/>
      <c r="O318" s="93"/>
      <c r="P318" s="93"/>
      <c r="Q318" s="93"/>
      <c r="R318" s="93"/>
      <c r="S318" s="93"/>
      <c r="T318" s="94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7" t="s">
        <v>168</v>
      </c>
      <c r="AU318" s="17" t="s">
        <v>87</v>
      </c>
    </row>
    <row r="319" s="2" customFormat="1" ht="24.15" customHeight="1">
      <c r="A319" s="40"/>
      <c r="B319" s="41"/>
      <c r="C319" s="251" t="s">
        <v>405</v>
      </c>
      <c r="D319" s="251" t="s">
        <v>162</v>
      </c>
      <c r="E319" s="252" t="s">
        <v>261</v>
      </c>
      <c r="F319" s="253" t="s">
        <v>262</v>
      </c>
      <c r="G319" s="254" t="s">
        <v>263</v>
      </c>
      <c r="H319" s="255">
        <v>0.54700000000000004</v>
      </c>
      <c r="I319" s="256"/>
      <c r="J319" s="257">
        <f>ROUND(I319*H319,2)</f>
        <v>0</v>
      </c>
      <c r="K319" s="258"/>
      <c r="L319" s="43"/>
      <c r="M319" s="259" t="s">
        <v>1</v>
      </c>
      <c r="N319" s="260" t="s">
        <v>43</v>
      </c>
      <c r="O319" s="93"/>
      <c r="P319" s="261">
        <f>O319*H319</f>
        <v>0</v>
      </c>
      <c r="Q319" s="261">
        <v>1.03955</v>
      </c>
      <c r="R319" s="261">
        <f>Q319*H319</f>
        <v>0.56863385</v>
      </c>
      <c r="S319" s="261">
        <v>0</v>
      </c>
      <c r="T319" s="262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63" t="s">
        <v>166</v>
      </c>
      <c r="AT319" s="263" t="s">
        <v>162</v>
      </c>
      <c r="AU319" s="263" t="s">
        <v>87</v>
      </c>
      <c r="AY319" s="17" t="s">
        <v>160</v>
      </c>
      <c r="BE319" s="153">
        <f>IF(N319="základní",J319,0)</f>
        <v>0</v>
      </c>
      <c r="BF319" s="153">
        <f>IF(N319="snížená",J319,0)</f>
        <v>0</v>
      </c>
      <c r="BG319" s="153">
        <f>IF(N319="zákl. přenesená",J319,0)</f>
        <v>0</v>
      </c>
      <c r="BH319" s="153">
        <f>IF(N319="sníž. přenesená",J319,0)</f>
        <v>0</v>
      </c>
      <c r="BI319" s="153">
        <f>IF(N319="nulová",J319,0)</f>
        <v>0</v>
      </c>
      <c r="BJ319" s="17" t="s">
        <v>85</v>
      </c>
      <c r="BK319" s="153">
        <f>ROUND(I319*H319,2)</f>
        <v>0</v>
      </c>
      <c r="BL319" s="17" t="s">
        <v>166</v>
      </c>
      <c r="BM319" s="263" t="s">
        <v>622</v>
      </c>
    </row>
    <row r="320" s="2" customFormat="1">
      <c r="A320" s="40"/>
      <c r="B320" s="41"/>
      <c r="C320" s="42"/>
      <c r="D320" s="264" t="s">
        <v>168</v>
      </c>
      <c r="E320" s="42"/>
      <c r="F320" s="265" t="s">
        <v>265</v>
      </c>
      <c r="G320" s="42"/>
      <c r="H320" s="42"/>
      <c r="I320" s="220"/>
      <c r="J320" s="42"/>
      <c r="K320" s="42"/>
      <c r="L320" s="43"/>
      <c r="M320" s="266"/>
      <c r="N320" s="267"/>
      <c r="O320" s="93"/>
      <c r="P320" s="93"/>
      <c r="Q320" s="93"/>
      <c r="R320" s="93"/>
      <c r="S320" s="93"/>
      <c r="T320" s="94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7" t="s">
        <v>168</v>
      </c>
      <c r="AU320" s="17" t="s">
        <v>87</v>
      </c>
    </row>
    <row r="321" s="13" customFormat="1">
      <c r="A321" s="13"/>
      <c r="B321" s="269"/>
      <c r="C321" s="270"/>
      <c r="D321" s="264" t="s">
        <v>176</v>
      </c>
      <c r="E321" s="271" t="s">
        <v>1</v>
      </c>
      <c r="F321" s="272" t="s">
        <v>623</v>
      </c>
      <c r="G321" s="270"/>
      <c r="H321" s="273">
        <v>0.086999999999999994</v>
      </c>
      <c r="I321" s="274"/>
      <c r="J321" s="270"/>
      <c r="K321" s="270"/>
      <c r="L321" s="275"/>
      <c r="M321" s="276"/>
      <c r="N321" s="277"/>
      <c r="O321" s="277"/>
      <c r="P321" s="277"/>
      <c r="Q321" s="277"/>
      <c r="R321" s="277"/>
      <c r="S321" s="277"/>
      <c r="T321" s="27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79" t="s">
        <v>176</v>
      </c>
      <c r="AU321" s="279" t="s">
        <v>87</v>
      </c>
      <c r="AV321" s="13" t="s">
        <v>87</v>
      </c>
      <c r="AW321" s="13" t="s">
        <v>32</v>
      </c>
      <c r="AX321" s="13" t="s">
        <v>78</v>
      </c>
      <c r="AY321" s="279" t="s">
        <v>160</v>
      </c>
    </row>
    <row r="322" s="14" customFormat="1">
      <c r="A322" s="14"/>
      <c r="B322" s="280"/>
      <c r="C322" s="281"/>
      <c r="D322" s="264" t="s">
        <v>176</v>
      </c>
      <c r="E322" s="282" t="s">
        <v>1</v>
      </c>
      <c r="F322" s="283" t="s">
        <v>267</v>
      </c>
      <c r="G322" s="281"/>
      <c r="H322" s="284">
        <v>0.086999999999999994</v>
      </c>
      <c r="I322" s="285"/>
      <c r="J322" s="281"/>
      <c r="K322" s="281"/>
      <c r="L322" s="286"/>
      <c r="M322" s="287"/>
      <c r="N322" s="288"/>
      <c r="O322" s="288"/>
      <c r="P322" s="288"/>
      <c r="Q322" s="288"/>
      <c r="R322" s="288"/>
      <c r="S322" s="288"/>
      <c r="T322" s="28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90" t="s">
        <v>176</v>
      </c>
      <c r="AU322" s="290" t="s">
        <v>87</v>
      </c>
      <c r="AV322" s="14" t="s">
        <v>179</v>
      </c>
      <c r="AW322" s="14" t="s">
        <v>32</v>
      </c>
      <c r="AX322" s="14" t="s">
        <v>78</v>
      </c>
      <c r="AY322" s="290" t="s">
        <v>160</v>
      </c>
    </row>
    <row r="323" s="13" customFormat="1">
      <c r="A323" s="13"/>
      <c r="B323" s="269"/>
      <c r="C323" s="270"/>
      <c r="D323" s="264" t="s">
        <v>176</v>
      </c>
      <c r="E323" s="271" t="s">
        <v>1</v>
      </c>
      <c r="F323" s="272" t="s">
        <v>624</v>
      </c>
      <c r="G323" s="270"/>
      <c r="H323" s="273">
        <v>0.104</v>
      </c>
      <c r="I323" s="274"/>
      <c r="J323" s="270"/>
      <c r="K323" s="270"/>
      <c r="L323" s="275"/>
      <c r="M323" s="276"/>
      <c r="N323" s="277"/>
      <c r="O323" s="277"/>
      <c r="P323" s="277"/>
      <c r="Q323" s="277"/>
      <c r="R323" s="277"/>
      <c r="S323" s="277"/>
      <c r="T323" s="27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79" t="s">
        <v>176</v>
      </c>
      <c r="AU323" s="279" t="s">
        <v>87</v>
      </c>
      <c r="AV323" s="13" t="s">
        <v>87</v>
      </c>
      <c r="AW323" s="13" t="s">
        <v>32</v>
      </c>
      <c r="AX323" s="13" t="s">
        <v>78</v>
      </c>
      <c r="AY323" s="279" t="s">
        <v>160</v>
      </c>
    </row>
    <row r="324" s="14" customFormat="1">
      <c r="A324" s="14"/>
      <c r="B324" s="280"/>
      <c r="C324" s="281"/>
      <c r="D324" s="264" t="s">
        <v>176</v>
      </c>
      <c r="E324" s="282" t="s">
        <v>1</v>
      </c>
      <c r="F324" s="283" t="s">
        <v>585</v>
      </c>
      <c r="G324" s="281"/>
      <c r="H324" s="284">
        <v>0.104</v>
      </c>
      <c r="I324" s="285"/>
      <c r="J324" s="281"/>
      <c r="K324" s="281"/>
      <c r="L324" s="286"/>
      <c r="M324" s="287"/>
      <c r="N324" s="288"/>
      <c r="O324" s="288"/>
      <c r="P324" s="288"/>
      <c r="Q324" s="288"/>
      <c r="R324" s="288"/>
      <c r="S324" s="288"/>
      <c r="T324" s="28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90" t="s">
        <v>176</v>
      </c>
      <c r="AU324" s="290" t="s">
        <v>87</v>
      </c>
      <c r="AV324" s="14" t="s">
        <v>179</v>
      </c>
      <c r="AW324" s="14" t="s">
        <v>32</v>
      </c>
      <c r="AX324" s="14" t="s">
        <v>78</v>
      </c>
      <c r="AY324" s="290" t="s">
        <v>160</v>
      </c>
    </row>
    <row r="325" s="13" customFormat="1">
      <c r="A325" s="13"/>
      <c r="B325" s="269"/>
      <c r="C325" s="270"/>
      <c r="D325" s="264" t="s">
        <v>176</v>
      </c>
      <c r="E325" s="271" t="s">
        <v>1</v>
      </c>
      <c r="F325" s="272" t="s">
        <v>625</v>
      </c>
      <c r="G325" s="270"/>
      <c r="H325" s="273">
        <v>0.217</v>
      </c>
      <c r="I325" s="274"/>
      <c r="J325" s="270"/>
      <c r="K325" s="270"/>
      <c r="L325" s="275"/>
      <c r="M325" s="276"/>
      <c r="N325" s="277"/>
      <c r="O325" s="277"/>
      <c r="P325" s="277"/>
      <c r="Q325" s="277"/>
      <c r="R325" s="277"/>
      <c r="S325" s="277"/>
      <c r="T325" s="27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79" t="s">
        <v>176</v>
      </c>
      <c r="AU325" s="279" t="s">
        <v>87</v>
      </c>
      <c r="AV325" s="13" t="s">
        <v>87</v>
      </c>
      <c r="AW325" s="13" t="s">
        <v>32</v>
      </c>
      <c r="AX325" s="13" t="s">
        <v>78</v>
      </c>
      <c r="AY325" s="279" t="s">
        <v>160</v>
      </c>
    </row>
    <row r="326" s="14" customFormat="1">
      <c r="A326" s="14"/>
      <c r="B326" s="280"/>
      <c r="C326" s="281"/>
      <c r="D326" s="264" t="s">
        <v>176</v>
      </c>
      <c r="E326" s="282" t="s">
        <v>1</v>
      </c>
      <c r="F326" s="283" t="s">
        <v>586</v>
      </c>
      <c r="G326" s="281"/>
      <c r="H326" s="284">
        <v>0.217</v>
      </c>
      <c r="I326" s="285"/>
      <c r="J326" s="281"/>
      <c r="K326" s="281"/>
      <c r="L326" s="286"/>
      <c r="M326" s="287"/>
      <c r="N326" s="288"/>
      <c r="O326" s="288"/>
      <c r="P326" s="288"/>
      <c r="Q326" s="288"/>
      <c r="R326" s="288"/>
      <c r="S326" s="288"/>
      <c r="T326" s="28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90" t="s">
        <v>176</v>
      </c>
      <c r="AU326" s="290" t="s">
        <v>87</v>
      </c>
      <c r="AV326" s="14" t="s">
        <v>179</v>
      </c>
      <c r="AW326" s="14" t="s">
        <v>32</v>
      </c>
      <c r="AX326" s="14" t="s">
        <v>78</v>
      </c>
      <c r="AY326" s="290" t="s">
        <v>160</v>
      </c>
    </row>
    <row r="327" s="13" customFormat="1">
      <c r="A327" s="13"/>
      <c r="B327" s="269"/>
      <c r="C327" s="270"/>
      <c r="D327" s="264" t="s">
        <v>176</v>
      </c>
      <c r="E327" s="271" t="s">
        <v>1</v>
      </c>
      <c r="F327" s="272" t="s">
        <v>626</v>
      </c>
      <c r="G327" s="270"/>
      <c r="H327" s="273">
        <v>0.13900000000000001</v>
      </c>
      <c r="I327" s="274"/>
      <c r="J327" s="270"/>
      <c r="K327" s="270"/>
      <c r="L327" s="275"/>
      <c r="M327" s="276"/>
      <c r="N327" s="277"/>
      <c r="O327" s="277"/>
      <c r="P327" s="277"/>
      <c r="Q327" s="277"/>
      <c r="R327" s="277"/>
      <c r="S327" s="277"/>
      <c r="T327" s="27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79" t="s">
        <v>176</v>
      </c>
      <c r="AU327" s="279" t="s">
        <v>87</v>
      </c>
      <c r="AV327" s="13" t="s">
        <v>87</v>
      </c>
      <c r="AW327" s="13" t="s">
        <v>32</v>
      </c>
      <c r="AX327" s="13" t="s">
        <v>78</v>
      </c>
      <c r="AY327" s="279" t="s">
        <v>160</v>
      </c>
    </row>
    <row r="328" s="14" customFormat="1">
      <c r="A328" s="14"/>
      <c r="B328" s="280"/>
      <c r="C328" s="281"/>
      <c r="D328" s="264" t="s">
        <v>176</v>
      </c>
      <c r="E328" s="282" t="s">
        <v>1</v>
      </c>
      <c r="F328" s="283" t="s">
        <v>627</v>
      </c>
      <c r="G328" s="281"/>
      <c r="H328" s="284">
        <v>0.13900000000000001</v>
      </c>
      <c r="I328" s="285"/>
      <c r="J328" s="281"/>
      <c r="K328" s="281"/>
      <c r="L328" s="286"/>
      <c r="M328" s="287"/>
      <c r="N328" s="288"/>
      <c r="O328" s="288"/>
      <c r="P328" s="288"/>
      <c r="Q328" s="288"/>
      <c r="R328" s="288"/>
      <c r="S328" s="288"/>
      <c r="T328" s="28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90" t="s">
        <v>176</v>
      </c>
      <c r="AU328" s="290" t="s">
        <v>87</v>
      </c>
      <c r="AV328" s="14" t="s">
        <v>179</v>
      </c>
      <c r="AW328" s="14" t="s">
        <v>32</v>
      </c>
      <c r="AX328" s="14" t="s">
        <v>78</v>
      </c>
      <c r="AY328" s="290" t="s">
        <v>160</v>
      </c>
    </row>
    <row r="329" s="15" customFormat="1">
      <c r="A329" s="15"/>
      <c r="B329" s="291"/>
      <c r="C329" s="292"/>
      <c r="D329" s="264" t="s">
        <v>176</v>
      </c>
      <c r="E329" s="293" t="s">
        <v>1</v>
      </c>
      <c r="F329" s="294" t="s">
        <v>180</v>
      </c>
      <c r="G329" s="292"/>
      <c r="H329" s="295">
        <v>0.54700000000000004</v>
      </c>
      <c r="I329" s="296"/>
      <c r="J329" s="292"/>
      <c r="K329" s="292"/>
      <c r="L329" s="297"/>
      <c r="M329" s="298"/>
      <c r="N329" s="299"/>
      <c r="O329" s="299"/>
      <c r="P329" s="299"/>
      <c r="Q329" s="299"/>
      <c r="R329" s="299"/>
      <c r="S329" s="299"/>
      <c r="T329" s="300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301" t="s">
        <v>176</v>
      </c>
      <c r="AU329" s="301" t="s">
        <v>87</v>
      </c>
      <c r="AV329" s="15" t="s">
        <v>166</v>
      </c>
      <c r="AW329" s="15" t="s">
        <v>32</v>
      </c>
      <c r="AX329" s="15" t="s">
        <v>85</v>
      </c>
      <c r="AY329" s="301" t="s">
        <v>160</v>
      </c>
    </row>
    <row r="330" s="12" customFormat="1" ht="22.8" customHeight="1">
      <c r="A330" s="12"/>
      <c r="B330" s="235"/>
      <c r="C330" s="236"/>
      <c r="D330" s="237" t="s">
        <v>77</v>
      </c>
      <c r="E330" s="249" t="s">
        <v>166</v>
      </c>
      <c r="F330" s="249" t="s">
        <v>628</v>
      </c>
      <c r="G330" s="236"/>
      <c r="H330" s="236"/>
      <c r="I330" s="239"/>
      <c r="J330" s="250">
        <f>BK330</f>
        <v>0</v>
      </c>
      <c r="K330" s="236"/>
      <c r="L330" s="241"/>
      <c r="M330" s="242"/>
      <c r="N330" s="243"/>
      <c r="O330" s="243"/>
      <c r="P330" s="244">
        <f>SUM(P331:P379)</f>
        <v>0</v>
      </c>
      <c r="Q330" s="243"/>
      <c r="R330" s="244">
        <f>SUM(R331:R379)</f>
        <v>126.88473278999999</v>
      </c>
      <c r="S330" s="243"/>
      <c r="T330" s="245">
        <f>SUM(T331:T379)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46" t="s">
        <v>85</v>
      </c>
      <c r="AT330" s="247" t="s">
        <v>77</v>
      </c>
      <c r="AU330" s="247" t="s">
        <v>85</v>
      </c>
      <c r="AY330" s="246" t="s">
        <v>160</v>
      </c>
      <c r="BK330" s="248">
        <f>SUM(BK331:BK379)</f>
        <v>0</v>
      </c>
    </row>
    <row r="331" s="2" customFormat="1" ht="33" customHeight="1">
      <c r="A331" s="40"/>
      <c r="B331" s="41"/>
      <c r="C331" s="251" t="s">
        <v>412</v>
      </c>
      <c r="D331" s="251" t="s">
        <v>162</v>
      </c>
      <c r="E331" s="252" t="s">
        <v>629</v>
      </c>
      <c r="F331" s="253" t="s">
        <v>630</v>
      </c>
      <c r="G331" s="254" t="s">
        <v>202</v>
      </c>
      <c r="H331" s="255">
        <v>44.159999999999997</v>
      </c>
      <c r="I331" s="256"/>
      <c r="J331" s="257">
        <f>ROUND(I331*H331,2)</f>
        <v>0</v>
      </c>
      <c r="K331" s="258"/>
      <c r="L331" s="43"/>
      <c r="M331" s="259" t="s">
        <v>1</v>
      </c>
      <c r="N331" s="260" t="s">
        <v>43</v>
      </c>
      <c r="O331" s="93"/>
      <c r="P331" s="261">
        <f>O331*H331</f>
        <v>0</v>
      </c>
      <c r="Q331" s="261">
        <v>0.24290000000000001</v>
      </c>
      <c r="R331" s="261">
        <f>Q331*H331</f>
        <v>10.726464</v>
      </c>
      <c r="S331" s="261">
        <v>0</v>
      </c>
      <c r="T331" s="262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63" t="s">
        <v>166</v>
      </c>
      <c r="AT331" s="263" t="s">
        <v>162</v>
      </c>
      <c r="AU331" s="263" t="s">
        <v>87</v>
      </c>
      <c r="AY331" s="17" t="s">
        <v>160</v>
      </c>
      <c r="BE331" s="153">
        <f>IF(N331="základní",J331,0)</f>
        <v>0</v>
      </c>
      <c r="BF331" s="153">
        <f>IF(N331="snížená",J331,0)</f>
        <v>0</v>
      </c>
      <c r="BG331" s="153">
        <f>IF(N331="zákl. přenesená",J331,0)</f>
        <v>0</v>
      </c>
      <c r="BH331" s="153">
        <f>IF(N331="sníž. přenesená",J331,0)</f>
        <v>0</v>
      </c>
      <c r="BI331" s="153">
        <f>IF(N331="nulová",J331,0)</f>
        <v>0</v>
      </c>
      <c r="BJ331" s="17" t="s">
        <v>85</v>
      </c>
      <c r="BK331" s="153">
        <f>ROUND(I331*H331,2)</f>
        <v>0</v>
      </c>
      <c r="BL331" s="17" t="s">
        <v>166</v>
      </c>
      <c r="BM331" s="263" t="s">
        <v>631</v>
      </c>
    </row>
    <row r="332" s="2" customFormat="1">
      <c r="A332" s="40"/>
      <c r="B332" s="41"/>
      <c r="C332" s="42"/>
      <c r="D332" s="264" t="s">
        <v>168</v>
      </c>
      <c r="E332" s="42"/>
      <c r="F332" s="265" t="s">
        <v>632</v>
      </c>
      <c r="G332" s="42"/>
      <c r="H332" s="42"/>
      <c r="I332" s="220"/>
      <c r="J332" s="42"/>
      <c r="K332" s="42"/>
      <c r="L332" s="43"/>
      <c r="M332" s="266"/>
      <c r="N332" s="267"/>
      <c r="O332" s="93"/>
      <c r="P332" s="93"/>
      <c r="Q332" s="93"/>
      <c r="R332" s="93"/>
      <c r="S332" s="93"/>
      <c r="T332" s="94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7" t="s">
        <v>168</v>
      </c>
      <c r="AU332" s="17" t="s">
        <v>87</v>
      </c>
    </row>
    <row r="333" s="13" customFormat="1">
      <c r="A333" s="13"/>
      <c r="B333" s="269"/>
      <c r="C333" s="270"/>
      <c r="D333" s="264" t="s">
        <v>176</v>
      </c>
      <c r="E333" s="271" t="s">
        <v>1</v>
      </c>
      <c r="F333" s="272" t="s">
        <v>633</v>
      </c>
      <c r="G333" s="270"/>
      <c r="H333" s="273">
        <v>18</v>
      </c>
      <c r="I333" s="274"/>
      <c r="J333" s="270"/>
      <c r="K333" s="270"/>
      <c r="L333" s="275"/>
      <c r="M333" s="276"/>
      <c r="N333" s="277"/>
      <c r="O333" s="277"/>
      <c r="P333" s="277"/>
      <c r="Q333" s="277"/>
      <c r="R333" s="277"/>
      <c r="S333" s="277"/>
      <c r="T333" s="27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9" t="s">
        <v>176</v>
      </c>
      <c r="AU333" s="279" t="s">
        <v>87</v>
      </c>
      <c r="AV333" s="13" t="s">
        <v>87</v>
      </c>
      <c r="AW333" s="13" t="s">
        <v>32</v>
      </c>
      <c r="AX333" s="13" t="s">
        <v>78</v>
      </c>
      <c r="AY333" s="279" t="s">
        <v>160</v>
      </c>
    </row>
    <row r="334" s="14" customFormat="1">
      <c r="A334" s="14"/>
      <c r="B334" s="280"/>
      <c r="C334" s="281"/>
      <c r="D334" s="264" t="s">
        <v>176</v>
      </c>
      <c r="E334" s="282" t="s">
        <v>1</v>
      </c>
      <c r="F334" s="283" t="s">
        <v>634</v>
      </c>
      <c r="G334" s="281"/>
      <c r="H334" s="284">
        <v>18</v>
      </c>
      <c r="I334" s="285"/>
      <c r="J334" s="281"/>
      <c r="K334" s="281"/>
      <c r="L334" s="286"/>
      <c r="M334" s="287"/>
      <c r="N334" s="288"/>
      <c r="O334" s="288"/>
      <c r="P334" s="288"/>
      <c r="Q334" s="288"/>
      <c r="R334" s="288"/>
      <c r="S334" s="288"/>
      <c r="T334" s="28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90" t="s">
        <v>176</v>
      </c>
      <c r="AU334" s="290" t="s">
        <v>87</v>
      </c>
      <c r="AV334" s="14" t="s">
        <v>179</v>
      </c>
      <c r="AW334" s="14" t="s">
        <v>32</v>
      </c>
      <c r="AX334" s="14" t="s">
        <v>78</v>
      </c>
      <c r="AY334" s="290" t="s">
        <v>160</v>
      </c>
    </row>
    <row r="335" s="13" customFormat="1">
      <c r="A335" s="13"/>
      <c r="B335" s="269"/>
      <c r="C335" s="270"/>
      <c r="D335" s="264" t="s">
        <v>176</v>
      </c>
      <c r="E335" s="271" t="s">
        <v>1</v>
      </c>
      <c r="F335" s="272" t="s">
        <v>635</v>
      </c>
      <c r="G335" s="270"/>
      <c r="H335" s="273">
        <v>20</v>
      </c>
      <c r="I335" s="274"/>
      <c r="J335" s="270"/>
      <c r="K335" s="270"/>
      <c r="L335" s="275"/>
      <c r="M335" s="276"/>
      <c r="N335" s="277"/>
      <c r="O335" s="277"/>
      <c r="P335" s="277"/>
      <c r="Q335" s="277"/>
      <c r="R335" s="277"/>
      <c r="S335" s="277"/>
      <c r="T335" s="27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79" t="s">
        <v>176</v>
      </c>
      <c r="AU335" s="279" t="s">
        <v>87</v>
      </c>
      <c r="AV335" s="13" t="s">
        <v>87</v>
      </c>
      <c r="AW335" s="13" t="s">
        <v>32</v>
      </c>
      <c r="AX335" s="13" t="s">
        <v>78</v>
      </c>
      <c r="AY335" s="279" t="s">
        <v>160</v>
      </c>
    </row>
    <row r="336" s="14" customFormat="1">
      <c r="A336" s="14"/>
      <c r="B336" s="280"/>
      <c r="C336" s="281"/>
      <c r="D336" s="264" t="s">
        <v>176</v>
      </c>
      <c r="E336" s="282" t="s">
        <v>1</v>
      </c>
      <c r="F336" s="283" t="s">
        <v>636</v>
      </c>
      <c r="G336" s="281"/>
      <c r="H336" s="284">
        <v>20</v>
      </c>
      <c r="I336" s="285"/>
      <c r="J336" s="281"/>
      <c r="K336" s="281"/>
      <c r="L336" s="286"/>
      <c r="M336" s="287"/>
      <c r="N336" s="288"/>
      <c r="O336" s="288"/>
      <c r="P336" s="288"/>
      <c r="Q336" s="288"/>
      <c r="R336" s="288"/>
      <c r="S336" s="288"/>
      <c r="T336" s="28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90" t="s">
        <v>176</v>
      </c>
      <c r="AU336" s="290" t="s">
        <v>87</v>
      </c>
      <c r="AV336" s="14" t="s">
        <v>179</v>
      </c>
      <c r="AW336" s="14" t="s">
        <v>32</v>
      </c>
      <c r="AX336" s="14" t="s">
        <v>78</v>
      </c>
      <c r="AY336" s="290" t="s">
        <v>160</v>
      </c>
    </row>
    <row r="337" s="13" customFormat="1">
      <c r="A337" s="13"/>
      <c r="B337" s="269"/>
      <c r="C337" s="270"/>
      <c r="D337" s="264" t="s">
        <v>176</v>
      </c>
      <c r="E337" s="271" t="s">
        <v>1</v>
      </c>
      <c r="F337" s="272" t="s">
        <v>637</v>
      </c>
      <c r="G337" s="270"/>
      <c r="H337" s="273">
        <v>6.1600000000000001</v>
      </c>
      <c r="I337" s="274"/>
      <c r="J337" s="270"/>
      <c r="K337" s="270"/>
      <c r="L337" s="275"/>
      <c r="M337" s="276"/>
      <c r="N337" s="277"/>
      <c r="O337" s="277"/>
      <c r="P337" s="277"/>
      <c r="Q337" s="277"/>
      <c r="R337" s="277"/>
      <c r="S337" s="277"/>
      <c r="T337" s="27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79" t="s">
        <v>176</v>
      </c>
      <c r="AU337" s="279" t="s">
        <v>87</v>
      </c>
      <c r="AV337" s="13" t="s">
        <v>87</v>
      </c>
      <c r="AW337" s="13" t="s">
        <v>32</v>
      </c>
      <c r="AX337" s="13" t="s">
        <v>78</v>
      </c>
      <c r="AY337" s="279" t="s">
        <v>160</v>
      </c>
    </row>
    <row r="338" s="14" customFormat="1">
      <c r="A338" s="14"/>
      <c r="B338" s="280"/>
      <c r="C338" s="281"/>
      <c r="D338" s="264" t="s">
        <v>176</v>
      </c>
      <c r="E338" s="282" t="s">
        <v>1</v>
      </c>
      <c r="F338" s="283" t="s">
        <v>638</v>
      </c>
      <c r="G338" s="281"/>
      <c r="H338" s="284">
        <v>6.1600000000000001</v>
      </c>
      <c r="I338" s="285"/>
      <c r="J338" s="281"/>
      <c r="K338" s="281"/>
      <c r="L338" s="286"/>
      <c r="M338" s="287"/>
      <c r="N338" s="288"/>
      <c r="O338" s="288"/>
      <c r="P338" s="288"/>
      <c r="Q338" s="288"/>
      <c r="R338" s="288"/>
      <c r="S338" s="288"/>
      <c r="T338" s="28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90" t="s">
        <v>176</v>
      </c>
      <c r="AU338" s="290" t="s">
        <v>87</v>
      </c>
      <c r="AV338" s="14" t="s">
        <v>179</v>
      </c>
      <c r="AW338" s="14" t="s">
        <v>32</v>
      </c>
      <c r="AX338" s="14" t="s">
        <v>78</v>
      </c>
      <c r="AY338" s="290" t="s">
        <v>160</v>
      </c>
    </row>
    <row r="339" s="15" customFormat="1">
      <c r="A339" s="15"/>
      <c r="B339" s="291"/>
      <c r="C339" s="292"/>
      <c r="D339" s="264" t="s">
        <v>176</v>
      </c>
      <c r="E339" s="293" t="s">
        <v>1</v>
      </c>
      <c r="F339" s="294" t="s">
        <v>180</v>
      </c>
      <c r="G339" s="292"/>
      <c r="H339" s="295">
        <v>44.159999999999997</v>
      </c>
      <c r="I339" s="296"/>
      <c r="J339" s="292"/>
      <c r="K339" s="292"/>
      <c r="L339" s="297"/>
      <c r="M339" s="298"/>
      <c r="N339" s="299"/>
      <c r="O339" s="299"/>
      <c r="P339" s="299"/>
      <c r="Q339" s="299"/>
      <c r="R339" s="299"/>
      <c r="S339" s="299"/>
      <c r="T339" s="300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301" t="s">
        <v>176</v>
      </c>
      <c r="AU339" s="301" t="s">
        <v>87</v>
      </c>
      <c r="AV339" s="15" t="s">
        <v>166</v>
      </c>
      <c r="AW339" s="15" t="s">
        <v>32</v>
      </c>
      <c r="AX339" s="15" t="s">
        <v>85</v>
      </c>
      <c r="AY339" s="301" t="s">
        <v>160</v>
      </c>
    </row>
    <row r="340" s="2" customFormat="1" ht="24.15" customHeight="1">
      <c r="A340" s="40"/>
      <c r="B340" s="41"/>
      <c r="C340" s="251" t="s">
        <v>421</v>
      </c>
      <c r="D340" s="251" t="s">
        <v>162</v>
      </c>
      <c r="E340" s="252" t="s">
        <v>639</v>
      </c>
      <c r="F340" s="253" t="s">
        <v>640</v>
      </c>
      <c r="G340" s="254" t="s">
        <v>173</v>
      </c>
      <c r="H340" s="255">
        <v>2.04</v>
      </c>
      <c r="I340" s="256"/>
      <c r="J340" s="257">
        <f>ROUND(I340*H340,2)</f>
        <v>0</v>
      </c>
      <c r="K340" s="258"/>
      <c r="L340" s="43"/>
      <c r="M340" s="259" t="s">
        <v>1</v>
      </c>
      <c r="N340" s="260" t="s">
        <v>43</v>
      </c>
      <c r="O340" s="93"/>
      <c r="P340" s="261">
        <f>O340*H340</f>
        <v>0</v>
      </c>
      <c r="Q340" s="261">
        <v>2.5018699999999998</v>
      </c>
      <c r="R340" s="261">
        <f>Q340*H340</f>
        <v>5.1038147999999994</v>
      </c>
      <c r="S340" s="261">
        <v>0</v>
      </c>
      <c r="T340" s="262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63" t="s">
        <v>166</v>
      </c>
      <c r="AT340" s="263" t="s">
        <v>162</v>
      </c>
      <c r="AU340" s="263" t="s">
        <v>87</v>
      </c>
      <c r="AY340" s="17" t="s">
        <v>160</v>
      </c>
      <c r="BE340" s="153">
        <f>IF(N340="základní",J340,0)</f>
        <v>0</v>
      </c>
      <c r="BF340" s="153">
        <f>IF(N340="snížená",J340,0)</f>
        <v>0</v>
      </c>
      <c r="BG340" s="153">
        <f>IF(N340="zákl. přenesená",J340,0)</f>
        <v>0</v>
      </c>
      <c r="BH340" s="153">
        <f>IF(N340="sníž. přenesená",J340,0)</f>
        <v>0</v>
      </c>
      <c r="BI340" s="153">
        <f>IF(N340="nulová",J340,0)</f>
        <v>0</v>
      </c>
      <c r="BJ340" s="17" t="s">
        <v>85</v>
      </c>
      <c r="BK340" s="153">
        <f>ROUND(I340*H340,2)</f>
        <v>0</v>
      </c>
      <c r="BL340" s="17" t="s">
        <v>166</v>
      </c>
      <c r="BM340" s="263" t="s">
        <v>641</v>
      </c>
    </row>
    <row r="341" s="2" customFormat="1">
      <c r="A341" s="40"/>
      <c r="B341" s="41"/>
      <c r="C341" s="42"/>
      <c r="D341" s="264" t="s">
        <v>168</v>
      </c>
      <c r="E341" s="42"/>
      <c r="F341" s="265" t="s">
        <v>642</v>
      </c>
      <c r="G341" s="42"/>
      <c r="H341" s="42"/>
      <c r="I341" s="220"/>
      <c r="J341" s="42"/>
      <c r="K341" s="42"/>
      <c r="L341" s="43"/>
      <c r="M341" s="266"/>
      <c r="N341" s="267"/>
      <c r="O341" s="93"/>
      <c r="P341" s="93"/>
      <c r="Q341" s="93"/>
      <c r="R341" s="93"/>
      <c r="S341" s="93"/>
      <c r="T341" s="94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7" t="s">
        <v>168</v>
      </c>
      <c r="AU341" s="17" t="s">
        <v>87</v>
      </c>
    </row>
    <row r="342" s="13" customFormat="1">
      <c r="A342" s="13"/>
      <c r="B342" s="269"/>
      <c r="C342" s="270"/>
      <c r="D342" s="264" t="s">
        <v>176</v>
      </c>
      <c r="E342" s="271" t="s">
        <v>1</v>
      </c>
      <c r="F342" s="272" t="s">
        <v>643</v>
      </c>
      <c r="G342" s="270"/>
      <c r="H342" s="273">
        <v>0.434</v>
      </c>
      <c r="I342" s="274"/>
      <c r="J342" s="270"/>
      <c r="K342" s="270"/>
      <c r="L342" s="275"/>
      <c r="M342" s="276"/>
      <c r="N342" s="277"/>
      <c r="O342" s="277"/>
      <c r="P342" s="277"/>
      <c r="Q342" s="277"/>
      <c r="R342" s="277"/>
      <c r="S342" s="277"/>
      <c r="T342" s="27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79" t="s">
        <v>176</v>
      </c>
      <c r="AU342" s="279" t="s">
        <v>87</v>
      </c>
      <c r="AV342" s="13" t="s">
        <v>87</v>
      </c>
      <c r="AW342" s="13" t="s">
        <v>32</v>
      </c>
      <c r="AX342" s="13" t="s">
        <v>78</v>
      </c>
      <c r="AY342" s="279" t="s">
        <v>160</v>
      </c>
    </row>
    <row r="343" s="14" customFormat="1">
      <c r="A343" s="14"/>
      <c r="B343" s="280"/>
      <c r="C343" s="281"/>
      <c r="D343" s="264" t="s">
        <v>176</v>
      </c>
      <c r="E343" s="282" t="s">
        <v>1</v>
      </c>
      <c r="F343" s="283" t="s">
        <v>644</v>
      </c>
      <c r="G343" s="281"/>
      <c r="H343" s="284">
        <v>0.434</v>
      </c>
      <c r="I343" s="285"/>
      <c r="J343" s="281"/>
      <c r="K343" s="281"/>
      <c r="L343" s="286"/>
      <c r="M343" s="287"/>
      <c r="N343" s="288"/>
      <c r="O343" s="288"/>
      <c r="P343" s="288"/>
      <c r="Q343" s="288"/>
      <c r="R343" s="288"/>
      <c r="S343" s="288"/>
      <c r="T343" s="28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90" t="s">
        <v>176</v>
      </c>
      <c r="AU343" s="290" t="s">
        <v>87</v>
      </c>
      <c r="AV343" s="14" t="s">
        <v>179</v>
      </c>
      <c r="AW343" s="14" t="s">
        <v>32</v>
      </c>
      <c r="AX343" s="14" t="s">
        <v>78</v>
      </c>
      <c r="AY343" s="290" t="s">
        <v>160</v>
      </c>
    </row>
    <row r="344" s="13" customFormat="1">
      <c r="A344" s="13"/>
      <c r="B344" s="269"/>
      <c r="C344" s="270"/>
      <c r="D344" s="264" t="s">
        <v>176</v>
      </c>
      <c r="E344" s="271" t="s">
        <v>1</v>
      </c>
      <c r="F344" s="272" t="s">
        <v>645</v>
      </c>
      <c r="G344" s="270"/>
      <c r="H344" s="273">
        <v>0.75600000000000001</v>
      </c>
      <c r="I344" s="274"/>
      <c r="J344" s="270"/>
      <c r="K344" s="270"/>
      <c r="L344" s="275"/>
      <c r="M344" s="276"/>
      <c r="N344" s="277"/>
      <c r="O344" s="277"/>
      <c r="P344" s="277"/>
      <c r="Q344" s="277"/>
      <c r="R344" s="277"/>
      <c r="S344" s="277"/>
      <c r="T344" s="27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79" t="s">
        <v>176</v>
      </c>
      <c r="AU344" s="279" t="s">
        <v>87</v>
      </c>
      <c r="AV344" s="13" t="s">
        <v>87</v>
      </c>
      <c r="AW344" s="13" t="s">
        <v>32</v>
      </c>
      <c r="AX344" s="13" t="s">
        <v>78</v>
      </c>
      <c r="AY344" s="279" t="s">
        <v>160</v>
      </c>
    </row>
    <row r="345" s="14" customFormat="1">
      <c r="A345" s="14"/>
      <c r="B345" s="280"/>
      <c r="C345" s="281"/>
      <c r="D345" s="264" t="s">
        <v>176</v>
      </c>
      <c r="E345" s="282" t="s">
        <v>1</v>
      </c>
      <c r="F345" s="283" t="s">
        <v>646</v>
      </c>
      <c r="G345" s="281"/>
      <c r="H345" s="284">
        <v>0.75600000000000001</v>
      </c>
      <c r="I345" s="285"/>
      <c r="J345" s="281"/>
      <c r="K345" s="281"/>
      <c r="L345" s="286"/>
      <c r="M345" s="287"/>
      <c r="N345" s="288"/>
      <c r="O345" s="288"/>
      <c r="P345" s="288"/>
      <c r="Q345" s="288"/>
      <c r="R345" s="288"/>
      <c r="S345" s="288"/>
      <c r="T345" s="28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90" t="s">
        <v>176</v>
      </c>
      <c r="AU345" s="290" t="s">
        <v>87</v>
      </c>
      <c r="AV345" s="14" t="s">
        <v>179</v>
      </c>
      <c r="AW345" s="14" t="s">
        <v>32</v>
      </c>
      <c r="AX345" s="14" t="s">
        <v>78</v>
      </c>
      <c r="AY345" s="290" t="s">
        <v>160</v>
      </c>
    </row>
    <row r="346" s="13" customFormat="1">
      <c r="A346" s="13"/>
      <c r="B346" s="269"/>
      <c r="C346" s="270"/>
      <c r="D346" s="264" t="s">
        <v>176</v>
      </c>
      <c r="E346" s="271" t="s">
        <v>1</v>
      </c>
      <c r="F346" s="272" t="s">
        <v>647</v>
      </c>
      <c r="G346" s="270"/>
      <c r="H346" s="273">
        <v>0.19500000000000001</v>
      </c>
      <c r="I346" s="274"/>
      <c r="J346" s="270"/>
      <c r="K346" s="270"/>
      <c r="L346" s="275"/>
      <c r="M346" s="276"/>
      <c r="N346" s="277"/>
      <c r="O346" s="277"/>
      <c r="P346" s="277"/>
      <c r="Q346" s="277"/>
      <c r="R346" s="277"/>
      <c r="S346" s="277"/>
      <c r="T346" s="27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79" t="s">
        <v>176</v>
      </c>
      <c r="AU346" s="279" t="s">
        <v>87</v>
      </c>
      <c r="AV346" s="13" t="s">
        <v>87</v>
      </c>
      <c r="AW346" s="13" t="s">
        <v>32</v>
      </c>
      <c r="AX346" s="13" t="s">
        <v>78</v>
      </c>
      <c r="AY346" s="279" t="s">
        <v>160</v>
      </c>
    </row>
    <row r="347" s="14" customFormat="1">
      <c r="A347" s="14"/>
      <c r="B347" s="280"/>
      <c r="C347" s="281"/>
      <c r="D347" s="264" t="s">
        <v>176</v>
      </c>
      <c r="E347" s="282" t="s">
        <v>1</v>
      </c>
      <c r="F347" s="283" t="s">
        <v>648</v>
      </c>
      <c r="G347" s="281"/>
      <c r="H347" s="284">
        <v>0.19500000000000001</v>
      </c>
      <c r="I347" s="285"/>
      <c r="J347" s="281"/>
      <c r="K347" s="281"/>
      <c r="L347" s="286"/>
      <c r="M347" s="287"/>
      <c r="N347" s="288"/>
      <c r="O347" s="288"/>
      <c r="P347" s="288"/>
      <c r="Q347" s="288"/>
      <c r="R347" s="288"/>
      <c r="S347" s="288"/>
      <c r="T347" s="28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90" t="s">
        <v>176</v>
      </c>
      <c r="AU347" s="290" t="s">
        <v>87</v>
      </c>
      <c r="AV347" s="14" t="s">
        <v>179</v>
      </c>
      <c r="AW347" s="14" t="s">
        <v>32</v>
      </c>
      <c r="AX347" s="14" t="s">
        <v>78</v>
      </c>
      <c r="AY347" s="290" t="s">
        <v>160</v>
      </c>
    </row>
    <row r="348" s="13" customFormat="1">
      <c r="A348" s="13"/>
      <c r="B348" s="269"/>
      <c r="C348" s="270"/>
      <c r="D348" s="264" t="s">
        <v>176</v>
      </c>
      <c r="E348" s="271" t="s">
        <v>1</v>
      </c>
      <c r="F348" s="272" t="s">
        <v>649</v>
      </c>
      <c r="G348" s="270"/>
      <c r="H348" s="273">
        <v>0.65500000000000003</v>
      </c>
      <c r="I348" s="274"/>
      <c r="J348" s="270"/>
      <c r="K348" s="270"/>
      <c r="L348" s="275"/>
      <c r="M348" s="276"/>
      <c r="N348" s="277"/>
      <c r="O348" s="277"/>
      <c r="P348" s="277"/>
      <c r="Q348" s="277"/>
      <c r="R348" s="277"/>
      <c r="S348" s="277"/>
      <c r="T348" s="27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79" t="s">
        <v>176</v>
      </c>
      <c r="AU348" s="279" t="s">
        <v>87</v>
      </c>
      <c r="AV348" s="13" t="s">
        <v>87</v>
      </c>
      <c r="AW348" s="13" t="s">
        <v>32</v>
      </c>
      <c r="AX348" s="13" t="s">
        <v>78</v>
      </c>
      <c r="AY348" s="279" t="s">
        <v>160</v>
      </c>
    </row>
    <row r="349" s="14" customFormat="1">
      <c r="A349" s="14"/>
      <c r="B349" s="280"/>
      <c r="C349" s="281"/>
      <c r="D349" s="264" t="s">
        <v>176</v>
      </c>
      <c r="E349" s="282" t="s">
        <v>1</v>
      </c>
      <c r="F349" s="283" t="s">
        <v>650</v>
      </c>
      <c r="G349" s="281"/>
      <c r="H349" s="284">
        <v>0.65500000000000003</v>
      </c>
      <c r="I349" s="285"/>
      <c r="J349" s="281"/>
      <c r="K349" s="281"/>
      <c r="L349" s="286"/>
      <c r="M349" s="287"/>
      <c r="N349" s="288"/>
      <c r="O349" s="288"/>
      <c r="P349" s="288"/>
      <c r="Q349" s="288"/>
      <c r="R349" s="288"/>
      <c r="S349" s="288"/>
      <c r="T349" s="28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90" t="s">
        <v>176</v>
      </c>
      <c r="AU349" s="290" t="s">
        <v>87</v>
      </c>
      <c r="AV349" s="14" t="s">
        <v>179</v>
      </c>
      <c r="AW349" s="14" t="s">
        <v>32</v>
      </c>
      <c r="AX349" s="14" t="s">
        <v>78</v>
      </c>
      <c r="AY349" s="290" t="s">
        <v>160</v>
      </c>
    </row>
    <row r="350" s="15" customFormat="1">
      <c r="A350" s="15"/>
      <c r="B350" s="291"/>
      <c r="C350" s="292"/>
      <c r="D350" s="264" t="s">
        <v>176</v>
      </c>
      <c r="E350" s="293" t="s">
        <v>1</v>
      </c>
      <c r="F350" s="294" t="s">
        <v>180</v>
      </c>
      <c r="G350" s="292"/>
      <c r="H350" s="295">
        <v>2.04</v>
      </c>
      <c r="I350" s="296"/>
      <c r="J350" s="292"/>
      <c r="K350" s="292"/>
      <c r="L350" s="297"/>
      <c r="M350" s="298"/>
      <c r="N350" s="299"/>
      <c r="O350" s="299"/>
      <c r="P350" s="299"/>
      <c r="Q350" s="299"/>
      <c r="R350" s="299"/>
      <c r="S350" s="299"/>
      <c r="T350" s="30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301" t="s">
        <v>176</v>
      </c>
      <c r="AU350" s="301" t="s">
        <v>87</v>
      </c>
      <c r="AV350" s="15" t="s">
        <v>166</v>
      </c>
      <c r="AW350" s="15" t="s">
        <v>32</v>
      </c>
      <c r="AX350" s="15" t="s">
        <v>85</v>
      </c>
      <c r="AY350" s="301" t="s">
        <v>160</v>
      </c>
    </row>
    <row r="351" s="2" customFormat="1" ht="24.15" customHeight="1">
      <c r="A351" s="40"/>
      <c r="B351" s="41"/>
      <c r="C351" s="251" t="s">
        <v>428</v>
      </c>
      <c r="D351" s="251" t="s">
        <v>162</v>
      </c>
      <c r="E351" s="252" t="s">
        <v>651</v>
      </c>
      <c r="F351" s="253" t="s">
        <v>652</v>
      </c>
      <c r="G351" s="254" t="s">
        <v>173</v>
      </c>
      <c r="H351" s="255">
        <v>5.1189999999999998</v>
      </c>
      <c r="I351" s="256"/>
      <c r="J351" s="257">
        <f>ROUND(I351*H351,2)</f>
        <v>0</v>
      </c>
      <c r="K351" s="258"/>
      <c r="L351" s="43"/>
      <c r="M351" s="259" t="s">
        <v>1</v>
      </c>
      <c r="N351" s="260" t="s">
        <v>43</v>
      </c>
      <c r="O351" s="93"/>
      <c r="P351" s="261">
        <f>O351*H351</f>
        <v>0</v>
      </c>
      <c r="Q351" s="261">
        <v>2.5018699999999998</v>
      </c>
      <c r="R351" s="261">
        <f>Q351*H351</f>
        <v>12.807072529999999</v>
      </c>
      <c r="S351" s="261">
        <v>0</v>
      </c>
      <c r="T351" s="262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63" t="s">
        <v>166</v>
      </c>
      <c r="AT351" s="263" t="s">
        <v>162</v>
      </c>
      <c r="AU351" s="263" t="s">
        <v>87</v>
      </c>
      <c r="AY351" s="17" t="s">
        <v>160</v>
      </c>
      <c r="BE351" s="153">
        <f>IF(N351="základní",J351,0)</f>
        <v>0</v>
      </c>
      <c r="BF351" s="153">
        <f>IF(N351="snížená",J351,0)</f>
        <v>0</v>
      </c>
      <c r="BG351" s="153">
        <f>IF(N351="zákl. přenesená",J351,0)</f>
        <v>0</v>
      </c>
      <c r="BH351" s="153">
        <f>IF(N351="sníž. přenesená",J351,0)</f>
        <v>0</v>
      </c>
      <c r="BI351" s="153">
        <f>IF(N351="nulová",J351,0)</f>
        <v>0</v>
      </c>
      <c r="BJ351" s="17" t="s">
        <v>85</v>
      </c>
      <c r="BK351" s="153">
        <f>ROUND(I351*H351,2)</f>
        <v>0</v>
      </c>
      <c r="BL351" s="17" t="s">
        <v>166</v>
      </c>
      <c r="BM351" s="263" t="s">
        <v>653</v>
      </c>
    </row>
    <row r="352" s="2" customFormat="1">
      <c r="A352" s="40"/>
      <c r="B352" s="41"/>
      <c r="C352" s="42"/>
      <c r="D352" s="264" t="s">
        <v>168</v>
      </c>
      <c r="E352" s="42"/>
      <c r="F352" s="265" t="s">
        <v>654</v>
      </c>
      <c r="G352" s="42"/>
      <c r="H352" s="42"/>
      <c r="I352" s="220"/>
      <c r="J352" s="42"/>
      <c r="K352" s="42"/>
      <c r="L352" s="43"/>
      <c r="M352" s="266"/>
      <c r="N352" s="267"/>
      <c r="O352" s="93"/>
      <c r="P352" s="93"/>
      <c r="Q352" s="93"/>
      <c r="R352" s="93"/>
      <c r="S352" s="93"/>
      <c r="T352" s="94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7" t="s">
        <v>168</v>
      </c>
      <c r="AU352" s="17" t="s">
        <v>87</v>
      </c>
    </row>
    <row r="353" s="13" customFormat="1">
      <c r="A353" s="13"/>
      <c r="B353" s="269"/>
      <c r="C353" s="270"/>
      <c r="D353" s="264" t="s">
        <v>176</v>
      </c>
      <c r="E353" s="271" t="s">
        <v>1</v>
      </c>
      <c r="F353" s="272" t="s">
        <v>655</v>
      </c>
      <c r="G353" s="270"/>
      <c r="H353" s="273">
        <v>5.1189999999999998</v>
      </c>
      <c r="I353" s="274"/>
      <c r="J353" s="270"/>
      <c r="K353" s="270"/>
      <c r="L353" s="275"/>
      <c r="M353" s="276"/>
      <c r="N353" s="277"/>
      <c r="O353" s="277"/>
      <c r="P353" s="277"/>
      <c r="Q353" s="277"/>
      <c r="R353" s="277"/>
      <c r="S353" s="277"/>
      <c r="T353" s="27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79" t="s">
        <v>176</v>
      </c>
      <c r="AU353" s="279" t="s">
        <v>87</v>
      </c>
      <c r="AV353" s="13" t="s">
        <v>87</v>
      </c>
      <c r="AW353" s="13" t="s">
        <v>32</v>
      </c>
      <c r="AX353" s="13" t="s">
        <v>78</v>
      </c>
      <c r="AY353" s="279" t="s">
        <v>160</v>
      </c>
    </row>
    <row r="354" s="14" customFormat="1">
      <c r="A354" s="14"/>
      <c r="B354" s="280"/>
      <c r="C354" s="281"/>
      <c r="D354" s="264" t="s">
        <v>176</v>
      </c>
      <c r="E354" s="282" t="s">
        <v>1</v>
      </c>
      <c r="F354" s="283" t="s">
        <v>656</v>
      </c>
      <c r="G354" s="281"/>
      <c r="H354" s="284">
        <v>5.1189999999999998</v>
      </c>
      <c r="I354" s="285"/>
      <c r="J354" s="281"/>
      <c r="K354" s="281"/>
      <c r="L354" s="286"/>
      <c r="M354" s="287"/>
      <c r="N354" s="288"/>
      <c r="O354" s="288"/>
      <c r="P354" s="288"/>
      <c r="Q354" s="288"/>
      <c r="R354" s="288"/>
      <c r="S354" s="288"/>
      <c r="T354" s="28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90" t="s">
        <v>176</v>
      </c>
      <c r="AU354" s="290" t="s">
        <v>87</v>
      </c>
      <c r="AV354" s="14" t="s">
        <v>179</v>
      </c>
      <c r="AW354" s="14" t="s">
        <v>32</v>
      </c>
      <c r="AX354" s="14" t="s">
        <v>78</v>
      </c>
      <c r="AY354" s="290" t="s">
        <v>160</v>
      </c>
    </row>
    <row r="355" s="15" customFormat="1">
      <c r="A355" s="15"/>
      <c r="B355" s="291"/>
      <c r="C355" s="292"/>
      <c r="D355" s="264" t="s">
        <v>176</v>
      </c>
      <c r="E355" s="293" t="s">
        <v>1</v>
      </c>
      <c r="F355" s="294" t="s">
        <v>180</v>
      </c>
      <c r="G355" s="292"/>
      <c r="H355" s="295">
        <v>5.1189999999999998</v>
      </c>
      <c r="I355" s="296"/>
      <c r="J355" s="292"/>
      <c r="K355" s="292"/>
      <c r="L355" s="297"/>
      <c r="M355" s="298"/>
      <c r="N355" s="299"/>
      <c r="O355" s="299"/>
      <c r="P355" s="299"/>
      <c r="Q355" s="299"/>
      <c r="R355" s="299"/>
      <c r="S355" s="299"/>
      <c r="T355" s="300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301" t="s">
        <v>176</v>
      </c>
      <c r="AU355" s="301" t="s">
        <v>87</v>
      </c>
      <c r="AV355" s="15" t="s">
        <v>166</v>
      </c>
      <c r="AW355" s="15" t="s">
        <v>32</v>
      </c>
      <c r="AX355" s="15" t="s">
        <v>85</v>
      </c>
      <c r="AY355" s="301" t="s">
        <v>160</v>
      </c>
    </row>
    <row r="356" s="2" customFormat="1" ht="24.15" customHeight="1">
      <c r="A356" s="40"/>
      <c r="B356" s="41"/>
      <c r="C356" s="251" t="s">
        <v>657</v>
      </c>
      <c r="D356" s="251" t="s">
        <v>162</v>
      </c>
      <c r="E356" s="252" t="s">
        <v>658</v>
      </c>
      <c r="F356" s="253" t="s">
        <v>659</v>
      </c>
      <c r="G356" s="254" t="s">
        <v>263</v>
      </c>
      <c r="H356" s="255">
        <v>0.27800000000000002</v>
      </c>
      <c r="I356" s="256"/>
      <c r="J356" s="257">
        <f>ROUND(I356*H356,2)</f>
        <v>0</v>
      </c>
      <c r="K356" s="258"/>
      <c r="L356" s="43"/>
      <c r="M356" s="259" t="s">
        <v>1</v>
      </c>
      <c r="N356" s="260" t="s">
        <v>43</v>
      </c>
      <c r="O356" s="93"/>
      <c r="P356" s="261">
        <f>O356*H356</f>
        <v>0</v>
      </c>
      <c r="Q356" s="261">
        <v>1.06277</v>
      </c>
      <c r="R356" s="261">
        <f>Q356*H356</f>
        <v>0.29545006000000001</v>
      </c>
      <c r="S356" s="261">
        <v>0</v>
      </c>
      <c r="T356" s="262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63" t="s">
        <v>166</v>
      </c>
      <c r="AT356" s="263" t="s">
        <v>162</v>
      </c>
      <c r="AU356" s="263" t="s">
        <v>87</v>
      </c>
      <c r="AY356" s="17" t="s">
        <v>160</v>
      </c>
      <c r="BE356" s="153">
        <f>IF(N356="základní",J356,0)</f>
        <v>0</v>
      </c>
      <c r="BF356" s="153">
        <f>IF(N356="snížená",J356,0)</f>
        <v>0</v>
      </c>
      <c r="BG356" s="153">
        <f>IF(N356="zákl. přenesená",J356,0)</f>
        <v>0</v>
      </c>
      <c r="BH356" s="153">
        <f>IF(N356="sníž. přenesená",J356,0)</f>
        <v>0</v>
      </c>
      <c r="BI356" s="153">
        <f>IF(N356="nulová",J356,0)</f>
        <v>0</v>
      </c>
      <c r="BJ356" s="17" t="s">
        <v>85</v>
      </c>
      <c r="BK356" s="153">
        <f>ROUND(I356*H356,2)</f>
        <v>0</v>
      </c>
      <c r="BL356" s="17" t="s">
        <v>166</v>
      </c>
      <c r="BM356" s="263" t="s">
        <v>660</v>
      </c>
    </row>
    <row r="357" s="2" customFormat="1">
      <c r="A357" s="40"/>
      <c r="B357" s="41"/>
      <c r="C357" s="42"/>
      <c r="D357" s="264" t="s">
        <v>168</v>
      </c>
      <c r="E357" s="42"/>
      <c r="F357" s="265" t="s">
        <v>661</v>
      </c>
      <c r="G357" s="42"/>
      <c r="H357" s="42"/>
      <c r="I357" s="220"/>
      <c r="J357" s="42"/>
      <c r="K357" s="42"/>
      <c r="L357" s="43"/>
      <c r="M357" s="266"/>
      <c r="N357" s="267"/>
      <c r="O357" s="93"/>
      <c r="P357" s="93"/>
      <c r="Q357" s="93"/>
      <c r="R357" s="93"/>
      <c r="S357" s="93"/>
      <c r="T357" s="94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7" t="s">
        <v>168</v>
      </c>
      <c r="AU357" s="17" t="s">
        <v>87</v>
      </c>
    </row>
    <row r="358" s="13" customFormat="1">
      <c r="A358" s="13"/>
      <c r="B358" s="269"/>
      <c r="C358" s="270"/>
      <c r="D358" s="264" t="s">
        <v>176</v>
      </c>
      <c r="E358" s="271" t="s">
        <v>1</v>
      </c>
      <c r="F358" s="272" t="s">
        <v>662</v>
      </c>
      <c r="G358" s="270"/>
      <c r="H358" s="273">
        <v>0.27800000000000002</v>
      </c>
      <c r="I358" s="274"/>
      <c r="J358" s="270"/>
      <c r="K358" s="270"/>
      <c r="L358" s="275"/>
      <c r="M358" s="276"/>
      <c r="N358" s="277"/>
      <c r="O358" s="277"/>
      <c r="P358" s="277"/>
      <c r="Q358" s="277"/>
      <c r="R358" s="277"/>
      <c r="S358" s="277"/>
      <c r="T358" s="27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79" t="s">
        <v>176</v>
      </c>
      <c r="AU358" s="279" t="s">
        <v>87</v>
      </c>
      <c r="AV358" s="13" t="s">
        <v>87</v>
      </c>
      <c r="AW358" s="13" t="s">
        <v>32</v>
      </c>
      <c r="AX358" s="13" t="s">
        <v>78</v>
      </c>
      <c r="AY358" s="279" t="s">
        <v>160</v>
      </c>
    </row>
    <row r="359" s="14" customFormat="1">
      <c r="A359" s="14"/>
      <c r="B359" s="280"/>
      <c r="C359" s="281"/>
      <c r="D359" s="264" t="s">
        <v>176</v>
      </c>
      <c r="E359" s="282" t="s">
        <v>1</v>
      </c>
      <c r="F359" s="283" t="s">
        <v>663</v>
      </c>
      <c r="G359" s="281"/>
      <c r="H359" s="284">
        <v>0.27800000000000002</v>
      </c>
      <c r="I359" s="285"/>
      <c r="J359" s="281"/>
      <c r="K359" s="281"/>
      <c r="L359" s="286"/>
      <c r="M359" s="287"/>
      <c r="N359" s="288"/>
      <c r="O359" s="288"/>
      <c r="P359" s="288"/>
      <c r="Q359" s="288"/>
      <c r="R359" s="288"/>
      <c r="S359" s="288"/>
      <c r="T359" s="28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90" t="s">
        <v>176</v>
      </c>
      <c r="AU359" s="290" t="s">
        <v>87</v>
      </c>
      <c r="AV359" s="14" t="s">
        <v>179</v>
      </c>
      <c r="AW359" s="14" t="s">
        <v>32</v>
      </c>
      <c r="AX359" s="14" t="s">
        <v>78</v>
      </c>
      <c r="AY359" s="290" t="s">
        <v>160</v>
      </c>
    </row>
    <row r="360" s="15" customFormat="1">
      <c r="A360" s="15"/>
      <c r="B360" s="291"/>
      <c r="C360" s="292"/>
      <c r="D360" s="264" t="s">
        <v>176</v>
      </c>
      <c r="E360" s="293" t="s">
        <v>1</v>
      </c>
      <c r="F360" s="294" t="s">
        <v>180</v>
      </c>
      <c r="G360" s="292"/>
      <c r="H360" s="295">
        <v>0.27800000000000002</v>
      </c>
      <c r="I360" s="296"/>
      <c r="J360" s="292"/>
      <c r="K360" s="292"/>
      <c r="L360" s="297"/>
      <c r="M360" s="298"/>
      <c r="N360" s="299"/>
      <c r="O360" s="299"/>
      <c r="P360" s="299"/>
      <c r="Q360" s="299"/>
      <c r="R360" s="299"/>
      <c r="S360" s="299"/>
      <c r="T360" s="300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301" t="s">
        <v>176</v>
      </c>
      <c r="AU360" s="301" t="s">
        <v>87</v>
      </c>
      <c r="AV360" s="15" t="s">
        <v>166</v>
      </c>
      <c r="AW360" s="15" t="s">
        <v>32</v>
      </c>
      <c r="AX360" s="15" t="s">
        <v>85</v>
      </c>
      <c r="AY360" s="301" t="s">
        <v>160</v>
      </c>
    </row>
    <row r="361" s="2" customFormat="1" ht="24.15" customHeight="1">
      <c r="A361" s="40"/>
      <c r="B361" s="41"/>
      <c r="C361" s="251" t="s">
        <v>664</v>
      </c>
      <c r="D361" s="251" t="s">
        <v>162</v>
      </c>
      <c r="E361" s="252" t="s">
        <v>665</v>
      </c>
      <c r="F361" s="253" t="s">
        <v>666</v>
      </c>
      <c r="G361" s="254" t="s">
        <v>173</v>
      </c>
      <c r="H361" s="255">
        <v>7.8300000000000001</v>
      </c>
      <c r="I361" s="256"/>
      <c r="J361" s="257">
        <f>ROUND(I361*H361,2)</f>
        <v>0</v>
      </c>
      <c r="K361" s="258"/>
      <c r="L361" s="43"/>
      <c r="M361" s="259" t="s">
        <v>1</v>
      </c>
      <c r="N361" s="260" t="s">
        <v>43</v>
      </c>
      <c r="O361" s="93"/>
      <c r="P361" s="261">
        <f>O361*H361</f>
        <v>0</v>
      </c>
      <c r="Q361" s="261">
        <v>2.0874999999999999</v>
      </c>
      <c r="R361" s="261">
        <f>Q361*H361</f>
        <v>16.345124999999999</v>
      </c>
      <c r="S361" s="261">
        <v>0</v>
      </c>
      <c r="T361" s="262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63" t="s">
        <v>166</v>
      </c>
      <c r="AT361" s="263" t="s">
        <v>162</v>
      </c>
      <c r="AU361" s="263" t="s">
        <v>87</v>
      </c>
      <c r="AY361" s="17" t="s">
        <v>160</v>
      </c>
      <c r="BE361" s="153">
        <f>IF(N361="základní",J361,0)</f>
        <v>0</v>
      </c>
      <c r="BF361" s="153">
        <f>IF(N361="snížená",J361,0)</f>
        <v>0</v>
      </c>
      <c r="BG361" s="153">
        <f>IF(N361="zákl. přenesená",J361,0)</f>
        <v>0</v>
      </c>
      <c r="BH361" s="153">
        <f>IF(N361="sníž. přenesená",J361,0)</f>
        <v>0</v>
      </c>
      <c r="BI361" s="153">
        <f>IF(N361="nulová",J361,0)</f>
        <v>0</v>
      </c>
      <c r="BJ361" s="17" t="s">
        <v>85</v>
      </c>
      <c r="BK361" s="153">
        <f>ROUND(I361*H361,2)</f>
        <v>0</v>
      </c>
      <c r="BL361" s="17" t="s">
        <v>166</v>
      </c>
      <c r="BM361" s="263" t="s">
        <v>667</v>
      </c>
    </row>
    <row r="362" s="2" customFormat="1">
      <c r="A362" s="40"/>
      <c r="B362" s="41"/>
      <c r="C362" s="42"/>
      <c r="D362" s="264" t="s">
        <v>168</v>
      </c>
      <c r="E362" s="42"/>
      <c r="F362" s="265" t="s">
        <v>668</v>
      </c>
      <c r="G362" s="42"/>
      <c r="H362" s="42"/>
      <c r="I362" s="220"/>
      <c r="J362" s="42"/>
      <c r="K362" s="42"/>
      <c r="L362" s="43"/>
      <c r="M362" s="266"/>
      <c r="N362" s="267"/>
      <c r="O362" s="93"/>
      <c r="P362" s="93"/>
      <c r="Q362" s="93"/>
      <c r="R362" s="93"/>
      <c r="S362" s="93"/>
      <c r="T362" s="94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7" t="s">
        <v>168</v>
      </c>
      <c r="AU362" s="17" t="s">
        <v>87</v>
      </c>
    </row>
    <row r="363" s="13" customFormat="1">
      <c r="A363" s="13"/>
      <c r="B363" s="269"/>
      <c r="C363" s="270"/>
      <c r="D363" s="264" t="s">
        <v>176</v>
      </c>
      <c r="E363" s="271" t="s">
        <v>1</v>
      </c>
      <c r="F363" s="272" t="s">
        <v>669</v>
      </c>
      <c r="G363" s="270"/>
      <c r="H363" s="273">
        <v>7.8300000000000001</v>
      </c>
      <c r="I363" s="274"/>
      <c r="J363" s="270"/>
      <c r="K363" s="270"/>
      <c r="L363" s="275"/>
      <c r="M363" s="276"/>
      <c r="N363" s="277"/>
      <c r="O363" s="277"/>
      <c r="P363" s="277"/>
      <c r="Q363" s="277"/>
      <c r="R363" s="277"/>
      <c r="S363" s="277"/>
      <c r="T363" s="27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79" t="s">
        <v>176</v>
      </c>
      <c r="AU363" s="279" t="s">
        <v>87</v>
      </c>
      <c r="AV363" s="13" t="s">
        <v>87</v>
      </c>
      <c r="AW363" s="13" t="s">
        <v>32</v>
      </c>
      <c r="AX363" s="13" t="s">
        <v>78</v>
      </c>
      <c r="AY363" s="279" t="s">
        <v>160</v>
      </c>
    </row>
    <row r="364" s="14" customFormat="1">
      <c r="A364" s="14"/>
      <c r="B364" s="280"/>
      <c r="C364" s="281"/>
      <c r="D364" s="264" t="s">
        <v>176</v>
      </c>
      <c r="E364" s="282" t="s">
        <v>1</v>
      </c>
      <c r="F364" s="283" t="s">
        <v>670</v>
      </c>
      <c r="G364" s="281"/>
      <c r="H364" s="284">
        <v>7.8300000000000001</v>
      </c>
      <c r="I364" s="285"/>
      <c r="J364" s="281"/>
      <c r="K364" s="281"/>
      <c r="L364" s="286"/>
      <c r="M364" s="287"/>
      <c r="N364" s="288"/>
      <c r="O364" s="288"/>
      <c r="P364" s="288"/>
      <c r="Q364" s="288"/>
      <c r="R364" s="288"/>
      <c r="S364" s="288"/>
      <c r="T364" s="28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90" t="s">
        <v>176</v>
      </c>
      <c r="AU364" s="290" t="s">
        <v>87</v>
      </c>
      <c r="AV364" s="14" t="s">
        <v>179</v>
      </c>
      <c r="AW364" s="14" t="s">
        <v>32</v>
      </c>
      <c r="AX364" s="14" t="s">
        <v>78</v>
      </c>
      <c r="AY364" s="290" t="s">
        <v>160</v>
      </c>
    </row>
    <row r="365" s="15" customFormat="1">
      <c r="A365" s="15"/>
      <c r="B365" s="291"/>
      <c r="C365" s="292"/>
      <c r="D365" s="264" t="s">
        <v>176</v>
      </c>
      <c r="E365" s="293" t="s">
        <v>1</v>
      </c>
      <c r="F365" s="294" t="s">
        <v>180</v>
      </c>
      <c r="G365" s="292"/>
      <c r="H365" s="295">
        <v>7.8300000000000001</v>
      </c>
      <c r="I365" s="296"/>
      <c r="J365" s="292"/>
      <c r="K365" s="292"/>
      <c r="L365" s="297"/>
      <c r="M365" s="298"/>
      <c r="N365" s="299"/>
      <c r="O365" s="299"/>
      <c r="P365" s="299"/>
      <c r="Q365" s="299"/>
      <c r="R365" s="299"/>
      <c r="S365" s="299"/>
      <c r="T365" s="300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301" t="s">
        <v>176</v>
      </c>
      <c r="AU365" s="301" t="s">
        <v>87</v>
      </c>
      <c r="AV365" s="15" t="s">
        <v>166</v>
      </c>
      <c r="AW365" s="15" t="s">
        <v>32</v>
      </c>
      <c r="AX365" s="15" t="s">
        <v>85</v>
      </c>
      <c r="AY365" s="301" t="s">
        <v>160</v>
      </c>
    </row>
    <row r="366" s="2" customFormat="1" ht="33" customHeight="1">
      <c r="A366" s="40"/>
      <c r="B366" s="41"/>
      <c r="C366" s="251" t="s">
        <v>671</v>
      </c>
      <c r="D366" s="251" t="s">
        <v>162</v>
      </c>
      <c r="E366" s="252" t="s">
        <v>672</v>
      </c>
      <c r="F366" s="253" t="s">
        <v>673</v>
      </c>
      <c r="G366" s="254" t="s">
        <v>173</v>
      </c>
      <c r="H366" s="255">
        <v>26.100000000000001</v>
      </c>
      <c r="I366" s="256"/>
      <c r="J366" s="257">
        <f>ROUND(I366*H366,2)</f>
        <v>0</v>
      </c>
      <c r="K366" s="258"/>
      <c r="L366" s="43"/>
      <c r="M366" s="259" t="s">
        <v>1</v>
      </c>
      <c r="N366" s="260" t="s">
        <v>43</v>
      </c>
      <c r="O366" s="93"/>
      <c r="P366" s="261">
        <f>O366*H366</f>
        <v>0</v>
      </c>
      <c r="Q366" s="261">
        <v>1.54</v>
      </c>
      <c r="R366" s="261">
        <f>Q366*H366</f>
        <v>40.194000000000003</v>
      </c>
      <c r="S366" s="261">
        <v>0</v>
      </c>
      <c r="T366" s="262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63" t="s">
        <v>166</v>
      </c>
      <c r="AT366" s="263" t="s">
        <v>162</v>
      </c>
      <c r="AU366" s="263" t="s">
        <v>87</v>
      </c>
      <c r="AY366" s="17" t="s">
        <v>160</v>
      </c>
      <c r="BE366" s="153">
        <f>IF(N366="základní",J366,0)</f>
        <v>0</v>
      </c>
      <c r="BF366" s="153">
        <f>IF(N366="snížená",J366,0)</f>
        <v>0</v>
      </c>
      <c r="BG366" s="153">
        <f>IF(N366="zákl. přenesená",J366,0)</f>
        <v>0</v>
      </c>
      <c r="BH366" s="153">
        <f>IF(N366="sníž. přenesená",J366,0)</f>
        <v>0</v>
      </c>
      <c r="BI366" s="153">
        <f>IF(N366="nulová",J366,0)</f>
        <v>0</v>
      </c>
      <c r="BJ366" s="17" t="s">
        <v>85</v>
      </c>
      <c r="BK366" s="153">
        <f>ROUND(I366*H366,2)</f>
        <v>0</v>
      </c>
      <c r="BL366" s="17" t="s">
        <v>166</v>
      </c>
      <c r="BM366" s="263" t="s">
        <v>674</v>
      </c>
    </row>
    <row r="367" s="2" customFormat="1">
      <c r="A367" s="40"/>
      <c r="B367" s="41"/>
      <c r="C367" s="42"/>
      <c r="D367" s="264" t="s">
        <v>168</v>
      </c>
      <c r="E367" s="42"/>
      <c r="F367" s="265" t="s">
        <v>675</v>
      </c>
      <c r="G367" s="42"/>
      <c r="H367" s="42"/>
      <c r="I367" s="220"/>
      <c r="J367" s="42"/>
      <c r="K367" s="42"/>
      <c r="L367" s="43"/>
      <c r="M367" s="266"/>
      <c r="N367" s="267"/>
      <c r="O367" s="93"/>
      <c r="P367" s="93"/>
      <c r="Q367" s="93"/>
      <c r="R367" s="93"/>
      <c r="S367" s="93"/>
      <c r="T367" s="94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7" t="s">
        <v>168</v>
      </c>
      <c r="AU367" s="17" t="s">
        <v>87</v>
      </c>
    </row>
    <row r="368" s="13" customFormat="1">
      <c r="A368" s="13"/>
      <c r="B368" s="269"/>
      <c r="C368" s="270"/>
      <c r="D368" s="264" t="s">
        <v>176</v>
      </c>
      <c r="E368" s="271" t="s">
        <v>1</v>
      </c>
      <c r="F368" s="272" t="s">
        <v>676</v>
      </c>
      <c r="G368" s="270"/>
      <c r="H368" s="273">
        <v>26.100000000000001</v>
      </c>
      <c r="I368" s="274"/>
      <c r="J368" s="270"/>
      <c r="K368" s="270"/>
      <c r="L368" s="275"/>
      <c r="M368" s="276"/>
      <c r="N368" s="277"/>
      <c r="O368" s="277"/>
      <c r="P368" s="277"/>
      <c r="Q368" s="277"/>
      <c r="R368" s="277"/>
      <c r="S368" s="277"/>
      <c r="T368" s="27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79" t="s">
        <v>176</v>
      </c>
      <c r="AU368" s="279" t="s">
        <v>87</v>
      </c>
      <c r="AV368" s="13" t="s">
        <v>87</v>
      </c>
      <c r="AW368" s="13" t="s">
        <v>32</v>
      </c>
      <c r="AX368" s="13" t="s">
        <v>78</v>
      </c>
      <c r="AY368" s="279" t="s">
        <v>160</v>
      </c>
    </row>
    <row r="369" s="14" customFormat="1">
      <c r="A369" s="14"/>
      <c r="B369" s="280"/>
      <c r="C369" s="281"/>
      <c r="D369" s="264" t="s">
        <v>176</v>
      </c>
      <c r="E369" s="282" t="s">
        <v>1</v>
      </c>
      <c r="F369" s="283" t="s">
        <v>677</v>
      </c>
      <c r="G369" s="281"/>
      <c r="H369" s="284">
        <v>26.100000000000001</v>
      </c>
      <c r="I369" s="285"/>
      <c r="J369" s="281"/>
      <c r="K369" s="281"/>
      <c r="L369" s="286"/>
      <c r="M369" s="287"/>
      <c r="N369" s="288"/>
      <c r="O369" s="288"/>
      <c r="P369" s="288"/>
      <c r="Q369" s="288"/>
      <c r="R369" s="288"/>
      <c r="S369" s="288"/>
      <c r="T369" s="28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90" t="s">
        <v>176</v>
      </c>
      <c r="AU369" s="290" t="s">
        <v>87</v>
      </c>
      <c r="AV369" s="14" t="s">
        <v>179</v>
      </c>
      <c r="AW369" s="14" t="s">
        <v>32</v>
      </c>
      <c r="AX369" s="14" t="s">
        <v>78</v>
      </c>
      <c r="AY369" s="290" t="s">
        <v>160</v>
      </c>
    </row>
    <row r="370" s="15" customFormat="1">
      <c r="A370" s="15"/>
      <c r="B370" s="291"/>
      <c r="C370" s="292"/>
      <c r="D370" s="264" t="s">
        <v>176</v>
      </c>
      <c r="E370" s="293" t="s">
        <v>1</v>
      </c>
      <c r="F370" s="294" t="s">
        <v>180</v>
      </c>
      <c r="G370" s="292"/>
      <c r="H370" s="295">
        <v>26.100000000000001</v>
      </c>
      <c r="I370" s="296"/>
      <c r="J370" s="292"/>
      <c r="K370" s="292"/>
      <c r="L370" s="297"/>
      <c r="M370" s="298"/>
      <c r="N370" s="299"/>
      <c r="O370" s="299"/>
      <c r="P370" s="299"/>
      <c r="Q370" s="299"/>
      <c r="R370" s="299"/>
      <c r="S370" s="299"/>
      <c r="T370" s="300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301" t="s">
        <v>176</v>
      </c>
      <c r="AU370" s="301" t="s">
        <v>87</v>
      </c>
      <c r="AV370" s="15" t="s">
        <v>166</v>
      </c>
      <c r="AW370" s="15" t="s">
        <v>32</v>
      </c>
      <c r="AX370" s="15" t="s">
        <v>85</v>
      </c>
      <c r="AY370" s="301" t="s">
        <v>160</v>
      </c>
    </row>
    <row r="371" s="2" customFormat="1" ht="24.15" customHeight="1">
      <c r="A371" s="40"/>
      <c r="B371" s="41"/>
      <c r="C371" s="251" t="s">
        <v>678</v>
      </c>
      <c r="D371" s="251" t="s">
        <v>162</v>
      </c>
      <c r="E371" s="252" t="s">
        <v>679</v>
      </c>
      <c r="F371" s="253" t="s">
        <v>680</v>
      </c>
      <c r="G371" s="254" t="s">
        <v>202</v>
      </c>
      <c r="H371" s="255">
        <v>44.159999999999997</v>
      </c>
      <c r="I371" s="256"/>
      <c r="J371" s="257">
        <f>ROUND(I371*H371,2)</f>
        <v>0</v>
      </c>
      <c r="K371" s="258"/>
      <c r="L371" s="43"/>
      <c r="M371" s="259" t="s">
        <v>1</v>
      </c>
      <c r="N371" s="260" t="s">
        <v>43</v>
      </c>
      <c r="O371" s="93"/>
      <c r="P371" s="261">
        <f>O371*H371</f>
        <v>0</v>
      </c>
      <c r="Q371" s="261">
        <v>0.93779000000000001</v>
      </c>
      <c r="R371" s="261">
        <f>Q371*H371</f>
        <v>41.412806399999994</v>
      </c>
      <c r="S371" s="261">
        <v>0</v>
      </c>
      <c r="T371" s="262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63" t="s">
        <v>166</v>
      </c>
      <c r="AT371" s="263" t="s">
        <v>162</v>
      </c>
      <c r="AU371" s="263" t="s">
        <v>87</v>
      </c>
      <c r="AY371" s="17" t="s">
        <v>160</v>
      </c>
      <c r="BE371" s="153">
        <f>IF(N371="základní",J371,0)</f>
        <v>0</v>
      </c>
      <c r="BF371" s="153">
        <f>IF(N371="snížená",J371,0)</f>
        <v>0</v>
      </c>
      <c r="BG371" s="153">
        <f>IF(N371="zákl. přenesená",J371,0)</f>
        <v>0</v>
      </c>
      <c r="BH371" s="153">
        <f>IF(N371="sníž. přenesená",J371,0)</f>
        <v>0</v>
      </c>
      <c r="BI371" s="153">
        <f>IF(N371="nulová",J371,0)</f>
        <v>0</v>
      </c>
      <c r="BJ371" s="17" t="s">
        <v>85</v>
      </c>
      <c r="BK371" s="153">
        <f>ROUND(I371*H371,2)</f>
        <v>0</v>
      </c>
      <c r="BL371" s="17" t="s">
        <v>166</v>
      </c>
      <c r="BM371" s="263" t="s">
        <v>681</v>
      </c>
    </row>
    <row r="372" s="2" customFormat="1">
      <c r="A372" s="40"/>
      <c r="B372" s="41"/>
      <c r="C372" s="42"/>
      <c r="D372" s="264" t="s">
        <v>168</v>
      </c>
      <c r="E372" s="42"/>
      <c r="F372" s="265" t="s">
        <v>682</v>
      </c>
      <c r="G372" s="42"/>
      <c r="H372" s="42"/>
      <c r="I372" s="220"/>
      <c r="J372" s="42"/>
      <c r="K372" s="42"/>
      <c r="L372" s="43"/>
      <c r="M372" s="266"/>
      <c r="N372" s="267"/>
      <c r="O372" s="93"/>
      <c r="P372" s="93"/>
      <c r="Q372" s="93"/>
      <c r="R372" s="93"/>
      <c r="S372" s="93"/>
      <c r="T372" s="94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7" t="s">
        <v>168</v>
      </c>
      <c r="AU372" s="17" t="s">
        <v>87</v>
      </c>
    </row>
    <row r="373" s="13" customFormat="1">
      <c r="A373" s="13"/>
      <c r="B373" s="269"/>
      <c r="C373" s="270"/>
      <c r="D373" s="264" t="s">
        <v>176</v>
      </c>
      <c r="E373" s="271" t="s">
        <v>1</v>
      </c>
      <c r="F373" s="272" t="s">
        <v>633</v>
      </c>
      <c r="G373" s="270"/>
      <c r="H373" s="273">
        <v>18</v>
      </c>
      <c r="I373" s="274"/>
      <c r="J373" s="270"/>
      <c r="K373" s="270"/>
      <c r="L373" s="275"/>
      <c r="M373" s="276"/>
      <c r="N373" s="277"/>
      <c r="O373" s="277"/>
      <c r="P373" s="277"/>
      <c r="Q373" s="277"/>
      <c r="R373" s="277"/>
      <c r="S373" s="277"/>
      <c r="T373" s="27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79" t="s">
        <v>176</v>
      </c>
      <c r="AU373" s="279" t="s">
        <v>87</v>
      </c>
      <c r="AV373" s="13" t="s">
        <v>87</v>
      </c>
      <c r="AW373" s="13" t="s">
        <v>32</v>
      </c>
      <c r="AX373" s="13" t="s">
        <v>78</v>
      </c>
      <c r="AY373" s="279" t="s">
        <v>160</v>
      </c>
    </row>
    <row r="374" s="14" customFormat="1">
      <c r="A374" s="14"/>
      <c r="B374" s="280"/>
      <c r="C374" s="281"/>
      <c r="D374" s="264" t="s">
        <v>176</v>
      </c>
      <c r="E374" s="282" t="s">
        <v>1</v>
      </c>
      <c r="F374" s="283" t="s">
        <v>683</v>
      </c>
      <c r="G374" s="281"/>
      <c r="H374" s="284">
        <v>18</v>
      </c>
      <c r="I374" s="285"/>
      <c r="J374" s="281"/>
      <c r="K374" s="281"/>
      <c r="L374" s="286"/>
      <c r="M374" s="287"/>
      <c r="N374" s="288"/>
      <c r="O374" s="288"/>
      <c r="P374" s="288"/>
      <c r="Q374" s="288"/>
      <c r="R374" s="288"/>
      <c r="S374" s="288"/>
      <c r="T374" s="28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90" t="s">
        <v>176</v>
      </c>
      <c r="AU374" s="290" t="s">
        <v>87</v>
      </c>
      <c r="AV374" s="14" t="s">
        <v>179</v>
      </c>
      <c r="AW374" s="14" t="s">
        <v>32</v>
      </c>
      <c r="AX374" s="14" t="s">
        <v>78</v>
      </c>
      <c r="AY374" s="290" t="s">
        <v>160</v>
      </c>
    </row>
    <row r="375" s="13" customFormat="1">
      <c r="A375" s="13"/>
      <c r="B375" s="269"/>
      <c r="C375" s="270"/>
      <c r="D375" s="264" t="s">
        <v>176</v>
      </c>
      <c r="E375" s="271" t="s">
        <v>1</v>
      </c>
      <c r="F375" s="272" t="s">
        <v>635</v>
      </c>
      <c r="G375" s="270"/>
      <c r="H375" s="273">
        <v>20</v>
      </c>
      <c r="I375" s="274"/>
      <c r="J375" s="270"/>
      <c r="K375" s="270"/>
      <c r="L375" s="275"/>
      <c r="M375" s="276"/>
      <c r="N375" s="277"/>
      <c r="O375" s="277"/>
      <c r="P375" s="277"/>
      <c r="Q375" s="277"/>
      <c r="R375" s="277"/>
      <c r="S375" s="277"/>
      <c r="T375" s="27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79" t="s">
        <v>176</v>
      </c>
      <c r="AU375" s="279" t="s">
        <v>87</v>
      </c>
      <c r="AV375" s="13" t="s">
        <v>87</v>
      </c>
      <c r="AW375" s="13" t="s">
        <v>32</v>
      </c>
      <c r="AX375" s="13" t="s">
        <v>78</v>
      </c>
      <c r="AY375" s="279" t="s">
        <v>160</v>
      </c>
    </row>
    <row r="376" s="14" customFormat="1">
      <c r="A376" s="14"/>
      <c r="B376" s="280"/>
      <c r="C376" s="281"/>
      <c r="D376" s="264" t="s">
        <v>176</v>
      </c>
      <c r="E376" s="282" t="s">
        <v>1</v>
      </c>
      <c r="F376" s="283" t="s">
        <v>684</v>
      </c>
      <c r="G376" s="281"/>
      <c r="H376" s="284">
        <v>20</v>
      </c>
      <c r="I376" s="285"/>
      <c r="J376" s="281"/>
      <c r="K376" s="281"/>
      <c r="L376" s="286"/>
      <c r="M376" s="287"/>
      <c r="N376" s="288"/>
      <c r="O376" s="288"/>
      <c r="P376" s="288"/>
      <c r="Q376" s="288"/>
      <c r="R376" s="288"/>
      <c r="S376" s="288"/>
      <c r="T376" s="28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90" t="s">
        <v>176</v>
      </c>
      <c r="AU376" s="290" t="s">
        <v>87</v>
      </c>
      <c r="AV376" s="14" t="s">
        <v>179</v>
      </c>
      <c r="AW376" s="14" t="s">
        <v>32</v>
      </c>
      <c r="AX376" s="14" t="s">
        <v>78</v>
      </c>
      <c r="AY376" s="290" t="s">
        <v>160</v>
      </c>
    </row>
    <row r="377" s="13" customFormat="1">
      <c r="A377" s="13"/>
      <c r="B377" s="269"/>
      <c r="C377" s="270"/>
      <c r="D377" s="264" t="s">
        <v>176</v>
      </c>
      <c r="E377" s="271" t="s">
        <v>1</v>
      </c>
      <c r="F377" s="272" t="s">
        <v>637</v>
      </c>
      <c r="G377" s="270"/>
      <c r="H377" s="273">
        <v>6.1600000000000001</v>
      </c>
      <c r="I377" s="274"/>
      <c r="J377" s="270"/>
      <c r="K377" s="270"/>
      <c r="L377" s="275"/>
      <c r="M377" s="276"/>
      <c r="N377" s="277"/>
      <c r="O377" s="277"/>
      <c r="P377" s="277"/>
      <c r="Q377" s="277"/>
      <c r="R377" s="277"/>
      <c r="S377" s="277"/>
      <c r="T377" s="27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79" t="s">
        <v>176</v>
      </c>
      <c r="AU377" s="279" t="s">
        <v>87</v>
      </c>
      <c r="AV377" s="13" t="s">
        <v>87</v>
      </c>
      <c r="AW377" s="13" t="s">
        <v>32</v>
      </c>
      <c r="AX377" s="13" t="s">
        <v>78</v>
      </c>
      <c r="AY377" s="279" t="s">
        <v>160</v>
      </c>
    </row>
    <row r="378" s="14" customFormat="1">
      <c r="A378" s="14"/>
      <c r="B378" s="280"/>
      <c r="C378" s="281"/>
      <c r="D378" s="264" t="s">
        <v>176</v>
      </c>
      <c r="E378" s="282" t="s">
        <v>1</v>
      </c>
      <c r="F378" s="283" t="s">
        <v>638</v>
      </c>
      <c r="G378" s="281"/>
      <c r="H378" s="284">
        <v>6.1600000000000001</v>
      </c>
      <c r="I378" s="285"/>
      <c r="J378" s="281"/>
      <c r="K378" s="281"/>
      <c r="L378" s="286"/>
      <c r="M378" s="287"/>
      <c r="N378" s="288"/>
      <c r="O378" s="288"/>
      <c r="P378" s="288"/>
      <c r="Q378" s="288"/>
      <c r="R378" s="288"/>
      <c r="S378" s="288"/>
      <c r="T378" s="28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90" t="s">
        <v>176</v>
      </c>
      <c r="AU378" s="290" t="s">
        <v>87</v>
      </c>
      <c r="AV378" s="14" t="s">
        <v>179</v>
      </c>
      <c r="AW378" s="14" t="s">
        <v>32</v>
      </c>
      <c r="AX378" s="14" t="s">
        <v>78</v>
      </c>
      <c r="AY378" s="290" t="s">
        <v>160</v>
      </c>
    </row>
    <row r="379" s="15" customFormat="1">
      <c r="A379" s="15"/>
      <c r="B379" s="291"/>
      <c r="C379" s="292"/>
      <c r="D379" s="264" t="s">
        <v>176</v>
      </c>
      <c r="E379" s="293" t="s">
        <v>1</v>
      </c>
      <c r="F379" s="294" t="s">
        <v>180</v>
      </c>
      <c r="G379" s="292"/>
      <c r="H379" s="295">
        <v>44.159999999999997</v>
      </c>
      <c r="I379" s="296"/>
      <c r="J379" s="292"/>
      <c r="K379" s="292"/>
      <c r="L379" s="297"/>
      <c r="M379" s="298"/>
      <c r="N379" s="299"/>
      <c r="O379" s="299"/>
      <c r="P379" s="299"/>
      <c r="Q379" s="299"/>
      <c r="R379" s="299"/>
      <c r="S379" s="299"/>
      <c r="T379" s="30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301" t="s">
        <v>176</v>
      </c>
      <c r="AU379" s="301" t="s">
        <v>87</v>
      </c>
      <c r="AV379" s="15" t="s">
        <v>166</v>
      </c>
      <c r="AW379" s="15" t="s">
        <v>32</v>
      </c>
      <c r="AX379" s="15" t="s">
        <v>85</v>
      </c>
      <c r="AY379" s="301" t="s">
        <v>160</v>
      </c>
    </row>
    <row r="380" s="12" customFormat="1" ht="22.8" customHeight="1">
      <c r="A380" s="12"/>
      <c r="B380" s="235"/>
      <c r="C380" s="236"/>
      <c r="D380" s="237" t="s">
        <v>77</v>
      </c>
      <c r="E380" s="249" t="s">
        <v>193</v>
      </c>
      <c r="F380" s="249" t="s">
        <v>685</v>
      </c>
      <c r="G380" s="236"/>
      <c r="H380" s="236"/>
      <c r="I380" s="239"/>
      <c r="J380" s="250">
        <f>BK380</f>
        <v>0</v>
      </c>
      <c r="K380" s="236"/>
      <c r="L380" s="241"/>
      <c r="M380" s="242"/>
      <c r="N380" s="243"/>
      <c r="O380" s="243"/>
      <c r="P380" s="244">
        <f>SUM(P381:P385)</f>
        <v>0</v>
      </c>
      <c r="Q380" s="243"/>
      <c r="R380" s="244">
        <f>SUM(R381:R385)</f>
        <v>32.200000000000003</v>
      </c>
      <c r="S380" s="243"/>
      <c r="T380" s="245">
        <f>SUM(T381:T385)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46" t="s">
        <v>85</v>
      </c>
      <c r="AT380" s="247" t="s">
        <v>77</v>
      </c>
      <c r="AU380" s="247" t="s">
        <v>85</v>
      </c>
      <c r="AY380" s="246" t="s">
        <v>160</v>
      </c>
      <c r="BK380" s="248">
        <f>SUM(BK381:BK385)</f>
        <v>0</v>
      </c>
    </row>
    <row r="381" s="2" customFormat="1" ht="21.75" customHeight="1">
      <c r="A381" s="40"/>
      <c r="B381" s="41"/>
      <c r="C381" s="251" t="s">
        <v>686</v>
      </c>
      <c r="D381" s="251" t="s">
        <v>162</v>
      </c>
      <c r="E381" s="252" t="s">
        <v>687</v>
      </c>
      <c r="F381" s="253" t="s">
        <v>688</v>
      </c>
      <c r="G381" s="254" t="s">
        <v>202</v>
      </c>
      <c r="H381" s="255">
        <v>70</v>
      </c>
      <c r="I381" s="256"/>
      <c r="J381" s="257">
        <f>ROUND(I381*H381,2)</f>
        <v>0</v>
      </c>
      <c r="K381" s="258"/>
      <c r="L381" s="43"/>
      <c r="M381" s="259" t="s">
        <v>1</v>
      </c>
      <c r="N381" s="260" t="s">
        <v>43</v>
      </c>
      <c r="O381" s="93"/>
      <c r="P381" s="261">
        <f>O381*H381</f>
        <v>0</v>
      </c>
      <c r="Q381" s="261">
        <v>0.46000000000000002</v>
      </c>
      <c r="R381" s="261">
        <f>Q381*H381</f>
        <v>32.200000000000003</v>
      </c>
      <c r="S381" s="261">
        <v>0</v>
      </c>
      <c r="T381" s="262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63" t="s">
        <v>166</v>
      </c>
      <c r="AT381" s="263" t="s">
        <v>162</v>
      </c>
      <c r="AU381" s="263" t="s">
        <v>87</v>
      </c>
      <c r="AY381" s="17" t="s">
        <v>160</v>
      </c>
      <c r="BE381" s="153">
        <f>IF(N381="základní",J381,0)</f>
        <v>0</v>
      </c>
      <c r="BF381" s="153">
        <f>IF(N381="snížená",J381,0)</f>
        <v>0</v>
      </c>
      <c r="BG381" s="153">
        <f>IF(N381="zákl. přenesená",J381,0)</f>
        <v>0</v>
      </c>
      <c r="BH381" s="153">
        <f>IF(N381="sníž. přenesená",J381,0)</f>
        <v>0</v>
      </c>
      <c r="BI381" s="153">
        <f>IF(N381="nulová",J381,0)</f>
        <v>0</v>
      </c>
      <c r="BJ381" s="17" t="s">
        <v>85</v>
      </c>
      <c r="BK381" s="153">
        <f>ROUND(I381*H381,2)</f>
        <v>0</v>
      </c>
      <c r="BL381" s="17" t="s">
        <v>166</v>
      </c>
      <c r="BM381" s="263" t="s">
        <v>689</v>
      </c>
    </row>
    <row r="382" s="2" customFormat="1">
      <c r="A382" s="40"/>
      <c r="B382" s="41"/>
      <c r="C382" s="42"/>
      <c r="D382" s="264" t="s">
        <v>168</v>
      </c>
      <c r="E382" s="42"/>
      <c r="F382" s="265" t="s">
        <v>690</v>
      </c>
      <c r="G382" s="42"/>
      <c r="H382" s="42"/>
      <c r="I382" s="220"/>
      <c r="J382" s="42"/>
      <c r="K382" s="42"/>
      <c r="L382" s="43"/>
      <c r="M382" s="266"/>
      <c r="N382" s="267"/>
      <c r="O382" s="93"/>
      <c r="P382" s="93"/>
      <c r="Q382" s="93"/>
      <c r="R382" s="93"/>
      <c r="S382" s="93"/>
      <c r="T382" s="94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7" t="s">
        <v>168</v>
      </c>
      <c r="AU382" s="17" t="s">
        <v>87</v>
      </c>
    </row>
    <row r="383" s="13" customFormat="1">
      <c r="A383" s="13"/>
      <c r="B383" s="269"/>
      <c r="C383" s="270"/>
      <c r="D383" s="264" t="s">
        <v>176</v>
      </c>
      <c r="E383" s="271" t="s">
        <v>1</v>
      </c>
      <c r="F383" s="272" t="s">
        <v>551</v>
      </c>
      <c r="G383" s="270"/>
      <c r="H383" s="273">
        <v>70</v>
      </c>
      <c r="I383" s="274"/>
      <c r="J383" s="270"/>
      <c r="K383" s="270"/>
      <c r="L383" s="275"/>
      <c r="M383" s="276"/>
      <c r="N383" s="277"/>
      <c r="O383" s="277"/>
      <c r="P383" s="277"/>
      <c r="Q383" s="277"/>
      <c r="R383" s="277"/>
      <c r="S383" s="277"/>
      <c r="T383" s="27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79" t="s">
        <v>176</v>
      </c>
      <c r="AU383" s="279" t="s">
        <v>87</v>
      </c>
      <c r="AV383" s="13" t="s">
        <v>87</v>
      </c>
      <c r="AW383" s="13" t="s">
        <v>32</v>
      </c>
      <c r="AX383" s="13" t="s">
        <v>78</v>
      </c>
      <c r="AY383" s="279" t="s">
        <v>160</v>
      </c>
    </row>
    <row r="384" s="14" customFormat="1">
      <c r="A384" s="14"/>
      <c r="B384" s="280"/>
      <c r="C384" s="281"/>
      <c r="D384" s="264" t="s">
        <v>176</v>
      </c>
      <c r="E384" s="282" t="s">
        <v>1</v>
      </c>
      <c r="F384" s="283" t="s">
        <v>691</v>
      </c>
      <c r="G384" s="281"/>
      <c r="H384" s="284">
        <v>70</v>
      </c>
      <c r="I384" s="285"/>
      <c r="J384" s="281"/>
      <c r="K384" s="281"/>
      <c r="L384" s="286"/>
      <c r="M384" s="287"/>
      <c r="N384" s="288"/>
      <c r="O384" s="288"/>
      <c r="P384" s="288"/>
      <c r="Q384" s="288"/>
      <c r="R384" s="288"/>
      <c r="S384" s="288"/>
      <c r="T384" s="28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90" t="s">
        <v>176</v>
      </c>
      <c r="AU384" s="290" t="s">
        <v>87</v>
      </c>
      <c r="AV384" s="14" t="s">
        <v>179</v>
      </c>
      <c r="AW384" s="14" t="s">
        <v>32</v>
      </c>
      <c r="AX384" s="14" t="s">
        <v>78</v>
      </c>
      <c r="AY384" s="290" t="s">
        <v>160</v>
      </c>
    </row>
    <row r="385" s="15" customFormat="1">
      <c r="A385" s="15"/>
      <c r="B385" s="291"/>
      <c r="C385" s="292"/>
      <c r="D385" s="264" t="s">
        <v>176</v>
      </c>
      <c r="E385" s="293" t="s">
        <v>1</v>
      </c>
      <c r="F385" s="294" t="s">
        <v>180</v>
      </c>
      <c r="G385" s="292"/>
      <c r="H385" s="295">
        <v>70</v>
      </c>
      <c r="I385" s="296"/>
      <c r="J385" s="292"/>
      <c r="K385" s="292"/>
      <c r="L385" s="297"/>
      <c r="M385" s="298"/>
      <c r="N385" s="299"/>
      <c r="O385" s="299"/>
      <c r="P385" s="299"/>
      <c r="Q385" s="299"/>
      <c r="R385" s="299"/>
      <c r="S385" s="299"/>
      <c r="T385" s="30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301" t="s">
        <v>176</v>
      </c>
      <c r="AU385" s="301" t="s">
        <v>87</v>
      </c>
      <c r="AV385" s="15" t="s">
        <v>166</v>
      </c>
      <c r="AW385" s="15" t="s">
        <v>32</v>
      </c>
      <c r="AX385" s="15" t="s">
        <v>85</v>
      </c>
      <c r="AY385" s="301" t="s">
        <v>160</v>
      </c>
    </row>
    <row r="386" s="12" customFormat="1" ht="22.8" customHeight="1">
      <c r="A386" s="12"/>
      <c r="B386" s="235"/>
      <c r="C386" s="236"/>
      <c r="D386" s="237" t="s">
        <v>77</v>
      </c>
      <c r="E386" s="249" t="s">
        <v>199</v>
      </c>
      <c r="F386" s="249" t="s">
        <v>270</v>
      </c>
      <c r="G386" s="236"/>
      <c r="H386" s="236"/>
      <c r="I386" s="239"/>
      <c r="J386" s="250">
        <f>BK386</f>
        <v>0</v>
      </c>
      <c r="K386" s="236"/>
      <c r="L386" s="241"/>
      <c r="M386" s="242"/>
      <c r="N386" s="243"/>
      <c r="O386" s="243"/>
      <c r="P386" s="244">
        <f>SUM(P387:P396)</f>
        <v>0</v>
      </c>
      <c r="Q386" s="243"/>
      <c r="R386" s="244">
        <f>SUM(R387:R396)</f>
        <v>4.5587200000000001</v>
      </c>
      <c r="S386" s="243"/>
      <c r="T386" s="245">
        <f>SUM(T387:T396)</f>
        <v>2.8000000000000003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46" t="s">
        <v>85</v>
      </c>
      <c r="AT386" s="247" t="s">
        <v>77</v>
      </c>
      <c r="AU386" s="247" t="s">
        <v>85</v>
      </c>
      <c r="AY386" s="246" t="s">
        <v>160</v>
      </c>
      <c r="BK386" s="248">
        <f>SUM(BK387:BK396)</f>
        <v>0</v>
      </c>
    </row>
    <row r="387" s="2" customFormat="1" ht="24.15" customHeight="1">
      <c r="A387" s="40"/>
      <c r="B387" s="41"/>
      <c r="C387" s="251" t="s">
        <v>692</v>
      </c>
      <c r="D387" s="251" t="s">
        <v>162</v>
      </c>
      <c r="E387" s="252" t="s">
        <v>272</v>
      </c>
      <c r="F387" s="253" t="s">
        <v>273</v>
      </c>
      <c r="G387" s="254" t="s">
        <v>202</v>
      </c>
      <c r="H387" s="255">
        <v>80</v>
      </c>
      <c r="I387" s="256"/>
      <c r="J387" s="257">
        <f>ROUND(I387*H387,2)</f>
        <v>0</v>
      </c>
      <c r="K387" s="258"/>
      <c r="L387" s="43"/>
      <c r="M387" s="259" t="s">
        <v>1</v>
      </c>
      <c r="N387" s="260" t="s">
        <v>43</v>
      </c>
      <c r="O387" s="93"/>
      <c r="P387" s="261">
        <f>O387*H387</f>
        <v>0</v>
      </c>
      <c r="Q387" s="261">
        <v>0.055059999999999998</v>
      </c>
      <c r="R387" s="261">
        <f>Q387*H387</f>
        <v>4.4047999999999998</v>
      </c>
      <c r="S387" s="261">
        <v>0.035000000000000003</v>
      </c>
      <c r="T387" s="262">
        <f>S387*H387</f>
        <v>2.8000000000000003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63" t="s">
        <v>166</v>
      </c>
      <c r="AT387" s="263" t="s">
        <v>162</v>
      </c>
      <c r="AU387" s="263" t="s">
        <v>87</v>
      </c>
      <c r="AY387" s="17" t="s">
        <v>160</v>
      </c>
      <c r="BE387" s="153">
        <f>IF(N387="základní",J387,0)</f>
        <v>0</v>
      </c>
      <c r="BF387" s="153">
        <f>IF(N387="snížená",J387,0)</f>
        <v>0</v>
      </c>
      <c r="BG387" s="153">
        <f>IF(N387="zákl. přenesená",J387,0)</f>
        <v>0</v>
      </c>
      <c r="BH387" s="153">
        <f>IF(N387="sníž. přenesená",J387,0)</f>
        <v>0</v>
      </c>
      <c r="BI387" s="153">
        <f>IF(N387="nulová",J387,0)</f>
        <v>0</v>
      </c>
      <c r="BJ387" s="17" t="s">
        <v>85</v>
      </c>
      <c r="BK387" s="153">
        <f>ROUND(I387*H387,2)</f>
        <v>0</v>
      </c>
      <c r="BL387" s="17" t="s">
        <v>166</v>
      </c>
      <c r="BM387" s="263" t="s">
        <v>693</v>
      </c>
    </row>
    <row r="388" s="2" customFormat="1">
      <c r="A388" s="40"/>
      <c r="B388" s="41"/>
      <c r="C388" s="42"/>
      <c r="D388" s="264" t="s">
        <v>168</v>
      </c>
      <c r="E388" s="42"/>
      <c r="F388" s="265" t="s">
        <v>275</v>
      </c>
      <c r="G388" s="42"/>
      <c r="H388" s="42"/>
      <c r="I388" s="220"/>
      <c r="J388" s="42"/>
      <c r="K388" s="42"/>
      <c r="L388" s="43"/>
      <c r="M388" s="266"/>
      <c r="N388" s="267"/>
      <c r="O388" s="93"/>
      <c r="P388" s="93"/>
      <c r="Q388" s="93"/>
      <c r="R388" s="93"/>
      <c r="S388" s="93"/>
      <c r="T388" s="94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7" t="s">
        <v>168</v>
      </c>
      <c r="AU388" s="17" t="s">
        <v>87</v>
      </c>
    </row>
    <row r="389" s="13" customFormat="1">
      <c r="A389" s="13"/>
      <c r="B389" s="269"/>
      <c r="C389" s="270"/>
      <c r="D389" s="264" t="s">
        <v>176</v>
      </c>
      <c r="E389" s="271" t="s">
        <v>1</v>
      </c>
      <c r="F389" s="272" t="s">
        <v>694</v>
      </c>
      <c r="G389" s="270"/>
      <c r="H389" s="273">
        <v>80</v>
      </c>
      <c r="I389" s="274"/>
      <c r="J389" s="270"/>
      <c r="K389" s="270"/>
      <c r="L389" s="275"/>
      <c r="M389" s="276"/>
      <c r="N389" s="277"/>
      <c r="O389" s="277"/>
      <c r="P389" s="277"/>
      <c r="Q389" s="277"/>
      <c r="R389" s="277"/>
      <c r="S389" s="277"/>
      <c r="T389" s="27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79" t="s">
        <v>176</v>
      </c>
      <c r="AU389" s="279" t="s">
        <v>87</v>
      </c>
      <c r="AV389" s="13" t="s">
        <v>87</v>
      </c>
      <c r="AW389" s="13" t="s">
        <v>32</v>
      </c>
      <c r="AX389" s="13" t="s">
        <v>78</v>
      </c>
      <c r="AY389" s="279" t="s">
        <v>160</v>
      </c>
    </row>
    <row r="390" s="14" customFormat="1">
      <c r="A390" s="14"/>
      <c r="B390" s="280"/>
      <c r="C390" s="281"/>
      <c r="D390" s="264" t="s">
        <v>176</v>
      </c>
      <c r="E390" s="282" t="s">
        <v>1</v>
      </c>
      <c r="F390" s="283" t="s">
        <v>695</v>
      </c>
      <c r="G390" s="281"/>
      <c r="H390" s="284">
        <v>80</v>
      </c>
      <c r="I390" s="285"/>
      <c r="J390" s="281"/>
      <c r="K390" s="281"/>
      <c r="L390" s="286"/>
      <c r="M390" s="287"/>
      <c r="N390" s="288"/>
      <c r="O390" s="288"/>
      <c r="P390" s="288"/>
      <c r="Q390" s="288"/>
      <c r="R390" s="288"/>
      <c r="S390" s="288"/>
      <c r="T390" s="28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90" t="s">
        <v>176</v>
      </c>
      <c r="AU390" s="290" t="s">
        <v>87</v>
      </c>
      <c r="AV390" s="14" t="s">
        <v>179</v>
      </c>
      <c r="AW390" s="14" t="s">
        <v>32</v>
      </c>
      <c r="AX390" s="14" t="s">
        <v>78</v>
      </c>
      <c r="AY390" s="290" t="s">
        <v>160</v>
      </c>
    </row>
    <row r="391" s="15" customFormat="1">
      <c r="A391" s="15"/>
      <c r="B391" s="291"/>
      <c r="C391" s="292"/>
      <c r="D391" s="264" t="s">
        <v>176</v>
      </c>
      <c r="E391" s="293" t="s">
        <v>1</v>
      </c>
      <c r="F391" s="294" t="s">
        <v>180</v>
      </c>
      <c r="G391" s="292"/>
      <c r="H391" s="295">
        <v>80</v>
      </c>
      <c r="I391" s="296"/>
      <c r="J391" s="292"/>
      <c r="K391" s="292"/>
      <c r="L391" s="297"/>
      <c r="M391" s="298"/>
      <c r="N391" s="299"/>
      <c r="O391" s="299"/>
      <c r="P391" s="299"/>
      <c r="Q391" s="299"/>
      <c r="R391" s="299"/>
      <c r="S391" s="299"/>
      <c r="T391" s="30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301" t="s">
        <v>176</v>
      </c>
      <c r="AU391" s="301" t="s">
        <v>87</v>
      </c>
      <c r="AV391" s="15" t="s">
        <v>166</v>
      </c>
      <c r="AW391" s="15" t="s">
        <v>32</v>
      </c>
      <c r="AX391" s="15" t="s">
        <v>85</v>
      </c>
      <c r="AY391" s="301" t="s">
        <v>160</v>
      </c>
    </row>
    <row r="392" s="2" customFormat="1" ht="33" customHeight="1">
      <c r="A392" s="40"/>
      <c r="B392" s="41"/>
      <c r="C392" s="251" t="s">
        <v>696</v>
      </c>
      <c r="D392" s="251" t="s">
        <v>162</v>
      </c>
      <c r="E392" s="252" t="s">
        <v>697</v>
      </c>
      <c r="F392" s="253" t="s">
        <v>698</v>
      </c>
      <c r="G392" s="254" t="s">
        <v>202</v>
      </c>
      <c r="H392" s="255">
        <v>104</v>
      </c>
      <c r="I392" s="256"/>
      <c r="J392" s="257">
        <f>ROUND(I392*H392,2)</f>
        <v>0</v>
      </c>
      <c r="K392" s="258"/>
      <c r="L392" s="43"/>
      <c r="M392" s="259" t="s">
        <v>1</v>
      </c>
      <c r="N392" s="260" t="s">
        <v>43</v>
      </c>
      <c r="O392" s="93"/>
      <c r="P392" s="261">
        <f>O392*H392</f>
        <v>0</v>
      </c>
      <c r="Q392" s="261">
        <v>0.00148</v>
      </c>
      <c r="R392" s="261">
        <f>Q392*H392</f>
        <v>0.15392</v>
      </c>
      <c r="S392" s="261">
        <v>0</v>
      </c>
      <c r="T392" s="262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63" t="s">
        <v>166</v>
      </c>
      <c r="AT392" s="263" t="s">
        <v>162</v>
      </c>
      <c r="AU392" s="263" t="s">
        <v>87</v>
      </c>
      <c r="AY392" s="17" t="s">
        <v>160</v>
      </c>
      <c r="BE392" s="153">
        <f>IF(N392="základní",J392,0)</f>
        <v>0</v>
      </c>
      <c r="BF392" s="153">
        <f>IF(N392="snížená",J392,0)</f>
        <v>0</v>
      </c>
      <c r="BG392" s="153">
        <f>IF(N392="zákl. přenesená",J392,0)</f>
        <v>0</v>
      </c>
      <c r="BH392" s="153">
        <f>IF(N392="sníž. přenesená",J392,0)</f>
        <v>0</v>
      </c>
      <c r="BI392" s="153">
        <f>IF(N392="nulová",J392,0)</f>
        <v>0</v>
      </c>
      <c r="BJ392" s="17" t="s">
        <v>85</v>
      </c>
      <c r="BK392" s="153">
        <f>ROUND(I392*H392,2)</f>
        <v>0</v>
      </c>
      <c r="BL392" s="17" t="s">
        <v>166</v>
      </c>
      <c r="BM392" s="263" t="s">
        <v>699</v>
      </c>
    </row>
    <row r="393" s="2" customFormat="1">
      <c r="A393" s="40"/>
      <c r="B393" s="41"/>
      <c r="C393" s="42"/>
      <c r="D393" s="264" t="s">
        <v>168</v>
      </c>
      <c r="E393" s="42"/>
      <c r="F393" s="265" t="s">
        <v>700</v>
      </c>
      <c r="G393" s="42"/>
      <c r="H393" s="42"/>
      <c r="I393" s="220"/>
      <c r="J393" s="42"/>
      <c r="K393" s="42"/>
      <c r="L393" s="43"/>
      <c r="M393" s="266"/>
      <c r="N393" s="267"/>
      <c r="O393" s="93"/>
      <c r="P393" s="93"/>
      <c r="Q393" s="93"/>
      <c r="R393" s="93"/>
      <c r="S393" s="93"/>
      <c r="T393" s="94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7" t="s">
        <v>168</v>
      </c>
      <c r="AU393" s="17" t="s">
        <v>87</v>
      </c>
    </row>
    <row r="394" s="13" customFormat="1">
      <c r="A394" s="13"/>
      <c r="B394" s="269"/>
      <c r="C394" s="270"/>
      <c r="D394" s="264" t="s">
        <v>176</v>
      </c>
      <c r="E394" s="271" t="s">
        <v>1</v>
      </c>
      <c r="F394" s="272" t="s">
        <v>701</v>
      </c>
      <c r="G394" s="270"/>
      <c r="H394" s="273">
        <v>104</v>
      </c>
      <c r="I394" s="274"/>
      <c r="J394" s="270"/>
      <c r="K394" s="270"/>
      <c r="L394" s="275"/>
      <c r="M394" s="276"/>
      <c r="N394" s="277"/>
      <c r="O394" s="277"/>
      <c r="P394" s="277"/>
      <c r="Q394" s="277"/>
      <c r="R394" s="277"/>
      <c r="S394" s="277"/>
      <c r="T394" s="27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79" t="s">
        <v>176</v>
      </c>
      <c r="AU394" s="279" t="s">
        <v>87</v>
      </c>
      <c r="AV394" s="13" t="s">
        <v>87</v>
      </c>
      <c r="AW394" s="13" t="s">
        <v>32</v>
      </c>
      <c r="AX394" s="13" t="s">
        <v>78</v>
      </c>
      <c r="AY394" s="279" t="s">
        <v>160</v>
      </c>
    </row>
    <row r="395" s="14" customFormat="1">
      <c r="A395" s="14"/>
      <c r="B395" s="280"/>
      <c r="C395" s="281"/>
      <c r="D395" s="264" t="s">
        <v>176</v>
      </c>
      <c r="E395" s="282" t="s">
        <v>1</v>
      </c>
      <c r="F395" s="283" t="s">
        <v>702</v>
      </c>
      <c r="G395" s="281"/>
      <c r="H395" s="284">
        <v>104</v>
      </c>
      <c r="I395" s="285"/>
      <c r="J395" s="281"/>
      <c r="K395" s="281"/>
      <c r="L395" s="286"/>
      <c r="M395" s="287"/>
      <c r="N395" s="288"/>
      <c r="O395" s="288"/>
      <c r="P395" s="288"/>
      <c r="Q395" s="288"/>
      <c r="R395" s="288"/>
      <c r="S395" s="288"/>
      <c r="T395" s="28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90" t="s">
        <v>176</v>
      </c>
      <c r="AU395" s="290" t="s">
        <v>87</v>
      </c>
      <c r="AV395" s="14" t="s">
        <v>179</v>
      </c>
      <c r="AW395" s="14" t="s">
        <v>32</v>
      </c>
      <c r="AX395" s="14" t="s">
        <v>78</v>
      </c>
      <c r="AY395" s="290" t="s">
        <v>160</v>
      </c>
    </row>
    <row r="396" s="15" customFormat="1">
      <c r="A396" s="15"/>
      <c r="B396" s="291"/>
      <c r="C396" s="292"/>
      <c r="D396" s="264" t="s">
        <v>176</v>
      </c>
      <c r="E396" s="293" t="s">
        <v>1</v>
      </c>
      <c r="F396" s="294" t="s">
        <v>180</v>
      </c>
      <c r="G396" s="292"/>
      <c r="H396" s="295">
        <v>104</v>
      </c>
      <c r="I396" s="296"/>
      <c r="J396" s="292"/>
      <c r="K396" s="292"/>
      <c r="L396" s="297"/>
      <c r="M396" s="298"/>
      <c r="N396" s="299"/>
      <c r="O396" s="299"/>
      <c r="P396" s="299"/>
      <c r="Q396" s="299"/>
      <c r="R396" s="299"/>
      <c r="S396" s="299"/>
      <c r="T396" s="30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301" t="s">
        <v>176</v>
      </c>
      <c r="AU396" s="301" t="s">
        <v>87</v>
      </c>
      <c r="AV396" s="15" t="s">
        <v>166</v>
      </c>
      <c r="AW396" s="15" t="s">
        <v>32</v>
      </c>
      <c r="AX396" s="15" t="s">
        <v>85</v>
      </c>
      <c r="AY396" s="301" t="s">
        <v>160</v>
      </c>
    </row>
    <row r="397" s="12" customFormat="1" ht="22.8" customHeight="1">
      <c r="A397" s="12"/>
      <c r="B397" s="235"/>
      <c r="C397" s="236"/>
      <c r="D397" s="237" t="s">
        <v>77</v>
      </c>
      <c r="E397" s="249" t="s">
        <v>212</v>
      </c>
      <c r="F397" s="249" t="s">
        <v>703</v>
      </c>
      <c r="G397" s="236"/>
      <c r="H397" s="236"/>
      <c r="I397" s="239"/>
      <c r="J397" s="250">
        <f>BK397</f>
        <v>0</v>
      </c>
      <c r="K397" s="236"/>
      <c r="L397" s="241"/>
      <c r="M397" s="242"/>
      <c r="N397" s="243"/>
      <c r="O397" s="243"/>
      <c r="P397" s="244">
        <f>SUM(P398:P434)</f>
        <v>0</v>
      </c>
      <c r="Q397" s="243"/>
      <c r="R397" s="244">
        <f>SUM(R398:R434)</f>
        <v>80.875804499999987</v>
      </c>
      <c r="S397" s="243"/>
      <c r="T397" s="245">
        <f>SUM(T398:T434)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46" t="s">
        <v>85</v>
      </c>
      <c r="AT397" s="247" t="s">
        <v>77</v>
      </c>
      <c r="AU397" s="247" t="s">
        <v>85</v>
      </c>
      <c r="AY397" s="246" t="s">
        <v>160</v>
      </c>
      <c r="BK397" s="248">
        <f>SUM(BK398:BK434)</f>
        <v>0</v>
      </c>
    </row>
    <row r="398" s="2" customFormat="1" ht="21.75" customHeight="1">
      <c r="A398" s="40"/>
      <c r="B398" s="41"/>
      <c r="C398" s="251" t="s">
        <v>704</v>
      </c>
      <c r="D398" s="251" t="s">
        <v>162</v>
      </c>
      <c r="E398" s="252" t="s">
        <v>705</v>
      </c>
      <c r="F398" s="253" t="s">
        <v>706</v>
      </c>
      <c r="G398" s="254" t="s">
        <v>455</v>
      </c>
      <c r="H398" s="255">
        <v>14</v>
      </c>
      <c r="I398" s="256"/>
      <c r="J398" s="257">
        <f>ROUND(I398*H398,2)</f>
        <v>0</v>
      </c>
      <c r="K398" s="258"/>
      <c r="L398" s="43"/>
      <c r="M398" s="259" t="s">
        <v>1</v>
      </c>
      <c r="N398" s="260" t="s">
        <v>43</v>
      </c>
      <c r="O398" s="93"/>
      <c r="P398" s="261">
        <f>O398*H398</f>
        <v>0</v>
      </c>
      <c r="Q398" s="261">
        <v>0.0020899999999999998</v>
      </c>
      <c r="R398" s="261">
        <f>Q398*H398</f>
        <v>0.029259999999999998</v>
      </c>
      <c r="S398" s="261">
        <v>0</v>
      </c>
      <c r="T398" s="262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63" t="s">
        <v>166</v>
      </c>
      <c r="AT398" s="263" t="s">
        <v>162</v>
      </c>
      <c r="AU398" s="263" t="s">
        <v>87</v>
      </c>
      <c r="AY398" s="17" t="s">
        <v>160</v>
      </c>
      <c r="BE398" s="153">
        <f>IF(N398="základní",J398,0)</f>
        <v>0</v>
      </c>
      <c r="BF398" s="153">
        <f>IF(N398="snížená",J398,0)</f>
        <v>0</v>
      </c>
      <c r="BG398" s="153">
        <f>IF(N398="zákl. přenesená",J398,0)</f>
        <v>0</v>
      </c>
      <c r="BH398" s="153">
        <f>IF(N398="sníž. přenesená",J398,0)</f>
        <v>0</v>
      </c>
      <c r="BI398" s="153">
        <f>IF(N398="nulová",J398,0)</f>
        <v>0</v>
      </c>
      <c r="BJ398" s="17" t="s">
        <v>85</v>
      </c>
      <c r="BK398" s="153">
        <f>ROUND(I398*H398,2)</f>
        <v>0</v>
      </c>
      <c r="BL398" s="17" t="s">
        <v>166</v>
      </c>
      <c r="BM398" s="263" t="s">
        <v>707</v>
      </c>
    </row>
    <row r="399" s="2" customFormat="1">
      <c r="A399" s="40"/>
      <c r="B399" s="41"/>
      <c r="C399" s="42"/>
      <c r="D399" s="264" t="s">
        <v>168</v>
      </c>
      <c r="E399" s="42"/>
      <c r="F399" s="265" t="s">
        <v>708</v>
      </c>
      <c r="G399" s="42"/>
      <c r="H399" s="42"/>
      <c r="I399" s="220"/>
      <c r="J399" s="42"/>
      <c r="K399" s="42"/>
      <c r="L399" s="43"/>
      <c r="M399" s="266"/>
      <c r="N399" s="267"/>
      <c r="O399" s="93"/>
      <c r="P399" s="93"/>
      <c r="Q399" s="93"/>
      <c r="R399" s="93"/>
      <c r="S399" s="93"/>
      <c r="T399" s="94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7" t="s">
        <v>168</v>
      </c>
      <c r="AU399" s="17" t="s">
        <v>87</v>
      </c>
    </row>
    <row r="400" s="13" customFormat="1">
      <c r="A400" s="13"/>
      <c r="B400" s="269"/>
      <c r="C400" s="270"/>
      <c r="D400" s="264" t="s">
        <v>176</v>
      </c>
      <c r="E400" s="271" t="s">
        <v>1</v>
      </c>
      <c r="F400" s="272" t="s">
        <v>709</v>
      </c>
      <c r="G400" s="270"/>
      <c r="H400" s="273">
        <v>14</v>
      </c>
      <c r="I400" s="274"/>
      <c r="J400" s="270"/>
      <c r="K400" s="270"/>
      <c r="L400" s="275"/>
      <c r="M400" s="276"/>
      <c r="N400" s="277"/>
      <c r="O400" s="277"/>
      <c r="P400" s="277"/>
      <c r="Q400" s="277"/>
      <c r="R400" s="277"/>
      <c r="S400" s="277"/>
      <c r="T400" s="27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79" t="s">
        <v>176</v>
      </c>
      <c r="AU400" s="279" t="s">
        <v>87</v>
      </c>
      <c r="AV400" s="13" t="s">
        <v>87</v>
      </c>
      <c r="AW400" s="13" t="s">
        <v>32</v>
      </c>
      <c r="AX400" s="13" t="s">
        <v>78</v>
      </c>
      <c r="AY400" s="279" t="s">
        <v>160</v>
      </c>
    </row>
    <row r="401" s="14" customFormat="1">
      <c r="A401" s="14"/>
      <c r="B401" s="280"/>
      <c r="C401" s="281"/>
      <c r="D401" s="264" t="s">
        <v>176</v>
      </c>
      <c r="E401" s="282" t="s">
        <v>1</v>
      </c>
      <c r="F401" s="283" t="s">
        <v>710</v>
      </c>
      <c r="G401" s="281"/>
      <c r="H401" s="284">
        <v>14</v>
      </c>
      <c r="I401" s="285"/>
      <c r="J401" s="281"/>
      <c r="K401" s="281"/>
      <c r="L401" s="286"/>
      <c r="M401" s="287"/>
      <c r="N401" s="288"/>
      <c r="O401" s="288"/>
      <c r="P401" s="288"/>
      <c r="Q401" s="288"/>
      <c r="R401" s="288"/>
      <c r="S401" s="288"/>
      <c r="T401" s="28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90" t="s">
        <v>176</v>
      </c>
      <c r="AU401" s="290" t="s">
        <v>87</v>
      </c>
      <c r="AV401" s="14" t="s">
        <v>179</v>
      </c>
      <c r="AW401" s="14" t="s">
        <v>32</v>
      </c>
      <c r="AX401" s="14" t="s">
        <v>78</v>
      </c>
      <c r="AY401" s="290" t="s">
        <v>160</v>
      </c>
    </row>
    <row r="402" s="15" customFormat="1">
      <c r="A402" s="15"/>
      <c r="B402" s="291"/>
      <c r="C402" s="292"/>
      <c r="D402" s="264" t="s">
        <v>176</v>
      </c>
      <c r="E402" s="293" t="s">
        <v>1</v>
      </c>
      <c r="F402" s="294" t="s">
        <v>180</v>
      </c>
      <c r="G402" s="292"/>
      <c r="H402" s="295">
        <v>14</v>
      </c>
      <c r="I402" s="296"/>
      <c r="J402" s="292"/>
      <c r="K402" s="292"/>
      <c r="L402" s="297"/>
      <c r="M402" s="298"/>
      <c r="N402" s="299"/>
      <c r="O402" s="299"/>
      <c r="P402" s="299"/>
      <c r="Q402" s="299"/>
      <c r="R402" s="299"/>
      <c r="S402" s="299"/>
      <c r="T402" s="300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301" t="s">
        <v>176</v>
      </c>
      <c r="AU402" s="301" t="s">
        <v>87</v>
      </c>
      <c r="AV402" s="15" t="s">
        <v>166</v>
      </c>
      <c r="AW402" s="15" t="s">
        <v>32</v>
      </c>
      <c r="AX402" s="15" t="s">
        <v>85</v>
      </c>
      <c r="AY402" s="301" t="s">
        <v>160</v>
      </c>
    </row>
    <row r="403" s="2" customFormat="1" ht="21.75" customHeight="1">
      <c r="A403" s="40"/>
      <c r="B403" s="41"/>
      <c r="C403" s="302" t="s">
        <v>711</v>
      </c>
      <c r="D403" s="302" t="s">
        <v>208</v>
      </c>
      <c r="E403" s="303" t="s">
        <v>712</v>
      </c>
      <c r="F403" s="304" t="s">
        <v>713</v>
      </c>
      <c r="G403" s="305" t="s">
        <v>455</v>
      </c>
      <c r="H403" s="306">
        <v>14.140000000000001</v>
      </c>
      <c r="I403" s="307"/>
      <c r="J403" s="308">
        <f>ROUND(I403*H403,2)</f>
        <v>0</v>
      </c>
      <c r="K403" s="309"/>
      <c r="L403" s="310"/>
      <c r="M403" s="311" t="s">
        <v>1</v>
      </c>
      <c r="N403" s="312" t="s">
        <v>43</v>
      </c>
      <c r="O403" s="93"/>
      <c r="P403" s="261">
        <f>O403*H403</f>
        <v>0</v>
      </c>
      <c r="Q403" s="261">
        <v>0.085000000000000006</v>
      </c>
      <c r="R403" s="261">
        <f>Q403*H403</f>
        <v>1.2019000000000002</v>
      </c>
      <c r="S403" s="261">
        <v>0</v>
      </c>
      <c r="T403" s="262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63" t="s">
        <v>212</v>
      </c>
      <c r="AT403" s="263" t="s">
        <v>208</v>
      </c>
      <c r="AU403" s="263" t="s">
        <v>87</v>
      </c>
      <c r="AY403" s="17" t="s">
        <v>160</v>
      </c>
      <c r="BE403" s="153">
        <f>IF(N403="základní",J403,0)</f>
        <v>0</v>
      </c>
      <c r="BF403" s="153">
        <f>IF(N403="snížená",J403,0)</f>
        <v>0</v>
      </c>
      <c r="BG403" s="153">
        <f>IF(N403="zákl. přenesená",J403,0)</f>
        <v>0</v>
      </c>
      <c r="BH403" s="153">
        <f>IF(N403="sníž. přenesená",J403,0)</f>
        <v>0</v>
      </c>
      <c r="BI403" s="153">
        <f>IF(N403="nulová",J403,0)</f>
        <v>0</v>
      </c>
      <c r="BJ403" s="17" t="s">
        <v>85</v>
      </c>
      <c r="BK403" s="153">
        <f>ROUND(I403*H403,2)</f>
        <v>0</v>
      </c>
      <c r="BL403" s="17" t="s">
        <v>166</v>
      </c>
      <c r="BM403" s="263" t="s">
        <v>714</v>
      </c>
    </row>
    <row r="404" s="2" customFormat="1">
      <c r="A404" s="40"/>
      <c r="B404" s="41"/>
      <c r="C404" s="42"/>
      <c r="D404" s="264" t="s">
        <v>168</v>
      </c>
      <c r="E404" s="42"/>
      <c r="F404" s="265" t="s">
        <v>713</v>
      </c>
      <c r="G404" s="42"/>
      <c r="H404" s="42"/>
      <c r="I404" s="220"/>
      <c r="J404" s="42"/>
      <c r="K404" s="42"/>
      <c r="L404" s="43"/>
      <c r="M404" s="266"/>
      <c r="N404" s="267"/>
      <c r="O404" s="93"/>
      <c r="P404" s="93"/>
      <c r="Q404" s="93"/>
      <c r="R404" s="93"/>
      <c r="S404" s="93"/>
      <c r="T404" s="94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7" t="s">
        <v>168</v>
      </c>
      <c r="AU404" s="17" t="s">
        <v>87</v>
      </c>
    </row>
    <row r="405" s="13" customFormat="1">
      <c r="A405" s="13"/>
      <c r="B405" s="269"/>
      <c r="C405" s="270"/>
      <c r="D405" s="264" t="s">
        <v>176</v>
      </c>
      <c r="E405" s="270"/>
      <c r="F405" s="272" t="s">
        <v>715</v>
      </c>
      <c r="G405" s="270"/>
      <c r="H405" s="273">
        <v>14.140000000000001</v>
      </c>
      <c r="I405" s="274"/>
      <c r="J405" s="270"/>
      <c r="K405" s="270"/>
      <c r="L405" s="275"/>
      <c r="M405" s="276"/>
      <c r="N405" s="277"/>
      <c r="O405" s="277"/>
      <c r="P405" s="277"/>
      <c r="Q405" s="277"/>
      <c r="R405" s="277"/>
      <c r="S405" s="277"/>
      <c r="T405" s="27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79" t="s">
        <v>176</v>
      </c>
      <c r="AU405" s="279" t="s">
        <v>87</v>
      </c>
      <c r="AV405" s="13" t="s">
        <v>87</v>
      </c>
      <c r="AW405" s="13" t="s">
        <v>4</v>
      </c>
      <c r="AX405" s="13" t="s">
        <v>85</v>
      </c>
      <c r="AY405" s="279" t="s">
        <v>160</v>
      </c>
    </row>
    <row r="406" s="2" customFormat="1" ht="33" customHeight="1">
      <c r="A406" s="40"/>
      <c r="B406" s="41"/>
      <c r="C406" s="251" t="s">
        <v>716</v>
      </c>
      <c r="D406" s="251" t="s">
        <v>162</v>
      </c>
      <c r="E406" s="252" t="s">
        <v>717</v>
      </c>
      <c r="F406" s="253" t="s">
        <v>718</v>
      </c>
      <c r="G406" s="254" t="s">
        <v>292</v>
      </c>
      <c r="H406" s="255">
        <v>17.5</v>
      </c>
      <c r="I406" s="256"/>
      <c r="J406" s="257">
        <f>ROUND(I406*H406,2)</f>
        <v>0</v>
      </c>
      <c r="K406" s="258"/>
      <c r="L406" s="43"/>
      <c r="M406" s="259" t="s">
        <v>1</v>
      </c>
      <c r="N406" s="260" t="s">
        <v>43</v>
      </c>
      <c r="O406" s="93"/>
      <c r="P406" s="261">
        <f>O406*H406</f>
        <v>0</v>
      </c>
      <c r="Q406" s="261">
        <v>0.00040000000000000002</v>
      </c>
      <c r="R406" s="261">
        <f>Q406*H406</f>
        <v>0.0070000000000000001</v>
      </c>
      <c r="S406" s="261">
        <v>0</v>
      </c>
      <c r="T406" s="262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63" t="s">
        <v>166</v>
      </c>
      <c r="AT406" s="263" t="s">
        <v>162</v>
      </c>
      <c r="AU406" s="263" t="s">
        <v>87</v>
      </c>
      <c r="AY406" s="17" t="s">
        <v>160</v>
      </c>
      <c r="BE406" s="153">
        <f>IF(N406="základní",J406,0)</f>
        <v>0</v>
      </c>
      <c r="BF406" s="153">
        <f>IF(N406="snížená",J406,0)</f>
        <v>0</v>
      </c>
      <c r="BG406" s="153">
        <f>IF(N406="zákl. přenesená",J406,0)</f>
        <v>0</v>
      </c>
      <c r="BH406" s="153">
        <f>IF(N406="sníž. přenesená",J406,0)</f>
        <v>0</v>
      </c>
      <c r="BI406" s="153">
        <f>IF(N406="nulová",J406,0)</f>
        <v>0</v>
      </c>
      <c r="BJ406" s="17" t="s">
        <v>85</v>
      </c>
      <c r="BK406" s="153">
        <f>ROUND(I406*H406,2)</f>
        <v>0</v>
      </c>
      <c r="BL406" s="17" t="s">
        <v>166</v>
      </c>
      <c r="BM406" s="263" t="s">
        <v>719</v>
      </c>
    </row>
    <row r="407" s="2" customFormat="1">
      <c r="A407" s="40"/>
      <c r="B407" s="41"/>
      <c r="C407" s="42"/>
      <c r="D407" s="264" t="s">
        <v>168</v>
      </c>
      <c r="E407" s="42"/>
      <c r="F407" s="265" t="s">
        <v>720</v>
      </c>
      <c r="G407" s="42"/>
      <c r="H407" s="42"/>
      <c r="I407" s="220"/>
      <c r="J407" s="42"/>
      <c r="K407" s="42"/>
      <c r="L407" s="43"/>
      <c r="M407" s="266"/>
      <c r="N407" s="267"/>
      <c r="O407" s="93"/>
      <c r="P407" s="93"/>
      <c r="Q407" s="93"/>
      <c r="R407" s="93"/>
      <c r="S407" s="93"/>
      <c r="T407" s="94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7" t="s">
        <v>168</v>
      </c>
      <c r="AU407" s="17" t="s">
        <v>87</v>
      </c>
    </row>
    <row r="408" s="2" customFormat="1" ht="16.5" customHeight="1">
      <c r="A408" s="40"/>
      <c r="B408" s="41"/>
      <c r="C408" s="302" t="s">
        <v>721</v>
      </c>
      <c r="D408" s="302" t="s">
        <v>208</v>
      </c>
      <c r="E408" s="303" t="s">
        <v>722</v>
      </c>
      <c r="F408" s="304" t="s">
        <v>723</v>
      </c>
      <c r="G408" s="305" t="s">
        <v>292</v>
      </c>
      <c r="H408" s="306">
        <v>17.675000000000001</v>
      </c>
      <c r="I408" s="307"/>
      <c r="J408" s="308">
        <f>ROUND(I408*H408,2)</f>
        <v>0</v>
      </c>
      <c r="K408" s="309"/>
      <c r="L408" s="310"/>
      <c r="M408" s="311" t="s">
        <v>1</v>
      </c>
      <c r="N408" s="312" t="s">
        <v>43</v>
      </c>
      <c r="O408" s="93"/>
      <c r="P408" s="261">
        <f>O408*H408</f>
        <v>0</v>
      </c>
      <c r="Q408" s="261">
        <v>1.3839999999999999</v>
      </c>
      <c r="R408" s="261">
        <f>Q408*H408</f>
        <v>24.462199999999999</v>
      </c>
      <c r="S408" s="261">
        <v>0</v>
      </c>
      <c r="T408" s="262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63" t="s">
        <v>212</v>
      </c>
      <c r="AT408" s="263" t="s">
        <v>208</v>
      </c>
      <c r="AU408" s="263" t="s">
        <v>87</v>
      </c>
      <c r="AY408" s="17" t="s">
        <v>160</v>
      </c>
      <c r="BE408" s="153">
        <f>IF(N408="základní",J408,0)</f>
        <v>0</v>
      </c>
      <c r="BF408" s="153">
        <f>IF(N408="snížená",J408,0)</f>
        <v>0</v>
      </c>
      <c r="BG408" s="153">
        <f>IF(N408="zákl. přenesená",J408,0)</f>
        <v>0</v>
      </c>
      <c r="BH408" s="153">
        <f>IF(N408="sníž. přenesená",J408,0)</f>
        <v>0</v>
      </c>
      <c r="BI408" s="153">
        <f>IF(N408="nulová",J408,0)</f>
        <v>0</v>
      </c>
      <c r="BJ408" s="17" t="s">
        <v>85</v>
      </c>
      <c r="BK408" s="153">
        <f>ROUND(I408*H408,2)</f>
        <v>0</v>
      </c>
      <c r="BL408" s="17" t="s">
        <v>166</v>
      </c>
      <c r="BM408" s="263" t="s">
        <v>724</v>
      </c>
    </row>
    <row r="409" s="2" customFormat="1">
      <c r="A409" s="40"/>
      <c r="B409" s="41"/>
      <c r="C409" s="42"/>
      <c r="D409" s="264" t="s">
        <v>168</v>
      </c>
      <c r="E409" s="42"/>
      <c r="F409" s="265" t="s">
        <v>723</v>
      </c>
      <c r="G409" s="42"/>
      <c r="H409" s="42"/>
      <c r="I409" s="220"/>
      <c r="J409" s="42"/>
      <c r="K409" s="42"/>
      <c r="L409" s="43"/>
      <c r="M409" s="266"/>
      <c r="N409" s="267"/>
      <c r="O409" s="93"/>
      <c r="P409" s="93"/>
      <c r="Q409" s="93"/>
      <c r="R409" s="93"/>
      <c r="S409" s="93"/>
      <c r="T409" s="94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7" t="s">
        <v>168</v>
      </c>
      <c r="AU409" s="17" t="s">
        <v>87</v>
      </c>
    </row>
    <row r="410" s="13" customFormat="1">
      <c r="A410" s="13"/>
      <c r="B410" s="269"/>
      <c r="C410" s="270"/>
      <c r="D410" s="264" t="s">
        <v>176</v>
      </c>
      <c r="E410" s="270"/>
      <c r="F410" s="272" t="s">
        <v>725</v>
      </c>
      <c r="G410" s="270"/>
      <c r="H410" s="273">
        <v>17.675000000000001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79" t="s">
        <v>176</v>
      </c>
      <c r="AU410" s="279" t="s">
        <v>87</v>
      </c>
      <c r="AV410" s="13" t="s">
        <v>87</v>
      </c>
      <c r="AW410" s="13" t="s">
        <v>4</v>
      </c>
      <c r="AX410" s="13" t="s">
        <v>85</v>
      </c>
      <c r="AY410" s="279" t="s">
        <v>160</v>
      </c>
    </row>
    <row r="411" s="2" customFormat="1" ht="33" customHeight="1">
      <c r="A411" s="40"/>
      <c r="B411" s="41"/>
      <c r="C411" s="251" t="s">
        <v>726</v>
      </c>
      <c r="D411" s="251" t="s">
        <v>162</v>
      </c>
      <c r="E411" s="252" t="s">
        <v>727</v>
      </c>
      <c r="F411" s="253" t="s">
        <v>728</v>
      </c>
      <c r="G411" s="254" t="s">
        <v>173</v>
      </c>
      <c r="H411" s="255">
        <v>21.25</v>
      </c>
      <c r="I411" s="256"/>
      <c r="J411" s="257">
        <f>ROUND(I411*H411,2)</f>
        <v>0</v>
      </c>
      <c r="K411" s="258"/>
      <c r="L411" s="43"/>
      <c r="M411" s="259" t="s">
        <v>1</v>
      </c>
      <c r="N411" s="260" t="s">
        <v>43</v>
      </c>
      <c r="O411" s="93"/>
      <c r="P411" s="261">
        <f>O411*H411</f>
        <v>0</v>
      </c>
      <c r="Q411" s="261">
        <v>2.5018699999999998</v>
      </c>
      <c r="R411" s="261">
        <f>Q411*H411</f>
        <v>53.164737499999994</v>
      </c>
      <c r="S411" s="261">
        <v>0</v>
      </c>
      <c r="T411" s="262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63" t="s">
        <v>166</v>
      </c>
      <c r="AT411" s="263" t="s">
        <v>162</v>
      </c>
      <c r="AU411" s="263" t="s">
        <v>87</v>
      </c>
      <c r="AY411" s="17" t="s">
        <v>160</v>
      </c>
      <c r="BE411" s="153">
        <f>IF(N411="základní",J411,0)</f>
        <v>0</v>
      </c>
      <c r="BF411" s="153">
        <f>IF(N411="snížená",J411,0)</f>
        <v>0</v>
      </c>
      <c r="BG411" s="153">
        <f>IF(N411="zákl. přenesená",J411,0)</f>
        <v>0</v>
      </c>
      <c r="BH411" s="153">
        <f>IF(N411="sníž. přenesená",J411,0)</f>
        <v>0</v>
      </c>
      <c r="BI411" s="153">
        <f>IF(N411="nulová",J411,0)</f>
        <v>0</v>
      </c>
      <c r="BJ411" s="17" t="s">
        <v>85</v>
      </c>
      <c r="BK411" s="153">
        <f>ROUND(I411*H411,2)</f>
        <v>0</v>
      </c>
      <c r="BL411" s="17" t="s">
        <v>166</v>
      </c>
      <c r="BM411" s="263" t="s">
        <v>729</v>
      </c>
    </row>
    <row r="412" s="2" customFormat="1">
      <c r="A412" s="40"/>
      <c r="B412" s="41"/>
      <c r="C412" s="42"/>
      <c r="D412" s="264" t="s">
        <v>168</v>
      </c>
      <c r="E412" s="42"/>
      <c r="F412" s="265" t="s">
        <v>730</v>
      </c>
      <c r="G412" s="42"/>
      <c r="H412" s="42"/>
      <c r="I412" s="220"/>
      <c r="J412" s="42"/>
      <c r="K412" s="42"/>
      <c r="L412" s="43"/>
      <c r="M412" s="266"/>
      <c r="N412" s="267"/>
      <c r="O412" s="93"/>
      <c r="P412" s="93"/>
      <c r="Q412" s="93"/>
      <c r="R412" s="93"/>
      <c r="S412" s="93"/>
      <c r="T412" s="94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7" t="s">
        <v>168</v>
      </c>
      <c r="AU412" s="17" t="s">
        <v>87</v>
      </c>
    </row>
    <row r="413" s="13" customFormat="1">
      <c r="A413" s="13"/>
      <c r="B413" s="269"/>
      <c r="C413" s="270"/>
      <c r="D413" s="264" t="s">
        <v>176</v>
      </c>
      <c r="E413" s="271" t="s">
        <v>1</v>
      </c>
      <c r="F413" s="272" t="s">
        <v>731</v>
      </c>
      <c r="G413" s="270"/>
      <c r="H413" s="273">
        <v>21.25</v>
      </c>
      <c r="I413" s="274"/>
      <c r="J413" s="270"/>
      <c r="K413" s="270"/>
      <c r="L413" s="275"/>
      <c r="M413" s="276"/>
      <c r="N413" s="277"/>
      <c r="O413" s="277"/>
      <c r="P413" s="277"/>
      <c r="Q413" s="277"/>
      <c r="R413" s="277"/>
      <c r="S413" s="277"/>
      <c r="T413" s="27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79" t="s">
        <v>176</v>
      </c>
      <c r="AU413" s="279" t="s">
        <v>87</v>
      </c>
      <c r="AV413" s="13" t="s">
        <v>87</v>
      </c>
      <c r="AW413" s="13" t="s">
        <v>32</v>
      </c>
      <c r="AX413" s="13" t="s">
        <v>78</v>
      </c>
      <c r="AY413" s="279" t="s">
        <v>160</v>
      </c>
    </row>
    <row r="414" s="14" customFormat="1">
      <c r="A414" s="14"/>
      <c r="B414" s="280"/>
      <c r="C414" s="281"/>
      <c r="D414" s="264" t="s">
        <v>176</v>
      </c>
      <c r="E414" s="282" t="s">
        <v>1</v>
      </c>
      <c r="F414" s="283" t="s">
        <v>732</v>
      </c>
      <c r="G414" s="281"/>
      <c r="H414" s="284">
        <v>21.25</v>
      </c>
      <c r="I414" s="285"/>
      <c r="J414" s="281"/>
      <c r="K414" s="281"/>
      <c r="L414" s="286"/>
      <c r="M414" s="287"/>
      <c r="N414" s="288"/>
      <c r="O414" s="288"/>
      <c r="P414" s="288"/>
      <c r="Q414" s="288"/>
      <c r="R414" s="288"/>
      <c r="S414" s="288"/>
      <c r="T414" s="28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90" t="s">
        <v>176</v>
      </c>
      <c r="AU414" s="290" t="s">
        <v>87</v>
      </c>
      <c r="AV414" s="14" t="s">
        <v>179</v>
      </c>
      <c r="AW414" s="14" t="s">
        <v>32</v>
      </c>
      <c r="AX414" s="14" t="s">
        <v>78</v>
      </c>
      <c r="AY414" s="290" t="s">
        <v>160</v>
      </c>
    </row>
    <row r="415" s="15" customFormat="1">
      <c r="A415" s="15"/>
      <c r="B415" s="291"/>
      <c r="C415" s="292"/>
      <c r="D415" s="264" t="s">
        <v>176</v>
      </c>
      <c r="E415" s="293" t="s">
        <v>1</v>
      </c>
      <c r="F415" s="294" t="s">
        <v>180</v>
      </c>
      <c r="G415" s="292"/>
      <c r="H415" s="295">
        <v>21.25</v>
      </c>
      <c r="I415" s="296"/>
      <c r="J415" s="292"/>
      <c r="K415" s="292"/>
      <c r="L415" s="297"/>
      <c r="M415" s="298"/>
      <c r="N415" s="299"/>
      <c r="O415" s="299"/>
      <c r="P415" s="299"/>
      <c r="Q415" s="299"/>
      <c r="R415" s="299"/>
      <c r="S415" s="299"/>
      <c r="T415" s="300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301" t="s">
        <v>176</v>
      </c>
      <c r="AU415" s="301" t="s">
        <v>87</v>
      </c>
      <c r="AV415" s="15" t="s">
        <v>166</v>
      </c>
      <c r="AW415" s="15" t="s">
        <v>32</v>
      </c>
      <c r="AX415" s="15" t="s">
        <v>85</v>
      </c>
      <c r="AY415" s="301" t="s">
        <v>160</v>
      </c>
    </row>
    <row r="416" s="2" customFormat="1" ht="21.75" customHeight="1">
      <c r="A416" s="40"/>
      <c r="B416" s="41"/>
      <c r="C416" s="251" t="s">
        <v>733</v>
      </c>
      <c r="D416" s="251" t="s">
        <v>162</v>
      </c>
      <c r="E416" s="252" t="s">
        <v>734</v>
      </c>
      <c r="F416" s="253" t="s">
        <v>735</v>
      </c>
      <c r="G416" s="254" t="s">
        <v>202</v>
      </c>
      <c r="H416" s="255">
        <v>56</v>
      </c>
      <c r="I416" s="256"/>
      <c r="J416" s="257">
        <f>ROUND(I416*H416,2)</f>
        <v>0</v>
      </c>
      <c r="K416" s="258"/>
      <c r="L416" s="43"/>
      <c r="M416" s="259" t="s">
        <v>1</v>
      </c>
      <c r="N416" s="260" t="s">
        <v>43</v>
      </c>
      <c r="O416" s="93"/>
      <c r="P416" s="261">
        <f>O416*H416</f>
        <v>0</v>
      </c>
      <c r="Q416" s="261">
        <v>0.0045999999999999999</v>
      </c>
      <c r="R416" s="261">
        <f>Q416*H416</f>
        <v>0.2576</v>
      </c>
      <c r="S416" s="261">
        <v>0</v>
      </c>
      <c r="T416" s="262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63" t="s">
        <v>166</v>
      </c>
      <c r="AT416" s="263" t="s">
        <v>162</v>
      </c>
      <c r="AU416" s="263" t="s">
        <v>87</v>
      </c>
      <c r="AY416" s="17" t="s">
        <v>160</v>
      </c>
      <c r="BE416" s="153">
        <f>IF(N416="základní",J416,0)</f>
        <v>0</v>
      </c>
      <c r="BF416" s="153">
        <f>IF(N416="snížená",J416,0)</f>
        <v>0</v>
      </c>
      <c r="BG416" s="153">
        <f>IF(N416="zákl. přenesená",J416,0)</f>
        <v>0</v>
      </c>
      <c r="BH416" s="153">
        <f>IF(N416="sníž. přenesená",J416,0)</f>
        <v>0</v>
      </c>
      <c r="BI416" s="153">
        <f>IF(N416="nulová",J416,0)</f>
        <v>0</v>
      </c>
      <c r="BJ416" s="17" t="s">
        <v>85</v>
      </c>
      <c r="BK416" s="153">
        <f>ROUND(I416*H416,2)</f>
        <v>0</v>
      </c>
      <c r="BL416" s="17" t="s">
        <v>166</v>
      </c>
      <c r="BM416" s="263" t="s">
        <v>736</v>
      </c>
    </row>
    <row r="417" s="2" customFormat="1">
      <c r="A417" s="40"/>
      <c r="B417" s="41"/>
      <c r="C417" s="42"/>
      <c r="D417" s="264" t="s">
        <v>168</v>
      </c>
      <c r="E417" s="42"/>
      <c r="F417" s="265" t="s">
        <v>737</v>
      </c>
      <c r="G417" s="42"/>
      <c r="H417" s="42"/>
      <c r="I417" s="220"/>
      <c r="J417" s="42"/>
      <c r="K417" s="42"/>
      <c r="L417" s="43"/>
      <c r="M417" s="266"/>
      <c r="N417" s="267"/>
      <c r="O417" s="93"/>
      <c r="P417" s="93"/>
      <c r="Q417" s="93"/>
      <c r="R417" s="93"/>
      <c r="S417" s="93"/>
      <c r="T417" s="94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7" t="s">
        <v>168</v>
      </c>
      <c r="AU417" s="17" t="s">
        <v>87</v>
      </c>
    </row>
    <row r="418" s="13" customFormat="1">
      <c r="A418" s="13"/>
      <c r="B418" s="269"/>
      <c r="C418" s="270"/>
      <c r="D418" s="264" t="s">
        <v>176</v>
      </c>
      <c r="E418" s="271" t="s">
        <v>1</v>
      </c>
      <c r="F418" s="272" t="s">
        <v>738</v>
      </c>
      <c r="G418" s="270"/>
      <c r="H418" s="273">
        <v>56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79" t="s">
        <v>176</v>
      </c>
      <c r="AU418" s="279" t="s">
        <v>87</v>
      </c>
      <c r="AV418" s="13" t="s">
        <v>87</v>
      </c>
      <c r="AW418" s="13" t="s">
        <v>32</v>
      </c>
      <c r="AX418" s="13" t="s">
        <v>78</v>
      </c>
      <c r="AY418" s="279" t="s">
        <v>160</v>
      </c>
    </row>
    <row r="419" s="14" customFormat="1">
      <c r="A419" s="14"/>
      <c r="B419" s="280"/>
      <c r="C419" s="281"/>
      <c r="D419" s="264" t="s">
        <v>176</v>
      </c>
      <c r="E419" s="282" t="s">
        <v>1</v>
      </c>
      <c r="F419" s="283" t="s">
        <v>739</v>
      </c>
      <c r="G419" s="281"/>
      <c r="H419" s="284">
        <v>56</v>
      </c>
      <c r="I419" s="285"/>
      <c r="J419" s="281"/>
      <c r="K419" s="281"/>
      <c r="L419" s="286"/>
      <c r="M419" s="287"/>
      <c r="N419" s="288"/>
      <c r="O419" s="288"/>
      <c r="P419" s="288"/>
      <c r="Q419" s="288"/>
      <c r="R419" s="288"/>
      <c r="S419" s="288"/>
      <c r="T419" s="28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90" t="s">
        <v>176</v>
      </c>
      <c r="AU419" s="290" t="s">
        <v>87</v>
      </c>
      <c r="AV419" s="14" t="s">
        <v>179</v>
      </c>
      <c r="AW419" s="14" t="s">
        <v>32</v>
      </c>
      <c r="AX419" s="14" t="s">
        <v>78</v>
      </c>
      <c r="AY419" s="290" t="s">
        <v>160</v>
      </c>
    </row>
    <row r="420" s="15" customFormat="1">
      <c r="A420" s="15"/>
      <c r="B420" s="291"/>
      <c r="C420" s="292"/>
      <c r="D420" s="264" t="s">
        <v>176</v>
      </c>
      <c r="E420" s="293" t="s">
        <v>1</v>
      </c>
      <c r="F420" s="294" t="s">
        <v>180</v>
      </c>
      <c r="G420" s="292"/>
      <c r="H420" s="295">
        <v>56</v>
      </c>
      <c r="I420" s="296"/>
      <c r="J420" s="292"/>
      <c r="K420" s="292"/>
      <c r="L420" s="297"/>
      <c r="M420" s="298"/>
      <c r="N420" s="299"/>
      <c r="O420" s="299"/>
      <c r="P420" s="299"/>
      <c r="Q420" s="299"/>
      <c r="R420" s="299"/>
      <c r="S420" s="299"/>
      <c r="T420" s="300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301" t="s">
        <v>176</v>
      </c>
      <c r="AU420" s="301" t="s">
        <v>87</v>
      </c>
      <c r="AV420" s="15" t="s">
        <v>166</v>
      </c>
      <c r="AW420" s="15" t="s">
        <v>32</v>
      </c>
      <c r="AX420" s="15" t="s">
        <v>85</v>
      </c>
      <c r="AY420" s="301" t="s">
        <v>160</v>
      </c>
    </row>
    <row r="421" s="2" customFormat="1" ht="24.15" customHeight="1">
      <c r="A421" s="40"/>
      <c r="B421" s="41"/>
      <c r="C421" s="251" t="s">
        <v>740</v>
      </c>
      <c r="D421" s="251" t="s">
        <v>162</v>
      </c>
      <c r="E421" s="252" t="s">
        <v>741</v>
      </c>
      <c r="F421" s="253" t="s">
        <v>742</v>
      </c>
      <c r="G421" s="254" t="s">
        <v>202</v>
      </c>
      <c r="H421" s="255">
        <v>56</v>
      </c>
      <c r="I421" s="256"/>
      <c r="J421" s="257">
        <f>ROUND(I421*H421,2)</f>
        <v>0</v>
      </c>
      <c r="K421" s="258"/>
      <c r="L421" s="43"/>
      <c r="M421" s="259" t="s">
        <v>1</v>
      </c>
      <c r="N421" s="260" t="s">
        <v>43</v>
      </c>
      <c r="O421" s="93"/>
      <c r="P421" s="261">
        <f>O421*H421</f>
        <v>0</v>
      </c>
      <c r="Q421" s="261">
        <v>0</v>
      </c>
      <c r="R421" s="261">
        <f>Q421*H421</f>
        <v>0</v>
      </c>
      <c r="S421" s="261">
        <v>0</v>
      </c>
      <c r="T421" s="262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63" t="s">
        <v>166</v>
      </c>
      <c r="AT421" s="263" t="s">
        <v>162</v>
      </c>
      <c r="AU421" s="263" t="s">
        <v>87</v>
      </c>
      <c r="AY421" s="17" t="s">
        <v>160</v>
      </c>
      <c r="BE421" s="153">
        <f>IF(N421="základní",J421,0)</f>
        <v>0</v>
      </c>
      <c r="BF421" s="153">
        <f>IF(N421="snížená",J421,0)</f>
        <v>0</v>
      </c>
      <c r="BG421" s="153">
        <f>IF(N421="zákl. přenesená",J421,0)</f>
        <v>0</v>
      </c>
      <c r="BH421" s="153">
        <f>IF(N421="sníž. přenesená",J421,0)</f>
        <v>0</v>
      </c>
      <c r="BI421" s="153">
        <f>IF(N421="nulová",J421,0)</f>
        <v>0</v>
      </c>
      <c r="BJ421" s="17" t="s">
        <v>85</v>
      </c>
      <c r="BK421" s="153">
        <f>ROUND(I421*H421,2)</f>
        <v>0</v>
      </c>
      <c r="BL421" s="17" t="s">
        <v>166</v>
      </c>
      <c r="BM421" s="263" t="s">
        <v>743</v>
      </c>
    </row>
    <row r="422" s="2" customFormat="1">
      <c r="A422" s="40"/>
      <c r="B422" s="41"/>
      <c r="C422" s="42"/>
      <c r="D422" s="264" t="s">
        <v>168</v>
      </c>
      <c r="E422" s="42"/>
      <c r="F422" s="265" t="s">
        <v>744</v>
      </c>
      <c r="G422" s="42"/>
      <c r="H422" s="42"/>
      <c r="I422" s="220"/>
      <c r="J422" s="42"/>
      <c r="K422" s="42"/>
      <c r="L422" s="43"/>
      <c r="M422" s="266"/>
      <c r="N422" s="267"/>
      <c r="O422" s="93"/>
      <c r="P422" s="93"/>
      <c r="Q422" s="93"/>
      <c r="R422" s="93"/>
      <c r="S422" s="93"/>
      <c r="T422" s="94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7" t="s">
        <v>168</v>
      </c>
      <c r="AU422" s="17" t="s">
        <v>87</v>
      </c>
    </row>
    <row r="423" s="2" customFormat="1" ht="24.15" customHeight="1">
      <c r="A423" s="40"/>
      <c r="B423" s="41"/>
      <c r="C423" s="251" t="s">
        <v>745</v>
      </c>
      <c r="D423" s="251" t="s">
        <v>162</v>
      </c>
      <c r="E423" s="252" t="s">
        <v>746</v>
      </c>
      <c r="F423" s="253" t="s">
        <v>747</v>
      </c>
      <c r="G423" s="254" t="s">
        <v>263</v>
      </c>
      <c r="H423" s="255">
        <v>1.1639999999999999</v>
      </c>
      <c r="I423" s="256"/>
      <c r="J423" s="257">
        <f>ROUND(I423*H423,2)</f>
        <v>0</v>
      </c>
      <c r="K423" s="258"/>
      <c r="L423" s="43"/>
      <c r="M423" s="259" t="s">
        <v>1</v>
      </c>
      <c r="N423" s="260" t="s">
        <v>43</v>
      </c>
      <c r="O423" s="93"/>
      <c r="P423" s="261">
        <f>O423*H423</f>
        <v>0</v>
      </c>
      <c r="Q423" s="261">
        <v>0.99734999999999996</v>
      </c>
      <c r="R423" s="261">
        <f>Q423*H423</f>
        <v>1.1609153999999999</v>
      </c>
      <c r="S423" s="261">
        <v>0</v>
      </c>
      <c r="T423" s="262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63" t="s">
        <v>166</v>
      </c>
      <c r="AT423" s="263" t="s">
        <v>162</v>
      </c>
      <c r="AU423" s="263" t="s">
        <v>87</v>
      </c>
      <c r="AY423" s="17" t="s">
        <v>160</v>
      </c>
      <c r="BE423" s="153">
        <f>IF(N423="základní",J423,0)</f>
        <v>0</v>
      </c>
      <c r="BF423" s="153">
        <f>IF(N423="snížená",J423,0)</f>
        <v>0</v>
      </c>
      <c r="BG423" s="153">
        <f>IF(N423="zákl. přenesená",J423,0)</f>
        <v>0</v>
      </c>
      <c r="BH423" s="153">
        <f>IF(N423="sníž. přenesená",J423,0)</f>
        <v>0</v>
      </c>
      <c r="BI423" s="153">
        <f>IF(N423="nulová",J423,0)</f>
        <v>0</v>
      </c>
      <c r="BJ423" s="17" t="s">
        <v>85</v>
      </c>
      <c r="BK423" s="153">
        <f>ROUND(I423*H423,2)</f>
        <v>0</v>
      </c>
      <c r="BL423" s="17" t="s">
        <v>166</v>
      </c>
      <c r="BM423" s="263" t="s">
        <v>748</v>
      </c>
    </row>
    <row r="424" s="2" customFormat="1">
      <c r="A424" s="40"/>
      <c r="B424" s="41"/>
      <c r="C424" s="42"/>
      <c r="D424" s="264" t="s">
        <v>168</v>
      </c>
      <c r="E424" s="42"/>
      <c r="F424" s="265" t="s">
        <v>747</v>
      </c>
      <c r="G424" s="42"/>
      <c r="H424" s="42"/>
      <c r="I424" s="220"/>
      <c r="J424" s="42"/>
      <c r="K424" s="42"/>
      <c r="L424" s="43"/>
      <c r="M424" s="266"/>
      <c r="N424" s="267"/>
      <c r="O424" s="93"/>
      <c r="P424" s="93"/>
      <c r="Q424" s="93"/>
      <c r="R424" s="93"/>
      <c r="S424" s="93"/>
      <c r="T424" s="94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7" t="s">
        <v>168</v>
      </c>
      <c r="AU424" s="17" t="s">
        <v>87</v>
      </c>
    </row>
    <row r="425" s="13" customFormat="1">
      <c r="A425" s="13"/>
      <c r="B425" s="269"/>
      <c r="C425" s="270"/>
      <c r="D425" s="264" t="s">
        <v>176</v>
      </c>
      <c r="E425" s="271" t="s">
        <v>1</v>
      </c>
      <c r="F425" s="272" t="s">
        <v>749</v>
      </c>
      <c r="G425" s="270"/>
      <c r="H425" s="273">
        <v>0.88600000000000001</v>
      </c>
      <c r="I425" s="274"/>
      <c r="J425" s="270"/>
      <c r="K425" s="270"/>
      <c r="L425" s="275"/>
      <c r="M425" s="276"/>
      <c r="N425" s="277"/>
      <c r="O425" s="277"/>
      <c r="P425" s="277"/>
      <c r="Q425" s="277"/>
      <c r="R425" s="277"/>
      <c r="S425" s="277"/>
      <c r="T425" s="27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79" t="s">
        <v>176</v>
      </c>
      <c r="AU425" s="279" t="s">
        <v>87</v>
      </c>
      <c r="AV425" s="13" t="s">
        <v>87</v>
      </c>
      <c r="AW425" s="13" t="s">
        <v>32</v>
      </c>
      <c r="AX425" s="13" t="s">
        <v>78</v>
      </c>
      <c r="AY425" s="279" t="s">
        <v>160</v>
      </c>
    </row>
    <row r="426" s="14" customFormat="1">
      <c r="A426" s="14"/>
      <c r="B426" s="280"/>
      <c r="C426" s="281"/>
      <c r="D426" s="264" t="s">
        <v>176</v>
      </c>
      <c r="E426" s="282" t="s">
        <v>1</v>
      </c>
      <c r="F426" s="283" t="s">
        <v>750</v>
      </c>
      <c r="G426" s="281"/>
      <c r="H426" s="284">
        <v>0.88600000000000001</v>
      </c>
      <c r="I426" s="285"/>
      <c r="J426" s="281"/>
      <c r="K426" s="281"/>
      <c r="L426" s="286"/>
      <c r="M426" s="287"/>
      <c r="N426" s="288"/>
      <c r="O426" s="288"/>
      <c r="P426" s="288"/>
      <c r="Q426" s="288"/>
      <c r="R426" s="288"/>
      <c r="S426" s="288"/>
      <c r="T426" s="28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90" t="s">
        <v>176</v>
      </c>
      <c r="AU426" s="290" t="s">
        <v>87</v>
      </c>
      <c r="AV426" s="14" t="s">
        <v>179</v>
      </c>
      <c r="AW426" s="14" t="s">
        <v>32</v>
      </c>
      <c r="AX426" s="14" t="s">
        <v>78</v>
      </c>
      <c r="AY426" s="290" t="s">
        <v>160</v>
      </c>
    </row>
    <row r="427" s="13" customFormat="1">
      <c r="A427" s="13"/>
      <c r="B427" s="269"/>
      <c r="C427" s="270"/>
      <c r="D427" s="264" t="s">
        <v>176</v>
      </c>
      <c r="E427" s="271" t="s">
        <v>1</v>
      </c>
      <c r="F427" s="272" t="s">
        <v>662</v>
      </c>
      <c r="G427" s="270"/>
      <c r="H427" s="273">
        <v>0.27800000000000002</v>
      </c>
      <c r="I427" s="274"/>
      <c r="J427" s="270"/>
      <c r="K427" s="270"/>
      <c r="L427" s="275"/>
      <c r="M427" s="276"/>
      <c r="N427" s="277"/>
      <c r="O427" s="277"/>
      <c r="P427" s="277"/>
      <c r="Q427" s="277"/>
      <c r="R427" s="277"/>
      <c r="S427" s="277"/>
      <c r="T427" s="27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79" t="s">
        <v>176</v>
      </c>
      <c r="AU427" s="279" t="s">
        <v>87</v>
      </c>
      <c r="AV427" s="13" t="s">
        <v>87</v>
      </c>
      <c r="AW427" s="13" t="s">
        <v>32</v>
      </c>
      <c r="AX427" s="13" t="s">
        <v>78</v>
      </c>
      <c r="AY427" s="279" t="s">
        <v>160</v>
      </c>
    </row>
    <row r="428" s="14" customFormat="1">
      <c r="A428" s="14"/>
      <c r="B428" s="280"/>
      <c r="C428" s="281"/>
      <c r="D428" s="264" t="s">
        <v>176</v>
      </c>
      <c r="E428" s="282" t="s">
        <v>1</v>
      </c>
      <c r="F428" s="283" t="s">
        <v>751</v>
      </c>
      <c r="G428" s="281"/>
      <c r="H428" s="284">
        <v>0.27800000000000002</v>
      </c>
      <c r="I428" s="285"/>
      <c r="J428" s="281"/>
      <c r="K428" s="281"/>
      <c r="L428" s="286"/>
      <c r="M428" s="287"/>
      <c r="N428" s="288"/>
      <c r="O428" s="288"/>
      <c r="P428" s="288"/>
      <c r="Q428" s="288"/>
      <c r="R428" s="288"/>
      <c r="S428" s="288"/>
      <c r="T428" s="28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90" t="s">
        <v>176</v>
      </c>
      <c r="AU428" s="290" t="s">
        <v>87</v>
      </c>
      <c r="AV428" s="14" t="s">
        <v>179</v>
      </c>
      <c r="AW428" s="14" t="s">
        <v>32</v>
      </c>
      <c r="AX428" s="14" t="s">
        <v>78</v>
      </c>
      <c r="AY428" s="290" t="s">
        <v>160</v>
      </c>
    </row>
    <row r="429" s="15" customFormat="1">
      <c r="A429" s="15"/>
      <c r="B429" s="291"/>
      <c r="C429" s="292"/>
      <c r="D429" s="264" t="s">
        <v>176</v>
      </c>
      <c r="E429" s="293" t="s">
        <v>1</v>
      </c>
      <c r="F429" s="294" t="s">
        <v>180</v>
      </c>
      <c r="G429" s="292"/>
      <c r="H429" s="295">
        <v>1.1640000000000002</v>
      </c>
      <c r="I429" s="296"/>
      <c r="J429" s="292"/>
      <c r="K429" s="292"/>
      <c r="L429" s="297"/>
      <c r="M429" s="298"/>
      <c r="N429" s="299"/>
      <c r="O429" s="299"/>
      <c r="P429" s="299"/>
      <c r="Q429" s="299"/>
      <c r="R429" s="299"/>
      <c r="S429" s="299"/>
      <c r="T429" s="300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301" t="s">
        <v>176</v>
      </c>
      <c r="AU429" s="301" t="s">
        <v>87</v>
      </c>
      <c r="AV429" s="15" t="s">
        <v>166</v>
      </c>
      <c r="AW429" s="15" t="s">
        <v>32</v>
      </c>
      <c r="AX429" s="15" t="s">
        <v>85</v>
      </c>
      <c r="AY429" s="301" t="s">
        <v>160</v>
      </c>
    </row>
    <row r="430" s="2" customFormat="1" ht="24.15" customHeight="1">
      <c r="A430" s="40"/>
      <c r="B430" s="41"/>
      <c r="C430" s="251" t="s">
        <v>752</v>
      </c>
      <c r="D430" s="251" t="s">
        <v>162</v>
      </c>
      <c r="E430" s="252" t="s">
        <v>753</v>
      </c>
      <c r="F430" s="253" t="s">
        <v>754</v>
      </c>
      <c r="G430" s="254" t="s">
        <v>263</v>
      </c>
      <c r="H430" s="255">
        <v>0.56100000000000005</v>
      </c>
      <c r="I430" s="256"/>
      <c r="J430" s="257">
        <f>ROUND(I430*H430,2)</f>
        <v>0</v>
      </c>
      <c r="K430" s="258"/>
      <c r="L430" s="43"/>
      <c r="M430" s="259" t="s">
        <v>1</v>
      </c>
      <c r="N430" s="260" t="s">
        <v>43</v>
      </c>
      <c r="O430" s="93"/>
      <c r="P430" s="261">
        <f>O430*H430</f>
        <v>0</v>
      </c>
      <c r="Q430" s="261">
        <v>1.0556000000000001</v>
      </c>
      <c r="R430" s="261">
        <f>Q430*H430</f>
        <v>0.59219160000000015</v>
      </c>
      <c r="S430" s="261">
        <v>0</v>
      </c>
      <c r="T430" s="262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63" t="s">
        <v>166</v>
      </c>
      <c r="AT430" s="263" t="s">
        <v>162</v>
      </c>
      <c r="AU430" s="263" t="s">
        <v>87</v>
      </c>
      <c r="AY430" s="17" t="s">
        <v>160</v>
      </c>
      <c r="BE430" s="153">
        <f>IF(N430="základní",J430,0)</f>
        <v>0</v>
      </c>
      <c r="BF430" s="153">
        <f>IF(N430="snížená",J430,0)</f>
        <v>0</v>
      </c>
      <c r="BG430" s="153">
        <f>IF(N430="zákl. přenesená",J430,0)</f>
        <v>0</v>
      </c>
      <c r="BH430" s="153">
        <f>IF(N430="sníž. přenesená",J430,0)</f>
        <v>0</v>
      </c>
      <c r="BI430" s="153">
        <f>IF(N430="nulová",J430,0)</f>
        <v>0</v>
      </c>
      <c r="BJ430" s="17" t="s">
        <v>85</v>
      </c>
      <c r="BK430" s="153">
        <f>ROUND(I430*H430,2)</f>
        <v>0</v>
      </c>
      <c r="BL430" s="17" t="s">
        <v>166</v>
      </c>
      <c r="BM430" s="263" t="s">
        <v>755</v>
      </c>
    </row>
    <row r="431" s="2" customFormat="1">
      <c r="A431" s="40"/>
      <c r="B431" s="41"/>
      <c r="C431" s="42"/>
      <c r="D431" s="264" t="s">
        <v>168</v>
      </c>
      <c r="E431" s="42"/>
      <c r="F431" s="265" t="s">
        <v>756</v>
      </c>
      <c r="G431" s="42"/>
      <c r="H431" s="42"/>
      <c r="I431" s="220"/>
      <c r="J431" s="42"/>
      <c r="K431" s="42"/>
      <c r="L431" s="43"/>
      <c r="M431" s="266"/>
      <c r="N431" s="267"/>
      <c r="O431" s="93"/>
      <c r="P431" s="93"/>
      <c r="Q431" s="93"/>
      <c r="R431" s="93"/>
      <c r="S431" s="93"/>
      <c r="T431" s="94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7" t="s">
        <v>168</v>
      </c>
      <c r="AU431" s="17" t="s">
        <v>87</v>
      </c>
    </row>
    <row r="432" s="13" customFormat="1">
      <c r="A432" s="13"/>
      <c r="B432" s="269"/>
      <c r="C432" s="270"/>
      <c r="D432" s="264" t="s">
        <v>176</v>
      </c>
      <c r="E432" s="271" t="s">
        <v>1</v>
      </c>
      <c r="F432" s="272" t="s">
        <v>757</v>
      </c>
      <c r="G432" s="270"/>
      <c r="H432" s="273">
        <v>0.56100000000000005</v>
      </c>
      <c r="I432" s="274"/>
      <c r="J432" s="270"/>
      <c r="K432" s="270"/>
      <c r="L432" s="275"/>
      <c r="M432" s="276"/>
      <c r="N432" s="277"/>
      <c r="O432" s="277"/>
      <c r="P432" s="277"/>
      <c r="Q432" s="277"/>
      <c r="R432" s="277"/>
      <c r="S432" s="277"/>
      <c r="T432" s="27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79" t="s">
        <v>176</v>
      </c>
      <c r="AU432" s="279" t="s">
        <v>87</v>
      </c>
      <c r="AV432" s="13" t="s">
        <v>87</v>
      </c>
      <c r="AW432" s="13" t="s">
        <v>32</v>
      </c>
      <c r="AX432" s="13" t="s">
        <v>78</v>
      </c>
      <c r="AY432" s="279" t="s">
        <v>160</v>
      </c>
    </row>
    <row r="433" s="14" customFormat="1">
      <c r="A433" s="14"/>
      <c r="B433" s="280"/>
      <c r="C433" s="281"/>
      <c r="D433" s="264" t="s">
        <v>176</v>
      </c>
      <c r="E433" s="282" t="s">
        <v>1</v>
      </c>
      <c r="F433" s="283" t="s">
        <v>758</v>
      </c>
      <c r="G433" s="281"/>
      <c r="H433" s="284">
        <v>0.56100000000000005</v>
      </c>
      <c r="I433" s="285"/>
      <c r="J433" s="281"/>
      <c r="K433" s="281"/>
      <c r="L433" s="286"/>
      <c r="M433" s="287"/>
      <c r="N433" s="288"/>
      <c r="O433" s="288"/>
      <c r="P433" s="288"/>
      <c r="Q433" s="288"/>
      <c r="R433" s="288"/>
      <c r="S433" s="288"/>
      <c r="T433" s="28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90" t="s">
        <v>176</v>
      </c>
      <c r="AU433" s="290" t="s">
        <v>87</v>
      </c>
      <c r="AV433" s="14" t="s">
        <v>179</v>
      </c>
      <c r="AW433" s="14" t="s">
        <v>32</v>
      </c>
      <c r="AX433" s="14" t="s">
        <v>78</v>
      </c>
      <c r="AY433" s="290" t="s">
        <v>160</v>
      </c>
    </row>
    <row r="434" s="15" customFormat="1">
      <c r="A434" s="15"/>
      <c r="B434" s="291"/>
      <c r="C434" s="292"/>
      <c r="D434" s="264" t="s">
        <v>176</v>
      </c>
      <c r="E434" s="293" t="s">
        <v>1</v>
      </c>
      <c r="F434" s="294" t="s">
        <v>180</v>
      </c>
      <c r="G434" s="292"/>
      <c r="H434" s="295">
        <v>0.56100000000000005</v>
      </c>
      <c r="I434" s="296"/>
      <c r="J434" s="292"/>
      <c r="K434" s="292"/>
      <c r="L434" s="297"/>
      <c r="M434" s="298"/>
      <c r="N434" s="299"/>
      <c r="O434" s="299"/>
      <c r="P434" s="299"/>
      <c r="Q434" s="299"/>
      <c r="R434" s="299"/>
      <c r="S434" s="299"/>
      <c r="T434" s="30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301" t="s">
        <v>176</v>
      </c>
      <c r="AU434" s="301" t="s">
        <v>87</v>
      </c>
      <c r="AV434" s="15" t="s">
        <v>166</v>
      </c>
      <c r="AW434" s="15" t="s">
        <v>32</v>
      </c>
      <c r="AX434" s="15" t="s">
        <v>85</v>
      </c>
      <c r="AY434" s="301" t="s">
        <v>160</v>
      </c>
    </row>
    <row r="435" s="12" customFormat="1" ht="22.8" customHeight="1">
      <c r="A435" s="12"/>
      <c r="B435" s="235"/>
      <c r="C435" s="236"/>
      <c r="D435" s="237" t="s">
        <v>77</v>
      </c>
      <c r="E435" s="249" t="s">
        <v>219</v>
      </c>
      <c r="F435" s="249" t="s">
        <v>278</v>
      </c>
      <c r="G435" s="236"/>
      <c r="H435" s="236"/>
      <c r="I435" s="239"/>
      <c r="J435" s="250">
        <f>BK435</f>
        <v>0</v>
      </c>
      <c r="K435" s="236"/>
      <c r="L435" s="241"/>
      <c r="M435" s="242"/>
      <c r="N435" s="243"/>
      <c r="O435" s="243"/>
      <c r="P435" s="244">
        <f>SUM(P436:P516)</f>
        <v>0</v>
      </c>
      <c r="Q435" s="243"/>
      <c r="R435" s="244">
        <f>SUM(R436:R516)</f>
        <v>0.025749999999999999</v>
      </c>
      <c r="S435" s="243"/>
      <c r="T435" s="245">
        <f>SUM(T436:T516)</f>
        <v>3.7349999999999999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46" t="s">
        <v>85</v>
      </c>
      <c r="AT435" s="247" t="s">
        <v>77</v>
      </c>
      <c r="AU435" s="247" t="s">
        <v>85</v>
      </c>
      <c r="AY435" s="246" t="s">
        <v>160</v>
      </c>
      <c r="BK435" s="248">
        <f>SUM(BK436:BK516)</f>
        <v>0</v>
      </c>
    </row>
    <row r="436" s="2" customFormat="1" ht="21.75" customHeight="1">
      <c r="A436" s="40"/>
      <c r="B436" s="41"/>
      <c r="C436" s="251" t="s">
        <v>759</v>
      </c>
      <c r="D436" s="251" t="s">
        <v>162</v>
      </c>
      <c r="E436" s="252" t="s">
        <v>760</v>
      </c>
      <c r="F436" s="253" t="s">
        <v>761</v>
      </c>
      <c r="G436" s="254" t="s">
        <v>292</v>
      </c>
      <c r="H436" s="255">
        <v>9</v>
      </c>
      <c r="I436" s="256"/>
      <c r="J436" s="257">
        <f>ROUND(I436*H436,2)</f>
        <v>0</v>
      </c>
      <c r="K436" s="258"/>
      <c r="L436" s="43"/>
      <c r="M436" s="259" t="s">
        <v>1</v>
      </c>
      <c r="N436" s="260" t="s">
        <v>43</v>
      </c>
      <c r="O436" s="93"/>
      <c r="P436" s="261">
        <f>O436*H436</f>
        <v>0</v>
      </c>
      <c r="Q436" s="261">
        <v>0.00022000000000000001</v>
      </c>
      <c r="R436" s="261">
        <f>Q436*H436</f>
        <v>0.00198</v>
      </c>
      <c r="S436" s="261">
        <v>0</v>
      </c>
      <c r="T436" s="262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63" t="s">
        <v>166</v>
      </c>
      <c r="AT436" s="263" t="s">
        <v>162</v>
      </c>
      <c r="AU436" s="263" t="s">
        <v>87</v>
      </c>
      <c r="AY436" s="17" t="s">
        <v>160</v>
      </c>
      <c r="BE436" s="153">
        <f>IF(N436="základní",J436,0)</f>
        <v>0</v>
      </c>
      <c r="BF436" s="153">
        <f>IF(N436="snížená",J436,0)</f>
        <v>0</v>
      </c>
      <c r="BG436" s="153">
        <f>IF(N436="zákl. přenesená",J436,0)</f>
        <v>0</v>
      </c>
      <c r="BH436" s="153">
        <f>IF(N436="sníž. přenesená",J436,0)</f>
        <v>0</v>
      </c>
      <c r="BI436" s="153">
        <f>IF(N436="nulová",J436,0)</f>
        <v>0</v>
      </c>
      <c r="BJ436" s="17" t="s">
        <v>85</v>
      </c>
      <c r="BK436" s="153">
        <f>ROUND(I436*H436,2)</f>
        <v>0</v>
      </c>
      <c r="BL436" s="17" t="s">
        <v>166</v>
      </c>
      <c r="BM436" s="263" t="s">
        <v>762</v>
      </c>
    </row>
    <row r="437" s="2" customFormat="1">
      <c r="A437" s="40"/>
      <c r="B437" s="41"/>
      <c r="C437" s="42"/>
      <c r="D437" s="264" t="s">
        <v>168</v>
      </c>
      <c r="E437" s="42"/>
      <c r="F437" s="265" t="s">
        <v>763</v>
      </c>
      <c r="G437" s="42"/>
      <c r="H437" s="42"/>
      <c r="I437" s="220"/>
      <c r="J437" s="42"/>
      <c r="K437" s="42"/>
      <c r="L437" s="43"/>
      <c r="M437" s="266"/>
      <c r="N437" s="267"/>
      <c r="O437" s="93"/>
      <c r="P437" s="93"/>
      <c r="Q437" s="93"/>
      <c r="R437" s="93"/>
      <c r="S437" s="93"/>
      <c r="T437" s="94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7" t="s">
        <v>168</v>
      </c>
      <c r="AU437" s="17" t="s">
        <v>87</v>
      </c>
    </row>
    <row r="438" s="13" customFormat="1">
      <c r="A438" s="13"/>
      <c r="B438" s="269"/>
      <c r="C438" s="270"/>
      <c r="D438" s="264" t="s">
        <v>176</v>
      </c>
      <c r="E438" s="271" t="s">
        <v>1</v>
      </c>
      <c r="F438" s="272" t="s">
        <v>764</v>
      </c>
      <c r="G438" s="270"/>
      <c r="H438" s="273">
        <v>9</v>
      </c>
      <c r="I438" s="274"/>
      <c r="J438" s="270"/>
      <c r="K438" s="270"/>
      <c r="L438" s="275"/>
      <c r="M438" s="276"/>
      <c r="N438" s="277"/>
      <c r="O438" s="277"/>
      <c r="P438" s="277"/>
      <c r="Q438" s="277"/>
      <c r="R438" s="277"/>
      <c r="S438" s="277"/>
      <c r="T438" s="27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79" t="s">
        <v>176</v>
      </c>
      <c r="AU438" s="279" t="s">
        <v>87</v>
      </c>
      <c r="AV438" s="13" t="s">
        <v>87</v>
      </c>
      <c r="AW438" s="13" t="s">
        <v>32</v>
      </c>
      <c r="AX438" s="13" t="s">
        <v>78</v>
      </c>
      <c r="AY438" s="279" t="s">
        <v>160</v>
      </c>
    </row>
    <row r="439" s="14" customFormat="1">
      <c r="A439" s="14"/>
      <c r="B439" s="280"/>
      <c r="C439" s="281"/>
      <c r="D439" s="264" t="s">
        <v>176</v>
      </c>
      <c r="E439" s="282" t="s">
        <v>1</v>
      </c>
      <c r="F439" s="283" t="s">
        <v>765</v>
      </c>
      <c r="G439" s="281"/>
      <c r="H439" s="284">
        <v>9</v>
      </c>
      <c r="I439" s="285"/>
      <c r="J439" s="281"/>
      <c r="K439" s="281"/>
      <c r="L439" s="286"/>
      <c r="M439" s="287"/>
      <c r="N439" s="288"/>
      <c r="O439" s="288"/>
      <c r="P439" s="288"/>
      <c r="Q439" s="288"/>
      <c r="R439" s="288"/>
      <c r="S439" s="288"/>
      <c r="T439" s="28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90" t="s">
        <v>176</v>
      </c>
      <c r="AU439" s="290" t="s">
        <v>87</v>
      </c>
      <c r="AV439" s="14" t="s">
        <v>179</v>
      </c>
      <c r="AW439" s="14" t="s">
        <v>32</v>
      </c>
      <c r="AX439" s="14" t="s">
        <v>78</v>
      </c>
      <c r="AY439" s="290" t="s">
        <v>160</v>
      </c>
    </row>
    <row r="440" s="15" customFormat="1">
      <c r="A440" s="15"/>
      <c r="B440" s="291"/>
      <c r="C440" s="292"/>
      <c r="D440" s="264" t="s">
        <v>176</v>
      </c>
      <c r="E440" s="293" t="s">
        <v>1</v>
      </c>
      <c r="F440" s="294" t="s">
        <v>180</v>
      </c>
      <c r="G440" s="292"/>
      <c r="H440" s="295">
        <v>9</v>
      </c>
      <c r="I440" s="296"/>
      <c r="J440" s="292"/>
      <c r="K440" s="292"/>
      <c r="L440" s="297"/>
      <c r="M440" s="298"/>
      <c r="N440" s="299"/>
      <c r="O440" s="299"/>
      <c r="P440" s="299"/>
      <c r="Q440" s="299"/>
      <c r="R440" s="299"/>
      <c r="S440" s="299"/>
      <c r="T440" s="30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301" t="s">
        <v>176</v>
      </c>
      <c r="AU440" s="301" t="s">
        <v>87</v>
      </c>
      <c r="AV440" s="15" t="s">
        <v>166</v>
      </c>
      <c r="AW440" s="15" t="s">
        <v>32</v>
      </c>
      <c r="AX440" s="15" t="s">
        <v>85</v>
      </c>
      <c r="AY440" s="301" t="s">
        <v>160</v>
      </c>
    </row>
    <row r="441" s="2" customFormat="1" ht="37.8" customHeight="1">
      <c r="A441" s="40"/>
      <c r="B441" s="41"/>
      <c r="C441" s="251" t="s">
        <v>766</v>
      </c>
      <c r="D441" s="251" t="s">
        <v>162</v>
      </c>
      <c r="E441" s="252" t="s">
        <v>280</v>
      </c>
      <c r="F441" s="253" t="s">
        <v>281</v>
      </c>
      <c r="G441" s="254" t="s">
        <v>202</v>
      </c>
      <c r="H441" s="255">
        <v>20</v>
      </c>
      <c r="I441" s="256"/>
      <c r="J441" s="257">
        <f>ROUND(I441*H441,2)</f>
        <v>0</v>
      </c>
      <c r="K441" s="258"/>
      <c r="L441" s="43"/>
      <c r="M441" s="259" t="s">
        <v>1</v>
      </c>
      <c r="N441" s="260" t="s">
        <v>43</v>
      </c>
      <c r="O441" s="93"/>
      <c r="P441" s="261">
        <f>O441*H441</f>
        <v>0</v>
      </c>
      <c r="Q441" s="261">
        <v>0</v>
      </c>
      <c r="R441" s="261">
        <f>Q441*H441</f>
        <v>0</v>
      </c>
      <c r="S441" s="261">
        <v>0</v>
      </c>
      <c r="T441" s="262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63" t="s">
        <v>166</v>
      </c>
      <c r="AT441" s="263" t="s">
        <v>162</v>
      </c>
      <c r="AU441" s="263" t="s">
        <v>87</v>
      </c>
      <c r="AY441" s="17" t="s">
        <v>160</v>
      </c>
      <c r="BE441" s="153">
        <f>IF(N441="základní",J441,0)</f>
        <v>0</v>
      </c>
      <c r="BF441" s="153">
        <f>IF(N441="snížená",J441,0)</f>
        <v>0</v>
      </c>
      <c r="BG441" s="153">
        <f>IF(N441="zákl. přenesená",J441,0)</f>
        <v>0</v>
      </c>
      <c r="BH441" s="153">
        <f>IF(N441="sníž. přenesená",J441,0)</f>
        <v>0</v>
      </c>
      <c r="BI441" s="153">
        <f>IF(N441="nulová",J441,0)</f>
        <v>0</v>
      </c>
      <c r="BJ441" s="17" t="s">
        <v>85</v>
      </c>
      <c r="BK441" s="153">
        <f>ROUND(I441*H441,2)</f>
        <v>0</v>
      </c>
      <c r="BL441" s="17" t="s">
        <v>166</v>
      </c>
      <c r="BM441" s="263" t="s">
        <v>767</v>
      </c>
    </row>
    <row r="442" s="2" customFormat="1">
      <c r="A442" s="40"/>
      <c r="B442" s="41"/>
      <c r="C442" s="42"/>
      <c r="D442" s="264" t="s">
        <v>168</v>
      </c>
      <c r="E442" s="42"/>
      <c r="F442" s="265" t="s">
        <v>283</v>
      </c>
      <c r="G442" s="42"/>
      <c r="H442" s="42"/>
      <c r="I442" s="220"/>
      <c r="J442" s="42"/>
      <c r="K442" s="42"/>
      <c r="L442" s="43"/>
      <c r="M442" s="266"/>
      <c r="N442" s="267"/>
      <c r="O442" s="93"/>
      <c r="P442" s="93"/>
      <c r="Q442" s="93"/>
      <c r="R442" s="93"/>
      <c r="S442" s="93"/>
      <c r="T442" s="94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7" t="s">
        <v>168</v>
      </c>
      <c r="AU442" s="17" t="s">
        <v>87</v>
      </c>
    </row>
    <row r="443" s="2" customFormat="1" ht="37.8" customHeight="1">
      <c r="A443" s="40"/>
      <c r="B443" s="41"/>
      <c r="C443" s="251" t="s">
        <v>768</v>
      </c>
      <c r="D443" s="251" t="s">
        <v>162</v>
      </c>
      <c r="E443" s="252" t="s">
        <v>285</v>
      </c>
      <c r="F443" s="253" t="s">
        <v>286</v>
      </c>
      <c r="G443" s="254" t="s">
        <v>202</v>
      </c>
      <c r="H443" s="255">
        <v>20</v>
      </c>
      <c r="I443" s="256"/>
      <c r="J443" s="257">
        <f>ROUND(I443*H443,2)</f>
        <v>0</v>
      </c>
      <c r="K443" s="258"/>
      <c r="L443" s="43"/>
      <c r="M443" s="259" t="s">
        <v>1</v>
      </c>
      <c r="N443" s="260" t="s">
        <v>43</v>
      </c>
      <c r="O443" s="93"/>
      <c r="P443" s="261">
        <f>O443*H443</f>
        <v>0</v>
      </c>
      <c r="Q443" s="261">
        <v>0</v>
      </c>
      <c r="R443" s="261">
        <f>Q443*H443</f>
        <v>0</v>
      </c>
      <c r="S443" s="261">
        <v>0</v>
      </c>
      <c r="T443" s="262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63" t="s">
        <v>166</v>
      </c>
      <c r="AT443" s="263" t="s">
        <v>162</v>
      </c>
      <c r="AU443" s="263" t="s">
        <v>87</v>
      </c>
      <c r="AY443" s="17" t="s">
        <v>160</v>
      </c>
      <c r="BE443" s="153">
        <f>IF(N443="základní",J443,0)</f>
        <v>0</v>
      </c>
      <c r="BF443" s="153">
        <f>IF(N443="snížená",J443,0)</f>
        <v>0</v>
      </c>
      <c r="BG443" s="153">
        <f>IF(N443="zákl. přenesená",J443,0)</f>
        <v>0</v>
      </c>
      <c r="BH443" s="153">
        <f>IF(N443="sníž. přenesená",J443,0)</f>
        <v>0</v>
      </c>
      <c r="BI443" s="153">
        <f>IF(N443="nulová",J443,0)</f>
        <v>0</v>
      </c>
      <c r="BJ443" s="17" t="s">
        <v>85</v>
      </c>
      <c r="BK443" s="153">
        <f>ROUND(I443*H443,2)</f>
        <v>0</v>
      </c>
      <c r="BL443" s="17" t="s">
        <v>166</v>
      </c>
      <c r="BM443" s="263" t="s">
        <v>769</v>
      </c>
    </row>
    <row r="444" s="2" customFormat="1">
      <c r="A444" s="40"/>
      <c r="B444" s="41"/>
      <c r="C444" s="42"/>
      <c r="D444" s="264" t="s">
        <v>168</v>
      </c>
      <c r="E444" s="42"/>
      <c r="F444" s="265" t="s">
        <v>288</v>
      </c>
      <c r="G444" s="42"/>
      <c r="H444" s="42"/>
      <c r="I444" s="220"/>
      <c r="J444" s="42"/>
      <c r="K444" s="42"/>
      <c r="L444" s="43"/>
      <c r="M444" s="266"/>
      <c r="N444" s="267"/>
      <c r="O444" s="93"/>
      <c r="P444" s="93"/>
      <c r="Q444" s="93"/>
      <c r="R444" s="93"/>
      <c r="S444" s="93"/>
      <c r="T444" s="94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7" t="s">
        <v>168</v>
      </c>
      <c r="AU444" s="17" t="s">
        <v>87</v>
      </c>
    </row>
    <row r="445" s="2" customFormat="1" ht="24.15" customHeight="1">
      <c r="A445" s="40"/>
      <c r="B445" s="41"/>
      <c r="C445" s="251" t="s">
        <v>770</v>
      </c>
      <c r="D445" s="251" t="s">
        <v>162</v>
      </c>
      <c r="E445" s="252" t="s">
        <v>290</v>
      </c>
      <c r="F445" s="253" t="s">
        <v>291</v>
      </c>
      <c r="G445" s="254" t="s">
        <v>292</v>
      </c>
      <c r="H445" s="255">
        <v>15</v>
      </c>
      <c r="I445" s="256"/>
      <c r="J445" s="257">
        <f>ROUND(I445*H445,2)</f>
        <v>0</v>
      </c>
      <c r="K445" s="258"/>
      <c r="L445" s="43"/>
      <c r="M445" s="259" t="s">
        <v>1</v>
      </c>
      <c r="N445" s="260" t="s">
        <v>43</v>
      </c>
      <c r="O445" s="93"/>
      <c r="P445" s="261">
        <f>O445*H445</f>
        <v>0</v>
      </c>
      <c r="Q445" s="261">
        <v>0.0013699999999999999</v>
      </c>
      <c r="R445" s="261">
        <f>Q445*H445</f>
        <v>0.020549999999999999</v>
      </c>
      <c r="S445" s="261">
        <v>0</v>
      </c>
      <c r="T445" s="262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63" t="s">
        <v>166</v>
      </c>
      <c r="AT445" s="263" t="s">
        <v>162</v>
      </c>
      <c r="AU445" s="263" t="s">
        <v>87</v>
      </c>
      <c r="AY445" s="17" t="s">
        <v>160</v>
      </c>
      <c r="BE445" s="153">
        <f>IF(N445="základní",J445,0)</f>
        <v>0</v>
      </c>
      <c r="BF445" s="153">
        <f>IF(N445="snížená",J445,0)</f>
        <v>0</v>
      </c>
      <c r="BG445" s="153">
        <f>IF(N445="zákl. přenesená",J445,0)</f>
        <v>0</v>
      </c>
      <c r="BH445" s="153">
        <f>IF(N445="sníž. přenesená",J445,0)</f>
        <v>0</v>
      </c>
      <c r="BI445" s="153">
        <f>IF(N445="nulová",J445,0)</f>
        <v>0</v>
      </c>
      <c r="BJ445" s="17" t="s">
        <v>85</v>
      </c>
      <c r="BK445" s="153">
        <f>ROUND(I445*H445,2)</f>
        <v>0</v>
      </c>
      <c r="BL445" s="17" t="s">
        <v>166</v>
      </c>
      <c r="BM445" s="263" t="s">
        <v>771</v>
      </c>
    </row>
    <row r="446" s="2" customFormat="1">
      <c r="A446" s="40"/>
      <c r="B446" s="41"/>
      <c r="C446" s="42"/>
      <c r="D446" s="264" t="s">
        <v>168</v>
      </c>
      <c r="E446" s="42"/>
      <c r="F446" s="265" t="s">
        <v>294</v>
      </c>
      <c r="G446" s="42"/>
      <c r="H446" s="42"/>
      <c r="I446" s="220"/>
      <c r="J446" s="42"/>
      <c r="K446" s="42"/>
      <c r="L446" s="43"/>
      <c r="M446" s="266"/>
      <c r="N446" s="267"/>
      <c r="O446" s="93"/>
      <c r="P446" s="93"/>
      <c r="Q446" s="93"/>
      <c r="R446" s="93"/>
      <c r="S446" s="93"/>
      <c r="T446" s="94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7" t="s">
        <v>168</v>
      </c>
      <c r="AU446" s="17" t="s">
        <v>87</v>
      </c>
    </row>
    <row r="447" s="13" customFormat="1">
      <c r="A447" s="13"/>
      <c r="B447" s="269"/>
      <c r="C447" s="270"/>
      <c r="D447" s="264" t="s">
        <v>176</v>
      </c>
      <c r="E447" s="271" t="s">
        <v>1</v>
      </c>
      <c r="F447" s="272" t="s">
        <v>219</v>
      </c>
      <c r="G447" s="270"/>
      <c r="H447" s="273">
        <v>9</v>
      </c>
      <c r="I447" s="274"/>
      <c r="J447" s="270"/>
      <c r="K447" s="270"/>
      <c r="L447" s="275"/>
      <c r="M447" s="276"/>
      <c r="N447" s="277"/>
      <c r="O447" s="277"/>
      <c r="P447" s="277"/>
      <c r="Q447" s="277"/>
      <c r="R447" s="277"/>
      <c r="S447" s="277"/>
      <c r="T447" s="27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79" t="s">
        <v>176</v>
      </c>
      <c r="AU447" s="279" t="s">
        <v>87</v>
      </c>
      <c r="AV447" s="13" t="s">
        <v>87</v>
      </c>
      <c r="AW447" s="13" t="s">
        <v>32</v>
      </c>
      <c r="AX447" s="13" t="s">
        <v>78</v>
      </c>
      <c r="AY447" s="279" t="s">
        <v>160</v>
      </c>
    </row>
    <row r="448" s="14" customFormat="1">
      <c r="A448" s="14"/>
      <c r="B448" s="280"/>
      <c r="C448" s="281"/>
      <c r="D448" s="264" t="s">
        <v>176</v>
      </c>
      <c r="E448" s="282" t="s">
        <v>1</v>
      </c>
      <c r="F448" s="283" t="s">
        <v>772</v>
      </c>
      <c r="G448" s="281"/>
      <c r="H448" s="284">
        <v>9</v>
      </c>
      <c r="I448" s="285"/>
      <c r="J448" s="281"/>
      <c r="K448" s="281"/>
      <c r="L448" s="286"/>
      <c r="M448" s="287"/>
      <c r="N448" s="288"/>
      <c r="O448" s="288"/>
      <c r="P448" s="288"/>
      <c r="Q448" s="288"/>
      <c r="R448" s="288"/>
      <c r="S448" s="288"/>
      <c r="T448" s="28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90" t="s">
        <v>176</v>
      </c>
      <c r="AU448" s="290" t="s">
        <v>87</v>
      </c>
      <c r="AV448" s="14" t="s">
        <v>179</v>
      </c>
      <c r="AW448" s="14" t="s">
        <v>32</v>
      </c>
      <c r="AX448" s="14" t="s">
        <v>78</v>
      </c>
      <c r="AY448" s="290" t="s">
        <v>160</v>
      </c>
    </row>
    <row r="449" s="13" customFormat="1">
      <c r="A449" s="13"/>
      <c r="B449" s="269"/>
      <c r="C449" s="270"/>
      <c r="D449" s="264" t="s">
        <v>176</v>
      </c>
      <c r="E449" s="271" t="s">
        <v>1</v>
      </c>
      <c r="F449" s="272" t="s">
        <v>199</v>
      </c>
      <c r="G449" s="270"/>
      <c r="H449" s="273">
        <v>6</v>
      </c>
      <c r="I449" s="274"/>
      <c r="J449" s="270"/>
      <c r="K449" s="270"/>
      <c r="L449" s="275"/>
      <c r="M449" s="276"/>
      <c r="N449" s="277"/>
      <c r="O449" s="277"/>
      <c r="P449" s="277"/>
      <c r="Q449" s="277"/>
      <c r="R449" s="277"/>
      <c r="S449" s="277"/>
      <c r="T449" s="27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79" t="s">
        <v>176</v>
      </c>
      <c r="AU449" s="279" t="s">
        <v>87</v>
      </c>
      <c r="AV449" s="13" t="s">
        <v>87</v>
      </c>
      <c r="AW449" s="13" t="s">
        <v>32</v>
      </c>
      <c r="AX449" s="13" t="s">
        <v>78</v>
      </c>
      <c r="AY449" s="279" t="s">
        <v>160</v>
      </c>
    </row>
    <row r="450" s="14" customFormat="1">
      <c r="A450" s="14"/>
      <c r="B450" s="280"/>
      <c r="C450" s="281"/>
      <c r="D450" s="264" t="s">
        <v>176</v>
      </c>
      <c r="E450" s="282" t="s">
        <v>1</v>
      </c>
      <c r="F450" s="283" t="s">
        <v>773</v>
      </c>
      <c r="G450" s="281"/>
      <c r="H450" s="284">
        <v>6</v>
      </c>
      <c r="I450" s="285"/>
      <c r="J450" s="281"/>
      <c r="K450" s="281"/>
      <c r="L450" s="286"/>
      <c r="M450" s="287"/>
      <c r="N450" s="288"/>
      <c r="O450" s="288"/>
      <c r="P450" s="288"/>
      <c r="Q450" s="288"/>
      <c r="R450" s="288"/>
      <c r="S450" s="288"/>
      <c r="T450" s="28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90" t="s">
        <v>176</v>
      </c>
      <c r="AU450" s="290" t="s">
        <v>87</v>
      </c>
      <c r="AV450" s="14" t="s">
        <v>179</v>
      </c>
      <c r="AW450" s="14" t="s">
        <v>32</v>
      </c>
      <c r="AX450" s="14" t="s">
        <v>78</v>
      </c>
      <c r="AY450" s="290" t="s">
        <v>160</v>
      </c>
    </row>
    <row r="451" s="15" customFormat="1">
      <c r="A451" s="15"/>
      <c r="B451" s="291"/>
      <c r="C451" s="292"/>
      <c r="D451" s="264" t="s">
        <v>176</v>
      </c>
      <c r="E451" s="293" t="s">
        <v>1</v>
      </c>
      <c r="F451" s="294" t="s">
        <v>180</v>
      </c>
      <c r="G451" s="292"/>
      <c r="H451" s="295">
        <v>15</v>
      </c>
      <c r="I451" s="296"/>
      <c r="J451" s="292"/>
      <c r="K451" s="292"/>
      <c r="L451" s="297"/>
      <c r="M451" s="298"/>
      <c r="N451" s="299"/>
      <c r="O451" s="299"/>
      <c r="P451" s="299"/>
      <c r="Q451" s="299"/>
      <c r="R451" s="299"/>
      <c r="S451" s="299"/>
      <c r="T451" s="300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301" t="s">
        <v>176</v>
      </c>
      <c r="AU451" s="301" t="s">
        <v>87</v>
      </c>
      <c r="AV451" s="15" t="s">
        <v>166</v>
      </c>
      <c r="AW451" s="15" t="s">
        <v>32</v>
      </c>
      <c r="AX451" s="15" t="s">
        <v>85</v>
      </c>
      <c r="AY451" s="301" t="s">
        <v>160</v>
      </c>
    </row>
    <row r="452" s="2" customFormat="1" ht="24.15" customHeight="1">
      <c r="A452" s="40"/>
      <c r="B452" s="41"/>
      <c r="C452" s="251" t="s">
        <v>774</v>
      </c>
      <c r="D452" s="251" t="s">
        <v>162</v>
      </c>
      <c r="E452" s="252" t="s">
        <v>298</v>
      </c>
      <c r="F452" s="253" t="s">
        <v>299</v>
      </c>
      <c r="G452" s="254" t="s">
        <v>173</v>
      </c>
      <c r="H452" s="255">
        <v>0.84999999999999998</v>
      </c>
      <c r="I452" s="256"/>
      <c r="J452" s="257">
        <f>ROUND(I452*H452,2)</f>
        <v>0</v>
      </c>
      <c r="K452" s="258"/>
      <c r="L452" s="43"/>
      <c r="M452" s="259" t="s">
        <v>1</v>
      </c>
      <c r="N452" s="260" t="s">
        <v>43</v>
      </c>
      <c r="O452" s="93"/>
      <c r="P452" s="261">
        <f>O452*H452</f>
        <v>0</v>
      </c>
      <c r="Q452" s="261">
        <v>0</v>
      </c>
      <c r="R452" s="261">
        <f>Q452*H452</f>
        <v>0</v>
      </c>
      <c r="S452" s="261">
        <v>2.5</v>
      </c>
      <c r="T452" s="262">
        <f>S452*H452</f>
        <v>2.125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63" t="s">
        <v>166</v>
      </c>
      <c r="AT452" s="263" t="s">
        <v>162</v>
      </c>
      <c r="AU452" s="263" t="s">
        <v>87</v>
      </c>
      <c r="AY452" s="17" t="s">
        <v>160</v>
      </c>
      <c r="BE452" s="153">
        <f>IF(N452="základní",J452,0)</f>
        <v>0</v>
      </c>
      <c r="BF452" s="153">
        <f>IF(N452="snížená",J452,0)</f>
        <v>0</v>
      </c>
      <c r="BG452" s="153">
        <f>IF(N452="zákl. přenesená",J452,0)</f>
        <v>0</v>
      </c>
      <c r="BH452" s="153">
        <f>IF(N452="sníž. přenesená",J452,0)</f>
        <v>0</v>
      </c>
      <c r="BI452" s="153">
        <f>IF(N452="nulová",J452,0)</f>
        <v>0</v>
      </c>
      <c r="BJ452" s="17" t="s">
        <v>85</v>
      </c>
      <c r="BK452" s="153">
        <f>ROUND(I452*H452,2)</f>
        <v>0</v>
      </c>
      <c r="BL452" s="17" t="s">
        <v>166</v>
      </c>
      <c r="BM452" s="263" t="s">
        <v>775</v>
      </c>
    </row>
    <row r="453" s="2" customFormat="1">
      <c r="A453" s="40"/>
      <c r="B453" s="41"/>
      <c r="C453" s="42"/>
      <c r="D453" s="264" t="s">
        <v>168</v>
      </c>
      <c r="E453" s="42"/>
      <c r="F453" s="265" t="s">
        <v>301</v>
      </c>
      <c r="G453" s="42"/>
      <c r="H453" s="42"/>
      <c r="I453" s="220"/>
      <c r="J453" s="42"/>
      <c r="K453" s="42"/>
      <c r="L453" s="43"/>
      <c r="M453" s="266"/>
      <c r="N453" s="267"/>
      <c r="O453" s="93"/>
      <c r="P453" s="93"/>
      <c r="Q453" s="93"/>
      <c r="R453" s="93"/>
      <c r="S453" s="93"/>
      <c r="T453" s="94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7" t="s">
        <v>168</v>
      </c>
      <c r="AU453" s="17" t="s">
        <v>87</v>
      </c>
    </row>
    <row r="454" s="13" customFormat="1">
      <c r="A454" s="13"/>
      <c r="B454" s="269"/>
      <c r="C454" s="270"/>
      <c r="D454" s="264" t="s">
        <v>176</v>
      </c>
      <c r="E454" s="271" t="s">
        <v>1</v>
      </c>
      <c r="F454" s="272" t="s">
        <v>776</v>
      </c>
      <c r="G454" s="270"/>
      <c r="H454" s="273">
        <v>0.84999999999999998</v>
      </c>
      <c r="I454" s="274"/>
      <c r="J454" s="270"/>
      <c r="K454" s="270"/>
      <c r="L454" s="275"/>
      <c r="M454" s="276"/>
      <c r="N454" s="277"/>
      <c r="O454" s="277"/>
      <c r="P454" s="277"/>
      <c r="Q454" s="277"/>
      <c r="R454" s="277"/>
      <c r="S454" s="277"/>
      <c r="T454" s="27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79" t="s">
        <v>176</v>
      </c>
      <c r="AU454" s="279" t="s">
        <v>87</v>
      </c>
      <c r="AV454" s="13" t="s">
        <v>87</v>
      </c>
      <c r="AW454" s="13" t="s">
        <v>32</v>
      </c>
      <c r="AX454" s="13" t="s">
        <v>78</v>
      </c>
      <c r="AY454" s="279" t="s">
        <v>160</v>
      </c>
    </row>
    <row r="455" s="14" customFormat="1">
      <c r="A455" s="14"/>
      <c r="B455" s="280"/>
      <c r="C455" s="281"/>
      <c r="D455" s="264" t="s">
        <v>176</v>
      </c>
      <c r="E455" s="282" t="s">
        <v>1</v>
      </c>
      <c r="F455" s="283" t="s">
        <v>777</v>
      </c>
      <c r="G455" s="281"/>
      <c r="H455" s="284">
        <v>0.84999999999999998</v>
      </c>
      <c r="I455" s="285"/>
      <c r="J455" s="281"/>
      <c r="K455" s="281"/>
      <c r="L455" s="286"/>
      <c r="M455" s="287"/>
      <c r="N455" s="288"/>
      <c r="O455" s="288"/>
      <c r="P455" s="288"/>
      <c r="Q455" s="288"/>
      <c r="R455" s="288"/>
      <c r="S455" s="288"/>
      <c r="T455" s="28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90" t="s">
        <v>176</v>
      </c>
      <c r="AU455" s="290" t="s">
        <v>87</v>
      </c>
      <c r="AV455" s="14" t="s">
        <v>179</v>
      </c>
      <c r="AW455" s="14" t="s">
        <v>32</v>
      </c>
      <c r="AX455" s="14" t="s">
        <v>78</v>
      </c>
      <c r="AY455" s="290" t="s">
        <v>160</v>
      </c>
    </row>
    <row r="456" s="15" customFormat="1">
      <c r="A456" s="15"/>
      <c r="B456" s="291"/>
      <c r="C456" s="292"/>
      <c r="D456" s="264" t="s">
        <v>176</v>
      </c>
      <c r="E456" s="293" t="s">
        <v>1</v>
      </c>
      <c r="F456" s="294" t="s">
        <v>180</v>
      </c>
      <c r="G456" s="292"/>
      <c r="H456" s="295">
        <v>0.84999999999999998</v>
      </c>
      <c r="I456" s="296"/>
      <c r="J456" s="292"/>
      <c r="K456" s="292"/>
      <c r="L456" s="297"/>
      <c r="M456" s="298"/>
      <c r="N456" s="299"/>
      <c r="O456" s="299"/>
      <c r="P456" s="299"/>
      <c r="Q456" s="299"/>
      <c r="R456" s="299"/>
      <c r="S456" s="299"/>
      <c r="T456" s="300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301" t="s">
        <v>176</v>
      </c>
      <c r="AU456" s="301" t="s">
        <v>87</v>
      </c>
      <c r="AV456" s="15" t="s">
        <v>166</v>
      </c>
      <c r="AW456" s="15" t="s">
        <v>32</v>
      </c>
      <c r="AX456" s="15" t="s">
        <v>85</v>
      </c>
      <c r="AY456" s="301" t="s">
        <v>160</v>
      </c>
    </row>
    <row r="457" s="2" customFormat="1" ht="16.5" customHeight="1">
      <c r="A457" s="40"/>
      <c r="B457" s="41"/>
      <c r="C457" s="251" t="s">
        <v>778</v>
      </c>
      <c r="D457" s="251" t="s">
        <v>162</v>
      </c>
      <c r="E457" s="252" t="s">
        <v>305</v>
      </c>
      <c r="F457" s="253" t="s">
        <v>306</v>
      </c>
      <c r="G457" s="254" t="s">
        <v>202</v>
      </c>
      <c r="H457" s="255">
        <v>35</v>
      </c>
      <c r="I457" s="256"/>
      <c r="J457" s="257">
        <f>ROUND(I457*H457,2)</f>
        <v>0</v>
      </c>
      <c r="K457" s="258"/>
      <c r="L457" s="43"/>
      <c r="M457" s="259" t="s">
        <v>1</v>
      </c>
      <c r="N457" s="260" t="s">
        <v>43</v>
      </c>
      <c r="O457" s="93"/>
      <c r="P457" s="261">
        <f>O457*H457</f>
        <v>0</v>
      </c>
      <c r="Q457" s="261">
        <v>0</v>
      </c>
      <c r="R457" s="261">
        <f>Q457*H457</f>
        <v>0</v>
      </c>
      <c r="S457" s="261">
        <v>0</v>
      </c>
      <c r="T457" s="262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63" t="s">
        <v>166</v>
      </c>
      <c r="AT457" s="263" t="s">
        <v>162</v>
      </c>
      <c r="AU457" s="263" t="s">
        <v>87</v>
      </c>
      <c r="AY457" s="17" t="s">
        <v>160</v>
      </c>
      <c r="BE457" s="153">
        <f>IF(N457="základní",J457,0)</f>
        <v>0</v>
      </c>
      <c r="BF457" s="153">
        <f>IF(N457="snížená",J457,0)</f>
        <v>0</v>
      </c>
      <c r="BG457" s="153">
        <f>IF(N457="zákl. přenesená",J457,0)</f>
        <v>0</v>
      </c>
      <c r="BH457" s="153">
        <f>IF(N457="sníž. přenesená",J457,0)</f>
        <v>0</v>
      </c>
      <c r="BI457" s="153">
        <f>IF(N457="nulová",J457,0)</f>
        <v>0</v>
      </c>
      <c r="BJ457" s="17" t="s">
        <v>85</v>
      </c>
      <c r="BK457" s="153">
        <f>ROUND(I457*H457,2)</f>
        <v>0</v>
      </c>
      <c r="BL457" s="17" t="s">
        <v>166</v>
      </c>
      <c r="BM457" s="263" t="s">
        <v>779</v>
      </c>
    </row>
    <row r="458" s="2" customFormat="1">
      <c r="A458" s="40"/>
      <c r="B458" s="41"/>
      <c r="C458" s="42"/>
      <c r="D458" s="264" t="s">
        <v>168</v>
      </c>
      <c r="E458" s="42"/>
      <c r="F458" s="265" t="s">
        <v>306</v>
      </c>
      <c r="G458" s="42"/>
      <c r="H458" s="42"/>
      <c r="I458" s="220"/>
      <c r="J458" s="42"/>
      <c r="K458" s="42"/>
      <c r="L458" s="43"/>
      <c r="M458" s="266"/>
      <c r="N458" s="267"/>
      <c r="O458" s="93"/>
      <c r="P458" s="93"/>
      <c r="Q458" s="93"/>
      <c r="R458" s="93"/>
      <c r="S458" s="93"/>
      <c r="T458" s="94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7" t="s">
        <v>168</v>
      </c>
      <c r="AU458" s="17" t="s">
        <v>87</v>
      </c>
    </row>
    <row r="459" s="2" customFormat="1">
      <c r="A459" s="40"/>
      <c r="B459" s="41"/>
      <c r="C459" s="42"/>
      <c r="D459" s="264" t="s">
        <v>169</v>
      </c>
      <c r="E459" s="42"/>
      <c r="F459" s="268" t="s">
        <v>308</v>
      </c>
      <c r="G459" s="42"/>
      <c r="H459" s="42"/>
      <c r="I459" s="220"/>
      <c r="J459" s="42"/>
      <c r="K459" s="42"/>
      <c r="L459" s="43"/>
      <c r="M459" s="266"/>
      <c r="N459" s="267"/>
      <c r="O459" s="93"/>
      <c r="P459" s="93"/>
      <c r="Q459" s="93"/>
      <c r="R459" s="93"/>
      <c r="S459" s="93"/>
      <c r="T459" s="94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7" t="s">
        <v>169</v>
      </c>
      <c r="AU459" s="17" t="s">
        <v>87</v>
      </c>
    </row>
    <row r="460" s="13" customFormat="1">
      <c r="A460" s="13"/>
      <c r="B460" s="269"/>
      <c r="C460" s="270"/>
      <c r="D460" s="264" t="s">
        <v>176</v>
      </c>
      <c r="E460" s="271" t="s">
        <v>1</v>
      </c>
      <c r="F460" s="272" t="s">
        <v>394</v>
      </c>
      <c r="G460" s="270"/>
      <c r="H460" s="273">
        <v>35</v>
      </c>
      <c r="I460" s="274"/>
      <c r="J460" s="270"/>
      <c r="K460" s="270"/>
      <c r="L460" s="275"/>
      <c r="M460" s="276"/>
      <c r="N460" s="277"/>
      <c r="O460" s="277"/>
      <c r="P460" s="277"/>
      <c r="Q460" s="277"/>
      <c r="R460" s="277"/>
      <c r="S460" s="277"/>
      <c r="T460" s="27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79" t="s">
        <v>176</v>
      </c>
      <c r="AU460" s="279" t="s">
        <v>87</v>
      </c>
      <c r="AV460" s="13" t="s">
        <v>87</v>
      </c>
      <c r="AW460" s="13" t="s">
        <v>32</v>
      </c>
      <c r="AX460" s="13" t="s">
        <v>78</v>
      </c>
      <c r="AY460" s="279" t="s">
        <v>160</v>
      </c>
    </row>
    <row r="461" s="14" customFormat="1">
      <c r="A461" s="14"/>
      <c r="B461" s="280"/>
      <c r="C461" s="281"/>
      <c r="D461" s="264" t="s">
        <v>176</v>
      </c>
      <c r="E461" s="282" t="s">
        <v>1</v>
      </c>
      <c r="F461" s="283" t="s">
        <v>310</v>
      </c>
      <c r="G461" s="281"/>
      <c r="H461" s="284">
        <v>35</v>
      </c>
      <c r="I461" s="285"/>
      <c r="J461" s="281"/>
      <c r="K461" s="281"/>
      <c r="L461" s="286"/>
      <c r="M461" s="287"/>
      <c r="N461" s="288"/>
      <c r="O461" s="288"/>
      <c r="P461" s="288"/>
      <c r="Q461" s="288"/>
      <c r="R461" s="288"/>
      <c r="S461" s="288"/>
      <c r="T461" s="28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90" t="s">
        <v>176</v>
      </c>
      <c r="AU461" s="290" t="s">
        <v>87</v>
      </c>
      <c r="AV461" s="14" t="s">
        <v>179</v>
      </c>
      <c r="AW461" s="14" t="s">
        <v>32</v>
      </c>
      <c r="AX461" s="14" t="s">
        <v>78</v>
      </c>
      <c r="AY461" s="290" t="s">
        <v>160</v>
      </c>
    </row>
    <row r="462" s="15" customFormat="1">
      <c r="A462" s="15"/>
      <c r="B462" s="291"/>
      <c r="C462" s="292"/>
      <c r="D462" s="264" t="s">
        <v>176</v>
      </c>
      <c r="E462" s="293" t="s">
        <v>1</v>
      </c>
      <c r="F462" s="294" t="s">
        <v>180</v>
      </c>
      <c r="G462" s="292"/>
      <c r="H462" s="295">
        <v>35</v>
      </c>
      <c r="I462" s="296"/>
      <c r="J462" s="292"/>
      <c r="K462" s="292"/>
      <c r="L462" s="297"/>
      <c r="M462" s="298"/>
      <c r="N462" s="299"/>
      <c r="O462" s="299"/>
      <c r="P462" s="299"/>
      <c r="Q462" s="299"/>
      <c r="R462" s="299"/>
      <c r="S462" s="299"/>
      <c r="T462" s="300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301" t="s">
        <v>176</v>
      </c>
      <c r="AU462" s="301" t="s">
        <v>87</v>
      </c>
      <c r="AV462" s="15" t="s">
        <v>166</v>
      </c>
      <c r="AW462" s="15" t="s">
        <v>32</v>
      </c>
      <c r="AX462" s="15" t="s">
        <v>85</v>
      </c>
      <c r="AY462" s="301" t="s">
        <v>160</v>
      </c>
    </row>
    <row r="463" s="2" customFormat="1" ht="24.15" customHeight="1">
      <c r="A463" s="40"/>
      <c r="B463" s="41"/>
      <c r="C463" s="251" t="s">
        <v>780</v>
      </c>
      <c r="D463" s="251" t="s">
        <v>162</v>
      </c>
      <c r="E463" s="252" t="s">
        <v>313</v>
      </c>
      <c r="F463" s="253" t="s">
        <v>314</v>
      </c>
      <c r="G463" s="254" t="s">
        <v>315</v>
      </c>
      <c r="H463" s="255">
        <v>175</v>
      </c>
      <c r="I463" s="256"/>
      <c r="J463" s="257">
        <f>ROUND(I463*H463,2)</f>
        <v>0</v>
      </c>
      <c r="K463" s="258"/>
      <c r="L463" s="43"/>
      <c r="M463" s="259" t="s">
        <v>1</v>
      </c>
      <c r="N463" s="260" t="s">
        <v>43</v>
      </c>
      <c r="O463" s="93"/>
      <c r="P463" s="261">
        <f>O463*H463</f>
        <v>0</v>
      </c>
      <c r="Q463" s="261">
        <v>0</v>
      </c>
      <c r="R463" s="261">
        <f>Q463*H463</f>
        <v>0</v>
      </c>
      <c r="S463" s="261">
        <v>0</v>
      </c>
      <c r="T463" s="262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63" t="s">
        <v>166</v>
      </c>
      <c r="AT463" s="263" t="s">
        <v>162</v>
      </c>
      <c r="AU463" s="263" t="s">
        <v>87</v>
      </c>
      <c r="AY463" s="17" t="s">
        <v>160</v>
      </c>
      <c r="BE463" s="153">
        <f>IF(N463="základní",J463,0)</f>
        <v>0</v>
      </c>
      <c r="BF463" s="153">
        <f>IF(N463="snížená",J463,0)</f>
        <v>0</v>
      </c>
      <c r="BG463" s="153">
        <f>IF(N463="zákl. přenesená",J463,0)</f>
        <v>0</v>
      </c>
      <c r="BH463" s="153">
        <f>IF(N463="sníž. přenesená",J463,0)</f>
        <v>0</v>
      </c>
      <c r="BI463" s="153">
        <f>IF(N463="nulová",J463,0)</f>
        <v>0</v>
      </c>
      <c r="BJ463" s="17" t="s">
        <v>85</v>
      </c>
      <c r="BK463" s="153">
        <f>ROUND(I463*H463,2)</f>
        <v>0</v>
      </c>
      <c r="BL463" s="17" t="s">
        <v>166</v>
      </c>
      <c r="BM463" s="263" t="s">
        <v>781</v>
      </c>
    </row>
    <row r="464" s="2" customFormat="1">
      <c r="A464" s="40"/>
      <c r="B464" s="41"/>
      <c r="C464" s="42"/>
      <c r="D464" s="264" t="s">
        <v>168</v>
      </c>
      <c r="E464" s="42"/>
      <c r="F464" s="265" t="s">
        <v>314</v>
      </c>
      <c r="G464" s="42"/>
      <c r="H464" s="42"/>
      <c r="I464" s="220"/>
      <c r="J464" s="42"/>
      <c r="K464" s="42"/>
      <c r="L464" s="43"/>
      <c r="M464" s="266"/>
      <c r="N464" s="267"/>
      <c r="O464" s="93"/>
      <c r="P464" s="93"/>
      <c r="Q464" s="93"/>
      <c r="R464" s="93"/>
      <c r="S464" s="93"/>
      <c r="T464" s="94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7" t="s">
        <v>168</v>
      </c>
      <c r="AU464" s="17" t="s">
        <v>87</v>
      </c>
    </row>
    <row r="465" s="2" customFormat="1">
      <c r="A465" s="40"/>
      <c r="B465" s="41"/>
      <c r="C465" s="42"/>
      <c r="D465" s="264" t="s">
        <v>169</v>
      </c>
      <c r="E465" s="42"/>
      <c r="F465" s="268" t="s">
        <v>782</v>
      </c>
      <c r="G465" s="42"/>
      <c r="H465" s="42"/>
      <c r="I465" s="220"/>
      <c r="J465" s="42"/>
      <c r="K465" s="42"/>
      <c r="L465" s="43"/>
      <c r="M465" s="266"/>
      <c r="N465" s="267"/>
      <c r="O465" s="93"/>
      <c r="P465" s="93"/>
      <c r="Q465" s="93"/>
      <c r="R465" s="93"/>
      <c r="S465" s="93"/>
      <c r="T465" s="94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7" t="s">
        <v>169</v>
      </c>
      <c r="AU465" s="17" t="s">
        <v>87</v>
      </c>
    </row>
    <row r="466" s="13" customFormat="1">
      <c r="A466" s="13"/>
      <c r="B466" s="269"/>
      <c r="C466" s="270"/>
      <c r="D466" s="264" t="s">
        <v>176</v>
      </c>
      <c r="E466" s="271" t="s">
        <v>1</v>
      </c>
      <c r="F466" s="272" t="s">
        <v>783</v>
      </c>
      <c r="G466" s="270"/>
      <c r="H466" s="273">
        <v>175</v>
      </c>
      <c r="I466" s="274"/>
      <c r="J466" s="270"/>
      <c r="K466" s="270"/>
      <c r="L466" s="275"/>
      <c r="M466" s="276"/>
      <c r="N466" s="277"/>
      <c r="O466" s="277"/>
      <c r="P466" s="277"/>
      <c r="Q466" s="277"/>
      <c r="R466" s="277"/>
      <c r="S466" s="277"/>
      <c r="T466" s="27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79" t="s">
        <v>176</v>
      </c>
      <c r="AU466" s="279" t="s">
        <v>87</v>
      </c>
      <c r="AV466" s="13" t="s">
        <v>87</v>
      </c>
      <c r="AW466" s="13" t="s">
        <v>32</v>
      </c>
      <c r="AX466" s="13" t="s">
        <v>78</v>
      </c>
      <c r="AY466" s="279" t="s">
        <v>160</v>
      </c>
    </row>
    <row r="467" s="14" customFormat="1">
      <c r="A467" s="14"/>
      <c r="B467" s="280"/>
      <c r="C467" s="281"/>
      <c r="D467" s="264" t="s">
        <v>176</v>
      </c>
      <c r="E467" s="282" t="s">
        <v>1</v>
      </c>
      <c r="F467" s="283" t="s">
        <v>784</v>
      </c>
      <c r="G467" s="281"/>
      <c r="H467" s="284">
        <v>175</v>
      </c>
      <c r="I467" s="285"/>
      <c r="J467" s="281"/>
      <c r="K467" s="281"/>
      <c r="L467" s="286"/>
      <c r="M467" s="287"/>
      <c r="N467" s="288"/>
      <c r="O467" s="288"/>
      <c r="P467" s="288"/>
      <c r="Q467" s="288"/>
      <c r="R467" s="288"/>
      <c r="S467" s="288"/>
      <c r="T467" s="28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90" t="s">
        <v>176</v>
      </c>
      <c r="AU467" s="290" t="s">
        <v>87</v>
      </c>
      <c r="AV467" s="14" t="s">
        <v>179</v>
      </c>
      <c r="AW467" s="14" t="s">
        <v>32</v>
      </c>
      <c r="AX467" s="14" t="s">
        <v>78</v>
      </c>
      <c r="AY467" s="290" t="s">
        <v>160</v>
      </c>
    </row>
    <row r="468" s="15" customFormat="1">
      <c r="A468" s="15"/>
      <c r="B468" s="291"/>
      <c r="C468" s="292"/>
      <c r="D468" s="264" t="s">
        <v>176</v>
      </c>
      <c r="E468" s="293" t="s">
        <v>1</v>
      </c>
      <c r="F468" s="294" t="s">
        <v>180</v>
      </c>
      <c r="G468" s="292"/>
      <c r="H468" s="295">
        <v>175</v>
      </c>
      <c r="I468" s="296"/>
      <c r="J468" s="292"/>
      <c r="K468" s="292"/>
      <c r="L468" s="297"/>
      <c r="M468" s="298"/>
      <c r="N468" s="299"/>
      <c r="O468" s="299"/>
      <c r="P468" s="299"/>
      <c r="Q468" s="299"/>
      <c r="R468" s="299"/>
      <c r="S468" s="299"/>
      <c r="T468" s="300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301" t="s">
        <v>176</v>
      </c>
      <c r="AU468" s="301" t="s">
        <v>87</v>
      </c>
      <c r="AV468" s="15" t="s">
        <v>166</v>
      </c>
      <c r="AW468" s="15" t="s">
        <v>32</v>
      </c>
      <c r="AX468" s="15" t="s">
        <v>85</v>
      </c>
      <c r="AY468" s="301" t="s">
        <v>160</v>
      </c>
    </row>
    <row r="469" s="2" customFormat="1" ht="24.15" customHeight="1">
      <c r="A469" s="40"/>
      <c r="B469" s="41"/>
      <c r="C469" s="251" t="s">
        <v>191</v>
      </c>
      <c r="D469" s="251" t="s">
        <v>162</v>
      </c>
      <c r="E469" s="252" t="s">
        <v>321</v>
      </c>
      <c r="F469" s="253" t="s">
        <v>322</v>
      </c>
      <c r="G469" s="254" t="s">
        <v>315</v>
      </c>
      <c r="H469" s="255">
        <v>4</v>
      </c>
      <c r="I469" s="256"/>
      <c r="J469" s="257">
        <f>ROUND(I469*H469,2)</f>
        <v>0</v>
      </c>
      <c r="K469" s="258"/>
      <c r="L469" s="43"/>
      <c r="M469" s="259" t="s">
        <v>1</v>
      </c>
      <c r="N469" s="260" t="s">
        <v>43</v>
      </c>
      <c r="O469" s="93"/>
      <c r="P469" s="261">
        <f>O469*H469</f>
        <v>0</v>
      </c>
      <c r="Q469" s="261">
        <v>0</v>
      </c>
      <c r="R469" s="261">
        <f>Q469*H469</f>
        <v>0</v>
      </c>
      <c r="S469" s="261">
        <v>0</v>
      </c>
      <c r="T469" s="262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63" t="s">
        <v>166</v>
      </c>
      <c r="AT469" s="263" t="s">
        <v>162</v>
      </c>
      <c r="AU469" s="263" t="s">
        <v>87</v>
      </c>
      <c r="AY469" s="17" t="s">
        <v>160</v>
      </c>
      <c r="BE469" s="153">
        <f>IF(N469="základní",J469,0)</f>
        <v>0</v>
      </c>
      <c r="BF469" s="153">
        <f>IF(N469="snížená",J469,0)</f>
        <v>0</v>
      </c>
      <c r="BG469" s="153">
        <f>IF(N469="zákl. přenesená",J469,0)</f>
        <v>0</v>
      </c>
      <c r="BH469" s="153">
        <f>IF(N469="sníž. přenesená",J469,0)</f>
        <v>0</v>
      </c>
      <c r="BI469" s="153">
        <f>IF(N469="nulová",J469,0)</f>
        <v>0</v>
      </c>
      <c r="BJ469" s="17" t="s">
        <v>85</v>
      </c>
      <c r="BK469" s="153">
        <f>ROUND(I469*H469,2)</f>
        <v>0</v>
      </c>
      <c r="BL469" s="17" t="s">
        <v>166</v>
      </c>
      <c r="BM469" s="263" t="s">
        <v>785</v>
      </c>
    </row>
    <row r="470" s="2" customFormat="1">
      <c r="A470" s="40"/>
      <c r="B470" s="41"/>
      <c r="C470" s="42"/>
      <c r="D470" s="264" t="s">
        <v>168</v>
      </c>
      <c r="E470" s="42"/>
      <c r="F470" s="265" t="s">
        <v>322</v>
      </c>
      <c r="G470" s="42"/>
      <c r="H470" s="42"/>
      <c r="I470" s="220"/>
      <c r="J470" s="42"/>
      <c r="K470" s="42"/>
      <c r="L470" s="43"/>
      <c r="M470" s="266"/>
      <c r="N470" s="267"/>
      <c r="O470" s="93"/>
      <c r="P470" s="93"/>
      <c r="Q470" s="93"/>
      <c r="R470" s="93"/>
      <c r="S470" s="93"/>
      <c r="T470" s="94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7" t="s">
        <v>168</v>
      </c>
      <c r="AU470" s="17" t="s">
        <v>87</v>
      </c>
    </row>
    <row r="471" s="2" customFormat="1">
      <c r="A471" s="40"/>
      <c r="B471" s="41"/>
      <c r="C471" s="42"/>
      <c r="D471" s="264" t="s">
        <v>169</v>
      </c>
      <c r="E471" s="42"/>
      <c r="F471" s="268" t="s">
        <v>324</v>
      </c>
      <c r="G471" s="42"/>
      <c r="H471" s="42"/>
      <c r="I471" s="220"/>
      <c r="J471" s="42"/>
      <c r="K471" s="42"/>
      <c r="L471" s="43"/>
      <c r="M471" s="266"/>
      <c r="N471" s="267"/>
      <c r="O471" s="93"/>
      <c r="P471" s="93"/>
      <c r="Q471" s="93"/>
      <c r="R471" s="93"/>
      <c r="S471" s="93"/>
      <c r="T471" s="94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7" t="s">
        <v>169</v>
      </c>
      <c r="AU471" s="17" t="s">
        <v>87</v>
      </c>
    </row>
    <row r="472" s="2" customFormat="1" ht="24.15" customHeight="1">
      <c r="A472" s="40"/>
      <c r="B472" s="41"/>
      <c r="C472" s="251" t="s">
        <v>786</v>
      </c>
      <c r="D472" s="251" t="s">
        <v>162</v>
      </c>
      <c r="E472" s="252" t="s">
        <v>382</v>
      </c>
      <c r="F472" s="253" t="s">
        <v>383</v>
      </c>
      <c r="G472" s="254" t="s">
        <v>165</v>
      </c>
      <c r="H472" s="255">
        <v>1</v>
      </c>
      <c r="I472" s="256"/>
      <c r="J472" s="257">
        <f>ROUND(I472*H472,2)</f>
        <v>0</v>
      </c>
      <c r="K472" s="258"/>
      <c r="L472" s="43"/>
      <c r="M472" s="259" t="s">
        <v>1</v>
      </c>
      <c r="N472" s="260" t="s">
        <v>43</v>
      </c>
      <c r="O472" s="93"/>
      <c r="P472" s="261">
        <f>O472*H472</f>
        <v>0</v>
      </c>
      <c r="Q472" s="261">
        <v>0</v>
      </c>
      <c r="R472" s="261">
        <f>Q472*H472</f>
        <v>0</v>
      </c>
      <c r="S472" s="261">
        <v>0</v>
      </c>
      <c r="T472" s="262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63" t="s">
        <v>166</v>
      </c>
      <c r="AT472" s="263" t="s">
        <v>162</v>
      </c>
      <c r="AU472" s="263" t="s">
        <v>87</v>
      </c>
      <c r="AY472" s="17" t="s">
        <v>160</v>
      </c>
      <c r="BE472" s="153">
        <f>IF(N472="základní",J472,0)</f>
        <v>0</v>
      </c>
      <c r="BF472" s="153">
        <f>IF(N472="snížená",J472,0)</f>
        <v>0</v>
      </c>
      <c r="BG472" s="153">
        <f>IF(N472="zákl. přenesená",J472,0)</f>
        <v>0</v>
      </c>
      <c r="BH472" s="153">
        <f>IF(N472="sníž. přenesená",J472,0)</f>
        <v>0</v>
      </c>
      <c r="BI472" s="153">
        <f>IF(N472="nulová",J472,0)</f>
        <v>0</v>
      </c>
      <c r="BJ472" s="17" t="s">
        <v>85</v>
      </c>
      <c r="BK472" s="153">
        <f>ROUND(I472*H472,2)</f>
        <v>0</v>
      </c>
      <c r="BL472" s="17" t="s">
        <v>166</v>
      </c>
      <c r="BM472" s="263" t="s">
        <v>787</v>
      </c>
    </row>
    <row r="473" s="2" customFormat="1">
      <c r="A473" s="40"/>
      <c r="B473" s="41"/>
      <c r="C473" s="42"/>
      <c r="D473" s="264" t="s">
        <v>168</v>
      </c>
      <c r="E473" s="42"/>
      <c r="F473" s="265" t="s">
        <v>383</v>
      </c>
      <c r="G473" s="42"/>
      <c r="H473" s="42"/>
      <c r="I473" s="220"/>
      <c r="J473" s="42"/>
      <c r="K473" s="42"/>
      <c r="L473" s="43"/>
      <c r="M473" s="266"/>
      <c r="N473" s="267"/>
      <c r="O473" s="93"/>
      <c r="P473" s="93"/>
      <c r="Q473" s="93"/>
      <c r="R473" s="93"/>
      <c r="S473" s="93"/>
      <c r="T473" s="94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7" t="s">
        <v>168</v>
      </c>
      <c r="AU473" s="17" t="s">
        <v>87</v>
      </c>
    </row>
    <row r="474" s="2" customFormat="1">
      <c r="A474" s="40"/>
      <c r="B474" s="41"/>
      <c r="C474" s="42"/>
      <c r="D474" s="264" t="s">
        <v>169</v>
      </c>
      <c r="E474" s="42"/>
      <c r="F474" s="268" t="s">
        <v>788</v>
      </c>
      <c r="G474" s="42"/>
      <c r="H474" s="42"/>
      <c r="I474" s="220"/>
      <c r="J474" s="42"/>
      <c r="K474" s="42"/>
      <c r="L474" s="43"/>
      <c r="M474" s="266"/>
      <c r="N474" s="267"/>
      <c r="O474" s="93"/>
      <c r="P474" s="93"/>
      <c r="Q474" s="93"/>
      <c r="R474" s="93"/>
      <c r="S474" s="93"/>
      <c r="T474" s="94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7" t="s">
        <v>169</v>
      </c>
      <c r="AU474" s="17" t="s">
        <v>87</v>
      </c>
    </row>
    <row r="475" s="2" customFormat="1" ht="16.5" customHeight="1">
      <c r="A475" s="40"/>
      <c r="B475" s="41"/>
      <c r="C475" s="251" t="s">
        <v>789</v>
      </c>
      <c r="D475" s="251" t="s">
        <v>162</v>
      </c>
      <c r="E475" s="252" t="s">
        <v>790</v>
      </c>
      <c r="F475" s="253" t="s">
        <v>791</v>
      </c>
      <c r="G475" s="254" t="s">
        <v>165</v>
      </c>
      <c r="H475" s="255">
        <v>1</v>
      </c>
      <c r="I475" s="256"/>
      <c r="J475" s="257">
        <f>ROUND(I475*H475,2)</f>
        <v>0</v>
      </c>
      <c r="K475" s="258"/>
      <c r="L475" s="43"/>
      <c r="M475" s="259" t="s">
        <v>1</v>
      </c>
      <c r="N475" s="260" t="s">
        <v>43</v>
      </c>
      <c r="O475" s="93"/>
      <c r="P475" s="261">
        <f>O475*H475</f>
        <v>0</v>
      </c>
      <c r="Q475" s="261">
        <v>0</v>
      </c>
      <c r="R475" s="261">
        <f>Q475*H475</f>
        <v>0</v>
      </c>
      <c r="S475" s="261">
        <v>0</v>
      </c>
      <c r="T475" s="262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63" t="s">
        <v>166</v>
      </c>
      <c r="AT475" s="263" t="s">
        <v>162</v>
      </c>
      <c r="AU475" s="263" t="s">
        <v>87</v>
      </c>
      <c r="AY475" s="17" t="s">
        <v>160</v>
      </c>
      <c r="BE475" s="153">
        <f>IF(N475="základní",J475,0)</f>
        <v>0</v>
      </c>
      <c r="BF475" s="153">
        <f>IF(N475="snížená",J475,0)</f>
        <v>0</v>
      </c>
      <c r="BG475" s="153">
        <f>IF(N475="zákl. přenesená",J475,0)</f>
        <v>0</v>
      </c>
      <c r="BH475" s="153">
        <f>IF(N475="sníž. přenesená",J475,0)</f>
        <v>0</v>
      </c>
      <c r="BI475" s="153">
        <f>IF(N475="nulová",J475,0)</f>
        <v>0</v>
      </c>
      <c r="BJ475" s="17" t="s">
        <v>85</v>
      </c>
      <c r="BK475" s="153">
        <f>ROUND(I475*H475,2)</f>
        <v>0</v>
      </c>
      <c r="BL475" s="17" t="s">
        <v>166</v>
      </c>
      <c r="BM475" s="263" t="s">
        <v>792</v>
      </c>
    </row>
    <row r="476" s="2" customFormat="1">
      <c r="A476" s="40"/>
      <c r="B476" s="41"/>
      <c r="C476" s="42"/>
      <c r="D476" s="264" t="s">
        <v>168</v>
      </c>
      <c r="E476" s="42"/>
      <c r="F476" s="265" t="s">
        <v>791</v>
      </c>
      <c r="G476" s="42"/>
      <c r="H476" s="42"/>
      <c r="I476" s="220"/>
      <c r="J476" s="42"/>
      <c r="K476" s="42"/>
      <c r="L476" s="43"/>
      <c r="M476" s="266"/>
      <c r="N476" s="267"/>
      <c r="O476" s="93"/>
      <c r="P476" s="93"/>
      <c r="Q476" s="93"/>
      <c r="R476" s="93"/>
      <c r="S476" s="93"/>
      <c r="T476" s="94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7" t="s">
        <v>168</v>
      </c>
      <c r="AU476" s="17" t="s">
        <v>87</v>
      </c>
    </row>
    <row r="477" s="2" customFormat="1">
      <c r="A477" s="40"/>
      <c r="B477" s="41"/>
      <c r="C477" s="42"/>
      <c r="D477" s="264" t="s">
        <v>169</v>
      </c>
      <c r="E477" s="42"/>
      <c r="F477" s="268" t="s">
        <v>793</v>
      </c>
      <c r="G477" s="42"/>
      <c r="H477" s="42"/>
      <c r="I477" s="220"/>
      <c r="J477" s="42"/>
      <c r="K477" s="42"/>
      <c r="L477" s="43"/>
      <c r="M477" s="266"/>
      <c r="N477" s="267"/>
      <c r="O477" s="93"/>
      <c r="P477" s="93"/>
      <c r="Q477" s="93"/>
      <c r="R477" s="93"/>
      <c r="S477" s="93"/>
      <c r="T477" s="94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7" t="s">
        <v>169</v>
      </c>
      <c r="AU477" s="17" t="s">
        <v>87</v>
      </c>
    </row>
    <row r="478" s="2" customFormat="1" ht="24.15" customHeight="1">
      <c r="A478" s="40"/>
      <c r="B478" s="41"/>
      <c r="C478" s="251" t="s">
        <v>794</v>
      </c>
      <c r="D478" s="251" t="s">
        <v>162</v>
      </c>
      <c r="E478" s="252" t="s">
        <v>326</v>
      </c>
      <c r="F478" s="253" t="s">
        <v>327</v>
      </c>
      <c r="G478" s="254" t="s">
        <v>202</v>
      </c>
      <c r="H478" s="255">
        <v>8.5</v>
      </c>
      <c r="I478" s="256"/>
      <c r="J478" s="257">
        <f>ROUND(I478*H478,2)</f>
        <v>0</v>
      </c>
      <c r="K478" s="258"/>
      <c r="L478" s="43"/>
      <c r="M478" s="259" t="s">
        <v>1</v>
      </c>
      <c r="N478" s="260" t="s">
        <v>43</v>
      </c>
      <c r="O478" s="93"/>
      <c r="P478" s="261">
        <f>O478*H478</f>
        <v>0</v>
      </c>
      <c r="Q478" s="261">
        <v>0</v>
      </c>
      <c r="R478" s="261">
        <f>Q478*H478</f>
        <v>0</v>
      </c>
      <c r="S478" s="261">
        <v>0</v>
      </c>
      <c r="T478" s="262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63" t="s">
        <v>166</v>
      </c>
      <c r="AT478" s="263" t="s">
        <v>162</v>
      </c>
      <c r="AU478" s="263" t="s">
        <v>87</v>
      </c>
      <c r="AY478" s="17" t="s">
        <v>160</v>
      </c>
      <c r="BE478" s="153">
        <f>IF(N478="základní",J478,0)</f>
        <v>0</v>
      </c>
      <c r="BF478" s="153">
        <f>IF(N478="snížená",J478,0)</f>
        <v>0</v>
      </c>
      <c r="BG478" s="153">
        <f>IF(N478="zákl. přenesená",J478,0)</f>
        <v>0</v>
      </c>
      <c r="BH478" s="153">
        <f>IF(N478="sníž. přenesená",J478,0)</f>
        <v>0</v>
      </c>
      <c r="BI478" s="153">
        <f>IF(N478="nulová",J478,0)</f>
        <v>0</v>
      </c>
      <c r="BJ478" s="17" t="s">
        <v>85</v>
      </c>
      <c r="BK478" s="153">
        <f>ROUND(I478*H478,2)</f>
        <v>0</v>
      </c>
      <c r="BL478" s="17" t="s">
        <v>166</v>
      </c>
      <c r="BM478" s="263" t="s">
        <v>795</v>
      </c>
    </row>
    <row r="479" s="2" customFormat="1">
      <c r="A479" s="40"/>
      <c r="B479" s="41"/>
      <c r="C479" s="42"/>
      <c r="D479" s="264" t="s">
        <v>168</v>
      </c>
      <c r="E479" s="42"/>
      <c r="F479" s="265" t="s">
        <v>329</v>
      </c>
      <c r="G479" s="42"/>
      <c r="H479" s="42"/>
      <c r="I479" s="220"/>
      <c r="J479" s="42"/>
      <c r="K479" s="42"/>
      <c r="L479" s="43"/>
      <c r="M479" s="266"/>
      <c r="N479" s="267"/>
      <c r="O479" s="93"/>
      <c r="P479" s="93"/>
      <c r="Q479" s="93"/>
      <c r="R479" s="93"/>
      <c r="S479" s="93"/>
      <c r="T479" s="94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7" t="s">
        <v>168</v>
      </c>
      <c r="AU479" s="17" t="s">
        <v>87</v>
      </c>
    </row>
    <row r="480" s="13" customFormat="1">
      <c r="A480" s="13"/>
      <c r="B480" s="269"/>
      <c r="C480" s="270"/>
      <c r="D480" s="264" t="s">
        <v>176</v>
      </c>
      <c r="E480" s="271" t="s">
        <v>1</v>
      </c>
      <c r="F480" s="272" t="s">
        <v>796</v>
      </c>
      <c r="G480" s="270"/>
      <c r="H480" s="273">
        <v>8.5</v>
      </c>
      <c r="I480" s="274"/>
      <c r="J480" s="270"/>
      <c r="K480" s="270"/>
      <c r="L480" s="275"/>
      <c r="M480" s="276"/>
      <c r="N480" s="277"/>
      <c r="O480" s="277"/>
      <c r="P480" s="277"/>
      <c r="Q480" s="277"/>
      <c r="R480" s="277"/>
      <c r="S480" s="277"/>
      <c r="T480" s="27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79" t="s">
        <v>176</v>
      </c>
      <c r="AU480" s="279" t="s">
        <v>87</v>
      </c>
      <c r="AV480" s="13" t="s">
        <v>87</v>
      </c>
      <c r="AW480" s="13" t="s">
        <v>32</v>
      </c>
      <c r="AX480" s="13" t="s">
        <v>78</v>
      </c>
      <c r="AY480" s="279" t="s">
        <v>160</v>
      </c>
    </row>
    <row r="481" s="14" customFormat="1">
      <c r="A481" s="14"/>
      <c r="B481" s="280"/>
      <c r="C481" s="281"/>
      <c r="D481" s="264" t="s">
        <v>176</v>
      </c>
      <c r="E481" s="282" t="s">
        <v>1</v>
      </c>
      <c r="F481" s="283" t="s">
        <v>331</v>
      </c>
      <c r="G481" s="281"/>
      <c r="H481" s="284">
        <v>8.5</v>
      </c>
      <c r="I481" s="285"/>
      <c r="J481" s="281"/>
      <c r="K481" s="281"/>
      <c r="L481" s="286"/>
      <c r="M481" s="287"/>
      <c r="N481" s="288"/>
      <c r="O481" s="288"/>
      <c r="P481" s="288"/>
      <c r="Q481" s="288"/>
      <c r="R481" s="288"/>
      <c r="S481" s="288"/>
      <c r="T481" s="28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90" t="s">
        <v>176</v>
      </c>
      <c r="AU481" s="290" t="s">
        <v>87</v>
      </c>
      <c r="AV481" s="14" t="s">
        <v>179</v>
      </c>
      <c r="AW481" s="14" t="s">
        <v>32</v>
      </c>
      <c r="AX481" s="14" t="s">
        <v>78</v>
      </c>
      <c r="AY481" s="290" t="s">
        <v>160</v>
      </c>
    </row>
    <row r="482" s="15" customFormat="1">
      <c r="A482" s="15"/>
      <c r="B482" s="291"/>
      <c r="C482" s="292"/>
      <c r="D482" s="264" t="s">
        <v>176</v>
      </c>
      <c r="E482" s="293" t="s">
        <v>1</v>
      </c>
      <c r="F482" s="294" t="s">
        <v>180</v>
      </c>
      <c r="G482" s="292"/>
      <c r="H482" s="295">
        <v>8.5</v>
      </c>
      <c r="I482" s="296"/>
      <c r="J482" s="292"/>
      <c r="K482" s="292"/>
      <c r="L482" s="297"/>
      <c r="M482" s="298"/>
      <c r="N482" s="299"/>
      <c r="O482" s="299"/>
      <c r="P482" s="299"/>
      <c r="Q482" s="299"/>
      <c r="R482" s="299"/>
      <c r="S482" s="299"/>
      <c r="T482" s="300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301" t="s">
        <v>176</v>
      </c>
      <c r="AU482" s="301" t="s">
        <v>87</v>
      </c>
      <c r="AV482" s="15" t="s">
        <v>166</v>
      </c>
      <c r="AW482" s="15" t="s">
        <v>32</v>
      </c>
      <c r="AX482" s="15" t="s">
        <v>85</v>
      </c>
      <c r="AY482" s="301" t="s">
        <v>160</v>
      </c>
    </row>
    <row r="483" s="2" customFormat="1" ht="21.75" customHeight="1">
      <c r="A483" s="40"/>
      <c r="B483" s="41"/>
      <c r="C483" s="251" t="s">
        <v>797</v>
      </c>
      <c r="D483" s="251" t="s">
        <v>162</v>
      </c>
      <c r="E483" s="252" t="s">
        <v>333</v>
      </c>
      <c r="F483" s="253" t="s">
        <v>334</v>
      </c>
      <c r="G483" s="254" t="s">
        <v>165</v>
      </c>
      <c r="H483" s="255">
        <v>1</v>
      </c>
      <c r="I483" s="256"/>
      <c r="J483" s="257">
        <f>ROUND(I483*H483,2)</f>
        <v>0</v>
      </c>
      <c r="K483" s="258"/>
      <c r="L483" s="43"/>
      <c r="M483" s="259" t="s">
        <v>1</v>
      </c>
      <c r="N483" s="260" t="s">
        <v>43</v>
      </c>
      <c r="O483" s="93"/>
      <c r="P483" s="261">
        <f>O483*H483</f>
        <v>0</v>
      </c>
      <c r="Q483" s="261">
        <v>0</v>
      </c>
      <c r="R483" s="261">
        <f>Q483*H483</f>
        <v>0</v>
      </c>
      <c r="S483" s="261">
        <v>0</v>
      </c>
      <c r="T483" s="262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63" t="s">
        <v>166</v>
      </c>
      <c r="AT483" s="263" t="s">
        <v>162</v>
      </c>
      <c r="AU483" s="263" t="s">
        <v>87</v>
      </c>
      <c r="AY483" s="17" t="s">
        <v>160</v>
      </c>
      <c r="BE483" s="153">
        <f>IF(N483="základní",J483,0)</f>
        <v>0</v>
      </c>
      <c r="BF483" s="153">
        <f>IF(N483="snížená",J483,0)</f>
        <v>0</v>
      </c>
      <c r="BG483" s="153">
        <f>IF(N483="zákl. přenesená",J483,0)</f>
        <v>0</v>
      </c>
      <c r="BH483" s="153">
        <f>IF(N483="sníž. přenesená",J483,0)</f>
        <v>0</v>
      </c>
      <c r="BI483" s="153">
        <f>IF(N483="nulová",J483,0)</f>
        <v>0</v>
      </c>
      <c r="BJ483" s="17" t="s">
        <v>85</v>
      </c>
      <c r="BK483" s="153">
        <f>ROUND(I483*H483,2)</f>
        <v>0</v>
      </c>
      <c r="BL483" s="17" t="s">
        <v>166</v>
      </c>
      <c r="BM483" s="263" t="s">
        <v>798</v>
      </c>
    </row>
    <row r="484" s="2" customFormat="1">
      <c r="A484" s="40"/>
      <c r="B484" s="41"/>
      <c r="C484" s="42"/>
      <c r="D484" s="264" t="s">
        <v>168</v>
      </c>
      <c r="E484" s="42"/>
      <c r="F484" s="265" t="s">
        <v>334</v>
      </c>
      <c r="G484" s="42"/>
      <c r="H484" s="42"/>
      <c r="I484" s="220"/>
      <c r="J484" s="42"/>
      <c r="K484" s="42"/>
      <c r="L484" s="43"/>
      <c r="M484" s="266"/>
      <c r="N484" s="267"/>
      <c r="O484" s="93"/>
      <c r="P484" s="93"/>
      <c r="Q484" s="93"/>
      <c r="R484" s="93"/>
      <c r="S484" s="93"/>
      <c r="T484" s="94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7" t="s">
        <v>168</v>
      </c>
      <c r="AU484" s="17" t="s">
        <v>87</v>
      </c>
    </row>
    <row r="485" s="2" customFormat="1">
      <c r="A485" s="40"/>
      <c r="B485" s="41"/>
      <c r="C485" s="42"/>
      <c r="D485" s="264" t="s">
        <v>169</v>
      </c>
      <c r="E485" s="42"/>
      <c r="F485" s="268" t="s">
        <v>336</v>
      </c>
      <c r="G485" s="42"/>
      <c r="H485" s="42"/>
      <c r="I485" s="220"/>
      <c r="J485" s="42"/>
      <c r="K485" s="42"/>
      <c r="L485" s="43"/>
      <c r="M485" s="266"/>
      <c r="N485" s="267"/>
      <c r="O485" s="93"/>
      <c r="P485" s="93"/>
      <c r="Q485" s="93"/>
      <c r="R485" s="93"/>
      <c r="S485" s="93"/>
      <c r="T485" s="94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7" t="s">
        <v>169</v>
      </c>
      <c r="AU485" s="17" t="s">
        <v>87</v>
      </c>
    </row>
    <row r="486" s="2" customFormat="1" ht="33" customHeight="1">
      <c r="A486" s="40"/>
      <c r="B486" s="41"/>
      <c r="C486" s="251" t="s">
        <v>799</v>
      </c>
      <c r="D486" s="251" t="s">
        <v>162</v>
      </c>
      <c r="E486" s="252" t="s">
        <v>347</v>
      </c>
      <c r="F486" s="253" t="s">
        <v>348</v>
      </c>
      <c r="G486" s="254" t="s">
        <v>315</v>
      </c>
      <c r="H486" s="255">
        <v>84</v>
      </c>
      <c r="I486" s="256"/>
      <c r="J486" s="257">
        <f>ROUND(I486*H486,2)</f>
        <v>0</v>
      </c>
      <c r="K486" s="258"/>
      <c r="L486" s="43"/>
      <c r="M486" s="259" t="s">
        <v>1</v>
      </c>
      <c r="N486" s="260" t="s">
        <v>43</v>
      </c>
      <c r="O486" s="93"/>
      <c r="P486" s="261">
        <f>O486*H486</f>
        <v>0</v>
      </c>
      <c r="Q486" s="261">
        <v>0</v>
      </c>
      <c r="R486" s="261">
        <f>Q486*H486</f>
        <v>0</v>
      </c>
      <c r="S486" s="261">
        <v>0</v>
      </c>
      <c r="T486" s="262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63" t="s">
        <v>166</v>
      </c>
      <c r="AT486" s="263" t="s">
        <v>162</v>
      </c>
      <c r="AU486" s="263" t="s">
        <v>87</v>
      </c>
      <c r="AY486" s="17" t="s">
        <v>160</v>
      </c>
      <c r="BE486" s="153">
        <f>IF(N486="základní",J486,0)</f>
        <v>0</v>
      </c>
      <c r="BF486" s="153">
        <f>IF(N486="snížená",J486,0)</f>
        <v>0</v>
      </c>
      <c r="BG486" s="153">
        <f>IF(N486="zákl. přenesená",J486,0)</f>
        <v>0</v>
      </c>
      <c r="BH486" s="153">
        <f>IF(N486="sníž. přenesená",J486,0)</f>
        <v>0</v>
      </c>
      <c r="BI486" s="153">
        <f>IF(N486="nulová",J486,0)</f>
        <v>0</v>
      </c>
      <c r="BJ486" s="17" t="s">
        <v>85</v>
      </c>
      <c r="BK486" s="153">
        <f>ROUND(I486*H486,2)</f>
        <v>0</v>
      </c>
      <c r="BL486" s="17" t="s">
        <v>166</v>
      </c>
      <c r="BM486" s="263" t="s">
        <v>800</v>
      </c>
    </row>
    <row r="487" s="2" customFormat="1">
      <c r="A487" s="40"/>
      <c r="B487" s="41"/>
      <c r="C487" s="42"/>
      <c r="D487" s="264" t="s">
        <v>168</v>
      </c>
      <c r="E487" s="42"/>
      <c r="F487" s="265" t="s">
        <v>348</v>
      </c>
      <c r="G487" s="42"/>
      <c r="H487" s="42"/>
      <c r="I487" s="220"/>
      <c r="J487" s="42"/>
      <c r="K487" s="42"/>
      <c r="L487" s="43"/>
      <c r="M487" s="266"/>
      <c r="N487" s="267"/>
      <c r="O487" s="93"/>
      <c r="P487" s="93"/>
      <c r="Q487" s="93"/>
      <c r="R487" s="93"/>
      <c r="S487" s="93"/>
      <c r="T487" s="94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7" t="s">
        <v>168</v>
      </c>
      <c r="AU487" s="17" t="s">
        <v>87</v>
      </c>
    </row>
    <row r="488" s="2" customFormat="1">
      <c r="A488" s="40"/>
      <c r="B488" s="41"/>
      <c r="C488" s="42"/>
      <c r="D488" s="264" t="s">
        <v>169</v>
      </c>
      <c r="E488" s="42"/>
      <c r="F488" s="268" t="s">
        <v>350</v>
      </c>
      <c r="G488" s="42"/>
      <c r="H488" s="42"/>
      <c r="I488" s="220"/>
      <c r="J488" s="42"/>
      <c r="K488" s="42"/>
      <c r="L488" s="43"/>
      <c r="M488" s="266"/>
      <c r="N488" s="267"/>
      <c r="O488" s="93"/>
      <c r="P488" s="93"/>
      <c r="Q488" s="93"/>
      <c r="R488" s="93"/>
      <c r="S488" s="93"/>
      <c r="T488" s="94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7" t="s">
        <v>169</v>
      </c>
      <c r="AU488" s="17" t="s">
        <v>87</v>
      </c>
    </row>
    <row r="489" s="13" customFormat="1">
      <c r="A489" s="13"/>
      <c r="B489" s="269"/>
      <c r="C489" s="270"/>
      <c r="D489" s="264" t="s">
        <v>176</v>
      </c>
      <c r="E489" s="271" t="s">
        <v>1</v>
      </c>
      <c r="F489" s="272" t="s">
        <v>801</v>
      </c>
      <c r="G489" s="270"/>
      <c r="H489" s="273">
        <v>84</v>
      </c>
      <c r="I489" s="274"/>
      <c r="J489" s="270"/>
      <c r="K489" s="270"/>
      <c r="L489" s="275"/>
      <c r="M489" s="276"/>
      <c r="N489" s="277"/>
      <c r="O489" s="277"/>
      <c r="P489" s="277"/>
      <c r="Q489" s="277"/>
      <c r="R489" s="277"/>
      <c r="S489" s="277"/>
      <c r="T489" s="27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79" t="s">
        <v>176</v>
      </c>
      <c r="AU489" s="279" t="s">
        <v>87</v>
      </c>
      <c r="AV489" s="13" t="s">
        <v>87</v>
      </c>
      <c r="AW489" s="13" t="s">
        <v>32</v>
      </c>
      <c r="AX489" s="13" t="s">
        <v>78</v>
      </c>
      <c r="AY489" s="279" t="s">
        <v>160</v>
      </c>
    </row>
    <row r="490" s="14" customFormat="1">
      <c r="A490" s="14"/>
      <c r="B490" s="280"/>
      <c r="C490" s="281"/>
      <c r="D490" s="264" t="s">
        <v>176</v>
      </c>
      <c r="E490" s="282" t="s">
        <v>1</v>
      </c>
      <c r="F490" s="283" t="s">
        <v>352</v>
      </c>
      <c r="G490" s="281"/>
      <c r="H490" s="284">
        <v>84</v>
      </c>
      <c r="I490" s="285"/>
      <c r="J490" s="281"/>
      <c r="K490" s="281"/>
      <c r="L490" s="286"/>
      <c r="M490" s="287"/>
      <c r="N490" s="288"/>
      <c r="O490" s="288"/>
      <c r="P490" s="288"/>
      <c r="Q490" s="288"/>
      <c r="R490" s="288"/>
      <c r="S490" s="288"/>
      <c r="T490" s="28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90" t="s">
        <v>176</v>
      </c>
      <c r="AU490" s="290" t="s">
        <v>87</v>
      </c>
      <c r="AV490" s="14" t="s">
        <v>179</v>
      </c>
      <c r="AW490" s="14" t="s">
        <v>32</v>
      </c>
      <c r="AX490" s="14" t="s">
        <v>78</v>
      </c>
      <c r="AY490" s="290" t="s">
        <v>160</v>
      </c>
    </row>
    <row r="491" s="15" customFormat="1">
      <c r="A491" s="15"/>
      <c r="B491" s="291"/>
      <c r="C491" s="292"/>
      <c r="D491" s="264" t="s">
        <v>176</v>
      </c>
      <c r="E491" s="293" t="s">
        <v>1</v>
      </c>
      <c r="F491" s="294" t="s">
        <v>180</v>
      </c>
      <c r="G491" s="292"/>
      <c r="H491" s="295">
        <v>84</v>
      </c>
      <c r="I491" s="296"/>
      <c r="J491" s="292"/>
      <c r="K491" s="292"/>
      <c r="L491" s="297"/>
      <c r="M491" s="298"/>
      <c r="N491" s="299"/>
      <c r="O491" s="299"/>
      <c r="P491" s="299"/>
      <c r="Q491" s="299"/>
      <c r="R491" s="299"/>
      <c r="S491" s="299"/>
      <c r="T491" s="300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301" t="s">
        <v>176</v>
      </c>
      <c r="AU491" s="301" t="s">
        <v>87</v>
      </c>
      <c r="AV491" s="15" t="s">
        <v>166</v>
      </c>
      <c r="AW491" s="15" t="s">
        <v>32</v>
      </c>
      <c r="AX491" s="15" t="s">
        <v>85</v>
      </c>
      <c r="AY491" s="301" t="s">
        <v>160</v>
      </c>
    </row>
    <row r="492" s="2" customFormat="1" ht="24.15" customHeight="1">
      <c r="A492" s="40"/>
      <c r="B492" s="41"/>
      <c r="C492" s="251" t="s">
        <v>551</v>
      </c>
      <c r="D492" s="251" t="s">
        <v>162</v>
      </c>
      <c r="E492" s="252" t="s">
        <v>443</v>
      </c>
      <c r="F492" s="253" t="s">
        <v>802</v>
      </c>
      <c r="G492" s="254" t="s">
        <v>803</v>
      </c>
      <c r="H492" s="255">
        <v>1</v>
      </c>
      <c r="I492" s="256"/>
      <c r="J492" s="257">
        <f>ROUND(I492*H492,2)</f>
        <v>0</v>
      </c>
      <c r="K492" s="258"/>
      <c r="L492" s="43"/>
      <c r="M492" s="259" t="s">
        <v>1</v>
      </c>
      <c r="N492" s="260" t="s">
        <v>43</v>
      </c>
      <c r="O492" s="93"/>
      <c r="P492" s="261">
        <f>O492*H492</f>
        <v>0</v>
      </c>
      <c r="Q492" s="261">
        <v>0.0032200000000000002</v>
      </c>
      <c r="R492" s="261">
        <f>Q492*H492</f>
        <v>0.0032200000000000002</v>
      </c>
      <c r="S492" s="261">
        <v>0</v>
      </c>
      <c r="T492" s="262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63" t="s">
        <v>166</v>
      </c>
      <c r="AT492" s="263" t="s">
        <v>162</v>
      </c>
      <c r="AU492" s="263" t="s">
        <v>87</v>
      </c>
      <c r="AY492" s="17" t="s">
        <v>160</v>
      </c>
      <c r="BE492" s="153">
        <f>IF(N492="základní",J492,0)</f>
        <v>0</v>
      </c>
      <c r="BF492" s="153">
        <f>IF(N492="snížená",J492,0)</f>
        <v>0</v>
      </c>
      <c r="BG492" s="153">
        <f>IF(N492="zákl. přenesená",J492,0)</f>
        <v>0</v>
      </c>
      <c r="BH492" s="153">
        <f>IF(N492="sníž. přenesená",J492,0)</f>
        <v>0</v>
      </c>
      <c r="BI492" s="153">
        <f>IF(N492="nulová",J492,0)</f>
        <v>0</v>
      </c>
      <c r="BJ492" s="17" t="s">
        <v>85</v>
      </c>
      <c r="BK492" s="153">
        <f>ROUND(I492*H492,2)</f>
        <v>0</v>
      </c>
      <c r="BL492" s="17" t="s">
        <v>166</v>
      </c>
      <c r="BM492" s="263" t="s">
        <v>804</v>
      </c>
    </row>
    <row r="493" s="2" customFormat="1">
      <c r="A493" s="40"/>
      <c r="B493" s="41"/>
      <c r="C493" s="42"/>
      <c r="D493" s="264" t="s">
        <v>168</v>
      </c>
      <c r="E493" s="42"/>
      <c r="F493" s="265" t="s">
        <v>805</v>
      </c>
      <c r="G493" s="42"/>
      <c r="H493" s="42"/>
      <c r="I493" s="220"/>
      <c r="J493" s="42"/>
      <c r="K493" s="42"/>
      <c r="L493" s="43"/>
      <c r="M493" s="266"/>
      <c r="N493" s="267"/>
      <c r="O493" s="93"/>
      <c r="P493" s="93"/>
      <c r="Q493" s="93"/>
      <c r="R493" s="93"/>
      <c r="S493" s="93"/>
      <c r="T493" s="94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7" t="s">
        <v>168</v>
      </c>
      <c r="AU493" s="17" t="s">
        <v>87</v>
      </c>
    </row>
    <row r="494" s="2" customFormat="1">
      <c r="A494" s="40"/>
      <c r="B494" s="41"/>
      <c r="C494" s="42"/>
      <c r="D494" s="264" t="s">
        <v>169</v>
      </c>
      <c r="E494" s="42"/>
      <c r="F494" s="268" t="s">
        <v>806</v>
      </c>
      <c r="G494" s="42"/>
      <c r="H494" s="42"/>
      <c r="I494" s="220"/>
      <c r="J494" s="42"/>
      <c r="K494" s="42"/>
      <c r="L494" s="43"/>
      <c r="M494" s="266"/>
      <c r="N494" s="267"/>
      <c r="O494" s="93"/>
      <c r="P494" s="93"/>
      <c r="Q494" s="93"/>
      <c r="R494" s="93"/>
      <c r="S494" s="93"/>
      <c r="T494" s="94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7" t="s">
        <v>169</v>
      </c>
      <c r="AU494" s="17" t="s">
        <v>87</v>
      </c>
    </row>
    <row r="495" s="2" customFormat="1" ht="33" customHeight="1">
      <c r="A495" s="40"/>
      <c r="B495" s="41"/>
      <c r="C495" s="251" t="s">
        <v>807</v>
      </c>
      <c r="D495" s="251" t="s">
        <v>162</v>
      </c>
      <c r="E495" s="252" t="s">
        <v>365</v>
      </c>
      <c r="F495" s="253" t="s">
        <v>808</v>
      </c>
      <c r="G495" s="254" t="s">
        <v>165</v>
      </c>
      <c r="H495" s="255">
        <v>1</v>
      </c>
      <c r="I495" s="256"/>
      <c r="J495" s="257">
        <f>ROUND(I495*H495,2)</f>
        <v>0</v>
      </c>
      <c r="K495" s="258"/>
      <c r="L495" s="43"/>
      <c r="M495" s="259" t="s">
        <v>1</v>
      </c>
      <c r="N495" s="260" t="s">
        <v>43</v>
      </c>
      <c r="O495" s="93"/>
      <c r="P495" s="261">
        <f>O495*H495</f>
        <v>0</v>
      </c>
      <c r="Q495" s="261">
        <v>0</v>
      </c>
      <c r="R495" s="261">
        <f>Q495*H495</f>
        <v>0</v>
      </c>
      <c r="S495" s="261">
        <v>0</v>
      </c>
      <c r="T495" s="262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63" t="s">
        <v>166</v>
      </c>
      <c r="AT495" s="263" t="s">
        <v>162</v>
      </c>
      <c r="AU495" s="263" t="s">
        <v>87</v>
      </c>
      <c r="AY495" s="17" t="s">
        <v>160</v>
      </c>
      <c r="BE495" s="153">
        <f>IF(N495="základní",J495,0)</f>
        <v>0</v>
      </c>
      <c r="BF495" s="153">
        <f>IF(N495="snížená",J495,0)</f>
        <v>0</v>
      </c>
      <c r="BG495" s="153">
        <f>IF(N495="zákl. přenesená",J495,0)</f>
        <v>0</v>
      </c>
      <c r="BH495" s="153">
        <f>IF(N495="sníž. přenesená",J495,0)</f>
        <v>0</v>
      </c>
      <c r="BI495" s="153">
        <f>IF(N495="nulová",J495,0)</f>
        <v>0</v>
      </c>
      <c r="BJ495" s="17" t="s">
        <v>85</v>
      </c>
      <c r="BK495" s="153">
        <f>ROUND(I495*H495,2)</f>
        <v>0</v>
      </c>
      <c r="BL495" s="17" t="s">
        <v>166</v>
      </c>
      <c r="BM495" s="263" t="s">
        <v>809</v>
      </c>
    </row>
    <row r="496" s="2" customFormat="1">
      <c r="A496" s="40"/>
      <c r="B496" s="41"/>
      <c r="C496" s="42"/>
      <c r="D496" s="264" t="s">
        <v>168</v>
      </c>
      <c r="E496" s="42"/>
      <c r="F496" s="265" t="s">
        <v>810</v>
      </c>
      <c r="G496" s="42"/>
      <c r="H496" s="42"/>
      <c r="I496" s="220"/>
      <c r="J496" s="42"/>
      <c r="K496" s="42"/>
      <c r="L496" s="43"/>
      <c r="M496" s="266"/>
      <c r="N496" s="267"/>
      <c r="O496" s="93"/>
      <c r="P496" s="93"/>
      <c r="Q496" s="93"/>
      <c r="R496" s="93"/>
      <c r="S496" s="93"/>
      <c r="T496" s="94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7" t="s">
        <v>168</v>
      </c>
      <c r="AU496" s="17" t="s">
        <v>87</v>
      </c>
    </row>
    <row r="497" s="2" customFormat="1">
      <c r="A497" s="40"/>
      <c r="B497" s="41"/>
      <c r="C497" s="42"/>
      <c r="D497" s="264" t="s">
        <v>169</v>
      </c>
      <c r="E497" s="42"/>
      <c r="F497" s="268" t="s">
        <v>811</v>
      </c>
      <c r="G497" s="42"/>
      <c r="H497" s="42"/>
      <c r="I497" s="220"/>
      <c r="J497" s="42"/>
      <c r="K497" s="42"/>
      <c r="L497" s="43"/>
      <c r="M497" s="266"/>
      <c r="N497" s="267"/>
      <c r="O497" s="93"/>
      <c r="P497" s="93"/>
      <c r="Q497" s="93"/>
      <c r="R497" s="93"/>
      <c r="S497" s="93"/>
      <c r="T497" s="94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7" t="s">
        <v>169</v>
      </c>
      <c r="AU497" s="17" t="s">
        <v>87</v>
      </c>
    </row>
    <row r="498" s="2" customFormat="1" ht="37.8" customHeight="1">
      <c r="A498" s="40"/>
      <c r="B498" s="41"/>
      <c r="C498" s="251" t="s">
        <v>812</v>
      </c>
      <c r="D498" s="251" t="s">
        <v>162</v>
      </c>
      <c r="E498" s="252" t="s">
        <v>354</v>
      </c>
      <c r="F498" s="253" t="s">
        <v>355</v>
      </c>
      <c r="G498" s="254" t="s">
        <v>202</v>
      </c>
      <c r="H498" s="255">
        <v>263</v>
      </c>
      <c r="I498" s="256"/>
      <c r="J498" s="257">
        <f>ROUND(I498*H498,2)</f>
        <v>0</v>
      </c>
      <c r="K498" s="258"/>
      <c r="L498" s="43"/>
      <c r="M498" s="259" t="s">
        <v>1</v>
      </c>
      <c r="N498" s="260" t="s">
        <v>43</v>
      </c>
      <c r="O498" s="93"/>
      <c r="P498" s="261">
        <f>O498*H498</f>
        <v>0</v>
      </c>
      <c r="Q498" s="261">
        <v>0</v>
      </c>
      <c r="R498" s="261">
        <f>Q498*H498</f>
        <v>0</v>
      </c>
      <c r="S498" s="261">
        <v>0</v>
      </c>
      <c r="T498" s="262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63" t="s">
        <v>166</v>
      </c>
      <c r="AT498" s="263" t="s">
        <v>162</v>
      </c>
      <c r="AU498" s="263" t="s">
        <v>87</v>
      </c>
      <c r="AY498" s="17" t="s">
        <v>160</v>
      </c>
      <c r="BE498" s="153">
        <f>IF(N498="základní",J498,0)</f>
        <v>0</v>
      </c>
      <c r="BF498" s="153">
        <f>IF(N498="snížená",J498,0)</f>
        <v>0</v>
      </c>
      <c r="BG498" s="153">
        <f>IF(N498="zákl. přenesená",J498,0)</f>
        <v>0</v>
      </c>
      <c r="BH498" s="153">
        <f>IF(N498="sníž. přenesená",J498,0)</f>
        <v>0</v>
      </c>
      <c r="BI498" s="153">
        <f>IF(N498="nulová",J498,0)</f>
        <v>0</v>
      </c>
      <c r="BJ498" s="17" t="s">
        <v>85</v>
      </c>
      <c r="BK498" s="153">
        <f>ROUND(I498*H498,2)</f>
        <v>0</v>
      </c>
      <c r="BL498" s="17" t="s">
        <v>166</v>
      </c>
      <c r="BM498" s="263" t="s">
        <v>813</v>
      </c>
    </row>
    <row r="499" s="2" customFormat="1">
      <c r="A499" s="40"/>
      <c r="B499" s="41"/>
      <c r="C499" s="42"/>
      <c r="D499" s="264" t="s">
        <v>168</v>
      </c>
      <c r="E499" s="42"/>
      <c r="F499" s="265" t="s">
        <v>357</v>
      </c>
      <c r="G499" s="42"/>
      <c r="H499" s="42"/>
      <c r="I499" s="220"/>
      <c r="J499" s="42"/>
      <c r="K499" s="42"/>
      <c r="L499" s="43"/>
      <c r="M499" s="266"/>
      <c r="N499" s="267"/>
      <c r="O499" s="93"/>
      <c r="P499" s="93"/>
      <c r="Q499" s="93"/>
      <c r="R499" s="93"/>
      <c r="S499" s="93"/>
      <c r="T499" s="94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7" t="s">
        <v>168</v>
      </c>
      <c r="AU499" s="17" t="s">
        <v>87</v>
      </c>
    </row>
    <row r="500" s="13" customFormat="1">
      <c r="A500" s="13"/>
      <c r="B500" s="269"/>
      <c r="C500" s="270"/>
      <c r="D500" s="264" t="s">
        <v>176</v>
      </c>
      <c r="E500" s="271" t="s">
        <v>1</v>
      </c>
      <c r="F500" s="272" t="s">
        <v>814</v>
      </c>
      <c r="G500" s="270"/>
      <c r="H500" s="273">
        <v>235</v>
      </c>
      <c r="I500" s="274"/>
      <c r="J500" s="270"/>
      <c r="K500" s="270"/>
      <c r="L500" s="275"/>
      <c r="M500" s="276"/>
      <c r="N500" s="277"/>
      <c r="O500" s="277"/>
      <c r="P500" s="277"/>
      <c r="Q500" s="277"/>
      <c r="R500" s="277"/>
      <c r="S500" s="277"/>
      <c r="T500" s="27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79" t="s">
        <v>176</v>
      </c>
      <c r="AU500" s="279" t="s">
        <v>87</v>
      </c>
      <c r="AV500" s="13" t="s">
        <v>87</v>
      </c>
      <c r="AW500" s="13" t="s">
        <v>32</v>
      </c>
      <c r="AX500" s="13" t="s">
        <v>78</v>
      </c>
      <c r="AY500" s="279" t="s">
        <v>160</v>
      </c>
    </row>
    <row r="501" s="14" customFormat="1">
      <c r="A501" s="14"/>
      <c r="B501" s="280"/>
      <c r="C501" s="281"/>
      <c r="D501" s="264" t="s">
        <v>176</v>
      </c>
      <c r="E501" s="282" t="s">
        <v>1</v>
      </c>
      <c r="F501" s="283" t="s">
        <v>815</v>
      </c>
      <c r="G501" s="281"/>
      <c r="H501" s="284">
        <v>235</v>
      </c>
      <c r="I501" s="285"/>
      <c r="J501" s="281"/>
      <c r="K501" s="281"/>
      <c r="L501" s="286"/>
      <c r="M501" s="287"/>
      <c r="N501" s="288"/>
      <c r="O501" s="288"/>
      <c r="P501" s="288"/>
      <c r="Q501" s="288"/>
      <c r="R501" s="288"/>
      <c r="S501" s="288"/>
      <c r="T501" s="28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90" t="s">
        <v>176</v>
      </c>
      <c r="AU501" s="290" t="s">
        <v>87</v>
      </c>
      <c r="AV501" s="14" t="s">
        <v>179</v>
      </c>
      <c r="AW501" s="14" t="s">
        <v>32</v>
      </c>
      <c r="AX501" s="14" t="s">
        <v>78</v>
      </c>
      <c r="AY501" s="290" t="s">
        <v>160</v>
      </c>
    </row>
    <row r="502" s="13" customFormat="1">
      <c r="A502" s="13"/>
      <c r="B502" s="269"/>
      <c r="C502" s="270"/>
      <c r="D502" s="264" t="s">
        <v>176</v>
      </c>
      <c r="E502" s="271" t="s">
        <v>1</v>
      </c>
      <c r="F502" s="272" t="s">
        <v>295</v>
      </c>
      <c r="G502" s="270"/>
      <c r="H502" s="273">
        <v>28</v>
      </c>
      <c r="I502" s="274"/>
      <c r="J502" s="270"/>
      <c r="K502" s="270"/>
      <c r="L502" s="275"/>
      <c r="M502" s="276"/>
      <c r="N502" s="277"/>
      <c r="O502" s="277"/>
      <c r="P502" s="277"/>
      <c r="Q502" s="277"/>
      <c r="R502" s="277"/>
      <c r="S502" s="277"/>
      <c r="T502" s="27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79" t="s">
        <v>176</v>
      </c>
      <c r="AU502" s="279" t="s">
        <v>87</v>
      </c>
      <c r="AV502" s="13" t="s">
        <v>87</v>
      </c>
      <c r="AW502" s="13" t="s">
        <v>32</v>
      </c>
      <c r="AX502" s="13" t="s">
        <v>78</v>
      </c>
      <c r="AY502" s="279" t="s">
        <v>160</v>
      </c>
    </row>
    <row r="503" s="14" customFormat="1">
      <c r="A503" s="14"/>
      <c r="B503" s="280"/>
      <c r="C503" s="281"/>
      <c r="D503" s="264" t="s">
        <v>176</v>
      </c>
      <c r="E503" s="282" t="s">
        <v>1</v>
      </c>
      <c r="F503" s="283" t="s">
        <v>816</v>
      </c>
      <c r="G503" s="281"/>
      <c r="H503" s="284">
        <v>28</v>
      </c>
      <c r="I503" s="285"/>
      <c r="J503" s="281"/>
      <c r="K503" s="281"/>
      <c r="L503" s="286"/>
      <c r="M503" s="287"/>
      <c r="N503" s="288"/>
      <c r="O503" s="288"/>
      <c r="P503" s="288"/>
      <c r="Q503" s="288"/>
      <c r="R503" s="288"/>
      <c r="S503" s="288"/>
      <c r="T503" s="28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90" t="s">
        <v>176</v>
      </c>
      <c r="AU503" s="290" t="s">
        <v>87</v>
      </c>
      <c r="AV503" s="14" t="s">
        <v>179</v>
      </c>
      <c r="AW503" s="14" t="s">
        <v>32</v>
      </c>
      <c r="AX503" s="14" t="s">
        <v>78</v>
      </c>
      <c r="AY503" s="290" t="s">
        <v>160</v>
      </c>
    </row>
    <row r="504" s="15" customFormat="1">
      <c r="A504" s="15"/>
      <c r="B504" s="291"/>
      <c r="C504" s="292"/>
      <c r="D504" s="264" t="s">
        <v>176</v>
      </c>
      <c r="E504" s="293" t="s">
        <v>1</v>
      </c>
      <c r="F504" s="294" t="s">
        <v>180</v>
      </c>
      <c r="G504" s="292"/>
      <c r="H504" s="295">
        <v>263</v>
      </c>
      <c r="I504" s="296"/>
      <c r="J504" s="292"/>
      <c r="K504" s="292"/>
      <c r="L504" s="297"/>
      <c r="M504" s="298"/>
      <c r="N504" s="299"/>
      <c r="O504" s="299"/>
      <c r="P504" s="299"/>
      <c r="Q504" s="299"/>
      <c r="R504" s="299"/>
      <c r="S504" s="299"/>
      <c r="T504" s="300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301" t="s">
        <v>176</v>
      </c>
      <c r="AU504" s="301" t="s">
        <v>87</v>
      </c>
      <c r="AV504" s="15" t="s">
        <v>166</v>
      </c>
      <c r="AW504" s="15" t="s">
        <v>32</v>
      </c>
      <c r="AX504" s="15" t="s">
        <v>85</v>
      </c>
      <c r="AY504" s="301" t="s">
        <v>160</v>
      </c>
    </row>
    <row r="505" s="2" customFormat="1" ht="33" customHeight="1">
      <c r="A505" s="40"/>
      <c r="B505" s="41"/>
      <c r="C505" s="251" t="s">
        <v>817</v>
      </c>
      <c r="D505" s="251" t="s">
        <v>162</v>
      </c>
      <c r="E505" s="252" t="s">
        <v>370</v>
      </c>
      <c r="F505" s="253" t="s">
        <v>371</v>
      </c>
      <c r="G505" s="254" t="s">
        <v>202</v>
      </c>
      <c r="H505" s="255">
        <v>35</v>
      </c>
      <c r="I505" s="256"/>
      <c r="J505" s="257">
        <f>ROUND(I505*H505,2)</f>
        <v>0</v>
      </c>
      <c r="K505" s="258"/>
      <c r="L505" s="43"/>
      <c r="M505" s="259" t="s">
        <v>1</v>
      </c>
      <c r="N505" s="260" t="s">
        <v>43</v>
      </c>
      <c r="O505" s="93"/>
      <c r="P505" s="261">
        <f>O505*H505</f>
        <v>0</v>
      </c>
      <c r="Q505" s="261">
        <v>0</v>
      </c>
      <c r="R505" s="261">
        <f>Q505*H505</f>
        <v>0</v>
      </c>
      <c r="S505" s="261">
        <v>0.045999999999999999</v>
      </c>
      <c r="T505" s="262">
        <f>S505*H505</f>
        <v>1.6099999999999999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63" t="s">
        <v>166</v>
      </c>
      <c r="AT505" s="263" t="s">
        <v>162</v>
      </c>
      <c r="AU505" s="263" t="s">
        <v>87</v>
      </c>
      <c r="AY505" s="17" t="s">
        <v>160</v>
      </c>
      <c r="BE505" s="153">
        <f>IF(N505="základní",J505,0)</f>
        <v>0</v>
      </c>
      <c r="BF505" s="153">
        <f>IF(N505="snížená",J505,0)</f>
        <v>0</v>
      </c>
      <c r="BG505" s="153">
        <f>IF(N505="zákl. přenesená",J505,0)</f>
        <v>0</v>
      </c>
      <c r="BH505" s="153">
        <f>IF(N505="sníž. přenesená",J505,0)</f>
        <v>0</v>
      </c>
      <c r="BI505" s="153">
        <f>IF(N505="nulová",J505,0)</f>
        <v>0</v>
      </c>
      <c r="BJ505" s="17" t="s">
        <v>85</v>
      </c>
      <c r="BK505" s="153">
        <f>ROUND(I505*H505,2)</f>
        <v>0</v>
      </c>
      <c r="BL505" s="17" t="s">
        <v>166</v>
      </c>
      <c r="BM505" s="263" t="s">
        <v>818</v>
      </c>
    </row>
    <row r="506" s="2" customFormat="1">
      <c r="A506" s="40"/>
      <c r="B506" s="41"/>
      <c r="C506" s="42"/>
      <c r="D506" s="264" t="s">
        <v>168</v>
      </c>
      <c r="E506" s="42"/>
      <c r="F506" s="265" t="s">
        <v>371</v>
      </c>
      <c r="G506" s="42"/>
      <c r="H506" s="42"/>
      <c r="I506" s="220"/>
      <c r="J506" s="42"/>
      <c r="K506" s="42"/>
      <c r="L506" s="43"/>
      <c r="M506" s="266"/>
      <c r="N506" s="267"/>
      <c r="O506" s="93"/>
      <c r="P506" s="93"/>
      <c r="Q506" s="93"/>
      <c r="R506" s="93"/>
      <c r="S506" s="93"/>
      <c r="T506" s="94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7" t="s">
        <v>168</v>
      </c>
      <c r="AU506" s="17" t="s">
        <v>87</v>
      </c>
    </row>
    <row r="507" s="13" customFormat="1">
      <c r="A507" s="13"/>
      <c r="B507" s="269"/>
      <c r="C507" s="270"/>
      <c r="D507" s="264" t="s">
        <v>176</v>
      </c>
      <c r="E507" s="271" t="s">
        <v>1</v>
      </c>
      <c r="F507" s="272" t="s">
        <v>394</v>
      </c>
      <c r="G507" s="270"/>
      <c r="H507" s="273">
        <v>35</v>
      </c>
      <c r="I507" s="274"/>
      <c r="J507" s="270"/>
      <c r="K507" s="270"/>
      <c r="L507" s="275"/>
      <c r="M507" s="276"/>
      <c r="N507" s="277"/>
      <c r="O507" s="277"/>
      <c r="P507" s="277"/>
      <c r="Q507" s="277"/>
      <c r="R507" s="277"/>
      <c r="S507" s="277"/>
      <c r="T507" s="27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79" t="s">
        <v>176</v>
      </c>
      <c r="AU507" s="279" t="s">
        <v>87</v>
      </c>
      <c r="AV507" s="13" t="s">
        <v>87</v>
      </c>
      <c r="AW507" s="13" t="s">
        <v>32</v>
      </c>
      <c r="AX507" s="13" t="s">
        <v>78</v>
      </c>
      <c r="AY507" s="279" t="s">
        <v>160</v>
      </c>
    </row>
    <row r="508" s="14" customFormat="1">
      <c r="A508" s="14"/>
      <c r="B508" s="280"/>
      <c r="C508" s="281"/>
      <c r="D508" s="264" t="s">
        <v>176</v>
      </c>
      <c r="E508" s="282" t="s">
        <v>1</v>
      </c>
      <c r="F508" s="283" t="s">
        <v>819</v>
      </c>
      <c r="G508" s="281"/>
      <c r="H508" s="284">
        <v>35</v>
      </c>
      <c r="I508" s="285"/>
      <c r="J508" s="281"/>
      <c r="K508" s="281"/>
      <c r="L508" s="286"/>
      <c r="M508" s="287"/>
      <c r="N508" s="288"/>
      <c r="O508" s="288"/>
      <c r="P508" s="288"/>
      <c r="Q508" s="288"/>
      <c r="R508" s="288"/>
      <c r="S508" s="288"/>
      <c r="T508" s="28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90" t="s">
        <v>176</v>
      </c>
      <c r="AU508" s="290" t="s">
        <v>87</v>
      </c>
      <c r="AV508" s="14" t="s">
        <v>179</v>
      </c>
      <c r="AW508" s="14" t="s">
        <v>32</v>
      </c>
      <c r="AX508" s="14" t="s">
        <v>78</v>
      </c>
      <c r="AY508" s="290" t="s">
        <v>160</v>
      </c>
    </row>
    <row r="509" s="15" customFormat="1">
      <c r="A509" s="15"/>
      <c r="B509" s="291"/>
      <c r="C509" s="292"/>
      <c r="D509" s="264" t="s">
        <v>176</v>
      </c>
      <c r="E509" s="293" t="s">
        <v>1</v>
      </c>
      <c r="F509" s="294" t="s">
        <v>180</v>
      </c>
      <c r="G509" s="292"/>
      <c r="H509" s="295">
        <v>35</v>
      </c>
      <c r="I509" s="296"/>
      <c r="J509" s="292"/>
      <c r="K509" s="292"/>
      <c r="L509" s="297"/>
      <c r="M509" s="298"/>
      <c r="N509" s="299"/>
      <c r="O509" s="299"/>
      <c r="P509" s="299"/>
      <c r="Q509" s="299"/>
      <c r="R509" s="299"/>
      <c r="S509" s="299"/>
      <c r="T509" s="300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301" t="s">
        <v>176</v>
      </c>
      <c r="AU509" s="301" t="s">
        <v>87</v>
      </c>
      <c r="AV509" s="15" t="s">
        <v>166</v>
      </c>
      <c r="AW509" s="15" t="s">
        <v>32</v>
      </c>
      <c r="AX509" s="15" t="s">
        <v>85</v>
      </c>
      <c r="AY509" s="301" t="s">
        <v>160</v>
      </c>
    </row>
    <row r="510" s="2" customFormat="1" ht="24.15" customHeight="1">
      <c r="A510" s="40"/>
      <c r="B510" s="41"/>
      <c r="C510" s="251" t="s">
        <v>820</v>
      </c>
      <c r="D510" s="251" t="s">
        <v>162</v>
      </c>
      <c r="E510" s="252" t="s">
        <v>376</v>
      </c>
      <c r="F510" s="253" t="s">
        <v>377</v>
      </c>
      <c r="G510" s="254" t="s">
        <v>202</v>
      </c>
      <c r="H510" s="255">
        <v>35</v>
      </c>
      <c r="I510" s="256"/>
      <c r="J510" s="257">
        <f>ROUND(I510*H510,2)</f>
        <v>0</v>
      </c>
      <c r="K510" s="258"/>
      <c r="L510" s="43"/>
      <c r="M510" s="259" t="s">
        <v>1</v>
      </c>
      <c r="N510" s="260" t="s">
        <v>43</v>
      </c>
      <c r="O510" s="93"/>
      <c r="P510" s="261">
        <f>O510*H510</f>
        <v>0</v>
      </c>
      <c r="Q510" s="261">
        <v>0</v>
      </c>
      <c r="R510" s="261">
        <f>Q510*H510</f>
        <v>0</v>
      </c>
      <c r="S510" s="261">
        <v>0</v>
      </c>
      <c r="T510" s="262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63" t="s">
        <v>166</v>
      </c>
      <c r="AT510" s="263" t="s">
        <v>162</v>
      </c>
      <c r="AU510" s="263" t="s">
        <v>87</v>
      </c>
      <c r="AY510" s="17" t="s">
        <v>160</v>
      </c>
      <c r="BE510" s="153">
        <f>IF(N510="základní",J510,0)</f>
        <v>0</v>
      </c>
      <c r="BF510" s="153">
        <f>IF(N510="snížená",J510,0)</f>
        <v>0</v>
      </c>
      <c r="BG510" s="153">
        <f>IF(N510="zákl. přenesená",J510,0)</f>
        <v>0</v>
      </c>
      <c r="BH510" s="153">
        <f>IF(N510="sníž. přenesená",J510,0)</f>
        <v>0</v>
      </c>
      <c r="BI510" s="153">
        <f>IF(N510="nulová",J510,0)</f>
        <v>0</v>
      </c>
      <c r="BJ510" s="17" t="s">
        <v>85</v>
      </c>
      <c r="BK510" s="153">
        <f>ROUND(I510*H510,2)</f>
        <v>0</v>
      </c>
      <c r="BL510" s="17" t="s">
        <v>166</v>
      </c>
      <c r="BM510" s="263" t="s">
        <v>821</v>
      </c>
    </row>
    <row r="511" s="2" customFormat="1">
      <c r="A511" s="40"/>
      <c r="B511" s="41"/>
      <c r="C511" s="42"/>
      <c r="D511" s="264" t="s">
        <v>168</v>
      </c>
      <c r="E511" s="42"/>
      <c r="F511" s="265" t="s">
        <v>371</v>
      </c>
      <c r="G511" s="42"/>
      <c r="H511" s="42"/>
      <c r="I511" s="220"/>
      <c r="J511" s="42"/>
      <c r="K511" s="42"/>
      <c r="L511" s="43"/>
      <c r="M511" s="266"/>
      <c r="N511" s="267"/>
      <c r="O511" s="93"/>
      <c r="P511" s="93"/>
      <c r="Q511" s="93"/>
      <c r="R511" s="93"/>
      <c r="S511" s="93"/>
      <c r="T511" s="94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7" t="s">
        <v>168</v>
      </c>
      <c r="AU511" s="17" t="s">
        <v>87</v>
      </c>
    </row>
    <row r="512" s="13" customFormat="1">
      <c r="A512" s="13"/>
      <c r="B512" s="269"/>
      <c r="C512" s="270"/>
      <c r="D512" s="264" t="s">
        <v>176</v>
      </c>
      <c r="E512" s="271" t="s">
        <v>1</v>
      </c>
      <c r="F512" s="272" t="s">
        <v>394</v>
      </c>
      <c r="G512" s="270"/>
      <c r="H512" s="273">
        <v>35</v>
      </c>
      <c r="I512" s="274"/>
      <c r="J512" s="270"/>
      <c r="K512" s="270"/>
      <c r="L512" s="275"/>
      <c r="M512" s="276"/>
      <c r="N512" s="277"/>
      <c r="O512" s="277"/>
      <c r="P512" s="277"/>
      <c r="Q512" s="277"/>
      <c r="R512" s="277"/>
      <c r="S512" s="277"/>
      <c r="T512" s="27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79" t="s">
        <v>176</v>
      </c>
      <c r="AU512" s="279" t="s">
        <v>87</v>
      </c>
      <c r="AV512" s="13" t="s">
        <v>87</v>
      </c>
      <c r="AW512" s="13" t="s">
        <v>32</v>
      </c>
      <c r="AX512" s="13" t="s">
        <v>78</v>
      </c>
      <c r="AY512" s="279" t="s">
        <v>160</v>
      </c>
    </row>
    <row r="513" s="14" customFormat="1">
      <c r="A513" s="14"/>
      <c r="B513" s="280"/>
      <c r="C513" s="281"/>
      <c r="D513" s="264" t="s">
        <v>176</v>
      </c>
      <c r="E513" s="282" t="s">
        <v>1</v>
      </c>
      <c r="F513" s="283" t="s">
        <v>379</v>
      </c>
      <c r="G513" s="281"/>
      <c r="H513" s="284">
        <v>35</v>
      </c>
      <c r="I513" s="285"/>
      <c r="J513" s="281"/>
      <c r="K513" s="281"/>
      <c r="L513" s="286"/>
      <c r="M513" s="287"/>
      <c r="N513" s="288"/>
      <c r="O513" s="288"/>
      <c r="P513" s="288"/>
      <c r="Q513" s="288"/>
      <c r="R513" s="288"/>
      <c r="S513" s="288"/>
      <c r="T513" s="28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90" t="s">
        <v>176</v>
      </c>
      <c r="AU513" s="290" t="s">
        <v>87</v>
      </c>
      <c r="AV513" s="14" t="s">
        <v>179</v>
      </c>
      <c r="AW513" s="14" t="s">
        <v>32</v>
      </c>
      <c r="AX513" s="14" t="s">
        <v>78</v>
      </c>
      <c r="AY513" s="290" t="s">
        <v>160</v>
      </c>
    </row>
    <row r="514" s="15" customFormat="1">
      <c r="A514" s="15"/>
      <c r="B514" s="291"/>
      <c r="C514" s="292"/>
      <c r="D514" s="264" t="s">
        <v>176</v>
      </c>
      <c r="E514" s="293" t="s">
        <v>1</v>
      </c>
      <c r="F514" s="294" t="s">
        <v>180</v>
      </c>
      <c r="G514" s="292"/>
      <c r="H514" s="295">
        <v>35</v>
      </c>
      <c r="I514" s="296"/>
      <c r="J514" s="292"/>
      <c r="K514" s="292"/>
      <c r="L514" s="297"/>
      <c r="M514" s="298"/>
      <c r="N514" s="299"/>
      <c r="O514" s="299"/>
      <c r="P514" s="299"/>
      <c r="Q514" s="299"/>
      <c r="R514" s="299"/>
      <c r="S514" s="299"/>
      <c r="T514" s="300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301" t="s">
        <v>176</v>
      </c>
      <c r="AU514" s="301" t="s">
        <v>87</v>
      </c>
      <c r="AV514" s="15" t="s">
        <v>166</v>
      </c>
      <c r="AW514" s="15" t="s">
        <v>32</v>
      </c>
      <c r="AX514" s="15" t="s">
        <v>85</v>
      </c>
      <c r="AY514" s="301" t="s">
        <v>160</v>
      </c>
    </row>
    <row r="515" s="2" customFormat="1" ht="24.15" customHeight="1">
      <c r="A515" s="40"/>
      <c r="B515" s="41"/>
      <c r="C515" s="251" t="s">
        <v>822</v>
      </c>
      <c r="D515" s="251" t="s">
        <v>162</v>
      </c>
      <c r="E515" s="252" t="s">
        <v>823</v>
      </c>
      <c r="F515" s="253" t="s">
        <v>824</v>
      </c>
      <c r="G515" s="254" t="s">
        <v>455</v>
      </c>
      <c r="H515" s="255">
        <v>2</v>
      </c>
      <c r="I515" s="256"/>
      <c r="J515" s="257">
        <f>ROUND(I515*H515,2)</f>
        <v>0</v>
      </c>
      <c r="K515" s="258"/>
      <c r="L515" s="43"/>
      <c r="M515" s="259" t="s">
        <v>1</v>
      </c>
      <c r="N515" s="260" t="s">
        <v>43</v>
      </c>
      <c r="O515" s="93"/>
      <c r="P515" s="261">
        <f>O515*H515</f>
        <v>0</v>
      </c>
      <c r="Q515" s="261">
        <v>0</v>
      </c>
      <c r="R515" s="261">
        <f>Q515*H515</f>
        <v>0</v>
      </c>
      <c r="S515" s="261">
        <v>0</v>
      </c>
      <c r="T515" s="262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63" t="s">
        <v>166</v>
      </c>
      <c r="AT515" s="263" t="s">
        <v>162</v>
      </c>
      <c r="AU515" s="263" t="s">
        <v>87</v>
      </c>
      <c r="AY515" s="17" t="s">
        <v>160</v>
      </c>
      <c r="BE515" s="153">
        <f>IF(N515="základní",J515,0)</f>
        <v>0</v>
      </c>
      <c r="BF515" s="153">
        <f>IF(N515="snížená",J515,0)</f>
        <v>0</v>
      </c>
      <c r="BG515" s="153">
        <f>IF(N515="zákl. přenesená",J515,0)</f>
        <v>0</v>
      </c>
      <c r="BH515" s="153">
        <f>IF(N515="sníž. přenesená",J515,0)</f>
        <v>0</v>
      </c>
      <c r="BI515" s="153">
        <f>IF(N515="nulová",J515,0)</f>
        <v>0</v>
      </c>
      <c r="BJ515" s="17" t="s">
        <v>85</v>
      </c>
      <c r="BK515" s="153">
        <f>ROUND(I515*H515,2)</f>
        <v>0</v>
      </c>
      <c r="BL515" s="17" t="s">
        <v>166</v>
      </c>
      <c r="BM515" s="263" t="s">
        <v>825</v>
      </c>
    </row>
    <row r="516" s="2" customFormat="1">
      <c r="A516" s="40"/>
      <c r="B516" s="41"/>
      <c r="C516" s="42"/>
      <c r="D516" s="264" t="s">
        <v>168</v>
      </c>
      <c r="E516" s="42"/>
      <c r="F516" s="265" t="s">
        <v>824</v>
      </c>
      <c r="G516" s="42"/>
      <c r="H516" s="42"/>
      <c r="I516" s="220"/>
      <c r="J516" s="42"/>
      <c r="K516" s="42"/>
      <c r="L516" s="43"/>
      <c r="M516" s="266"/>
      <c r="N516" s="267"/>
      <c r="O516" s="93"/>
      <c r="P516" s="93"/>
      <c r="Q516" s="93"/>
      <c r="R516" s="93"/>
      <c r="S516" s="93"/>
      <c r="T516" s="94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7" t="s">
        <v>168</v>
      </c>
      <c r="AU516" s="17" t="s">
        <v>87</v>
      </c>
    </row>
    <row r="517" s="12" customFormat="1" ht="22.8" customHeight="1">
      <c r="A517" s="12"/>
      <c r="B517" s="235"/>
      <c r="C517" s="236"/>
      <c r="D517" s="237" t="s">
        <v>77</v>
      </c>
      <c r="E517" s="249" t="s">
        <v>386</v>
      </c>
      <c r="F517" s="249" t="s">
        <v>387</v>
      </c>
      <c r="G517" s="236"/>
      <c r="H517" s="236"/>
      <c r="I517" s="239"/>
      <c r="J517" s="250">
        <f>BK517</f>
        <v>0</v>
      </c>
      <c r="K517" s="236"/>
      <c r="L517" s="241"/>
      <c r="M517" s="242"/>
      <c r="N517" s="243"/>
      <c r="O517" s="243"/>
      <c r="P517" s="244">
        <f>SUM(P518:P527)</f>
        <v>0</v>
      </c>
      <c r="Q517" s="243"/>
      <c r="R517" s="244">
        <f>SUM(R518:R527)</f>
        <v>0</v>
      </c>
      <c r="S517" s="243"/>
      <c r="T517" s="245">
        <f>SUM(T518:T527)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46" t="s">
        <v>85</v>
      </c>
      <c r="AT517" s="247" t="s">
        <v>77</v>
      </c>
      <c r="AU517" s="247" t="s">
        <v>85</v>
      </c>
      <c r="AY517" s="246" t="s">
        <v>160</v>
      </c>
      <c r="BK517" s="248">
        <f>SUM(BK518:BK527)</f>
        <v>0</v>
      </c>
    </row>
    <row r="518" s="2" customFormat="1" ht="37.8" customHeight="1">
      <c r="A518" s="40"/>
      <c r="B518" s="41"/>
      <c r="C518" s="251" t="s">
        <v>826</v>
      </c>
      <c r="D518" s="251" t="s">
        <v>162</v>
      </c>
      <c r="E518" s="252" t="s">
        <v>389</v>
      </c>
      <c r="F518" s="253" t="s">
        <v>390</v>
      </c>
      <c r="G518" s="254" t="s">
        <v>263</v>
      </c>
      <c r="H518" s="255">
        <v>16.035</v>
      </c>
      <c r="I518" s="256"/>
      <c r="J518" s="257">
        <f>ROUND(I518*H518,2)</f>
        <v>0</v>
      </c>
      <c r="K518" s="258"/>
      <c r="L518" s="43"/>
      <c r="M518" s="259" t="s">
        <v>1</v>
      </c>
      <c r="N518" s="260" t="s">
        <v>43</v>
      </c>
      <c r="O518" s="93"/>
      <c r="P518" s="261">
        <f>O518*H518</f>
        <v>0</v>
      </c>
      <c r="Q518" s="261">
        <v>0</v>
      </c>
      <c r="R518" s="261">
        <f>Q518*H518</f>
        <v>0</v>
      </c>
      <c r="S518" s="261">
        <v>0</v>
      </c>
      <c r="T518" s="262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63" t="s">
        <v>166</v>
      </c>
      <c r="AT518" s="263" t="s">
        <v>162</v>
      </c>
      <c r="AU518" s="263" t="s">
        <v>87</v>
      </c>
      <c r="AY518" s="17" t="s">
        <v>160</v>
      </c>
      <c r="BE518" s="153">
        <f>IF(N518="základní",J518,0)</f>
        <v>0</v>
      </c>
      <c r="BF518" s="153">
        <f>IF(N518="snížená",J518,0)</f>
        <v>0</v>
      </c>
      <c r="BG518" s="153">
        <f>IF(N518="zákl. přenesená",J518,0)</f>
        <v>0</v>
      </c>
      <c r="BH518" s="153">
        <f>IF(N518="sníž. přenesená",J518,0)</f>
        <v>0</v>
      </c>
      <c r="BI518" s="153">
        <f>IF(N518="nulová",J518,0)</f>
        <v>0</v>
      </c>
      <c r="BJ518" s="17" t="s">
        <v>85</v>
      </c>
      <c r="BK518" s="153">
        <f>ROUND(I518*H518,2)</f>
        <v>0</v>
      </c>
      <c r="BL518" s="17" t="s">
        <v>166</v>
      </c>
      <c r="BM518" s="263" t="s">
        <v>827</v>
      </c>
    </row>
    <row r="519" s="2" customFormat="1">
      <c r="A519" s="40"/>
      <c r="B519" s="41"/>
      <c r="C519" s="42"/>
      <c r="D519" s="264" t="s">
        <v>168</v>
      </c>
      <c r="E519" s="42"/>
      <c r="F519" s="265" t="s">
        <v>392</v>
      </c>
      <c r="G519" s="42"/>
      <c r="H519" s="42"/>
      <c r="I519" s="220"/>
      <c r="J519" s="42"/>
      <c r="K519" s="42"/>
      <c r="L519" s="43"/>
      <c r="M519" s="266"/>
      <c r="N519" s="267"/>
      <c r="O519" s="93"/>
      <c r="P519" s="93"/>
      <c r="Q519" s="93"/>
      <c r="R519" s="93"/>
      <c r="S519" s="93"/>
      <c r="T519" s="94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7" t="s">
        <v>168</v>
      </c>
      <c r="AU519" s="17" t="s">
        <v>87</v>
      </c>
    </row>
    <row r="520" s="2" customFormat="1">
      <c r="A520" s="40"/>
      <c r="B520" s="41"/>
      <c r="C520" s="42"/>
      <c r="D520" s="264" t="s">
        <v>169</v>
      </c>
      <c r="E520" s="42"/>
      <c r="F520" s="268" t="s">
        <v>393</v>
      </c>
      <c r="G520" s="42"/>
      <c r="H520" s="42"/>
      <c r="I520" s="220"/>
      <c r="J520" s="42"/>
      <c r="K520" s="42"/>
      <c r="L520" s="43"/>
      <c r="M520" s="266"/>
      <c r="N520" s="267"/>
      <c r="O520" s="93"/>
      <c r="P520" s="93"/>
      <c r="Q520" s="93"/>
      <c r="R520" s="93"/>
      <c r="S520" s="93"/>
      <c r="T520" s="94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7" t="s">
        <v>169</v>
      </c>
      <c r="AU520" s="17" t="s">
        <v>87</v>
      </c>
    </row>
    <row r="521" s="2" customFormat="1" ht="24.15" customHeight="1">
      <c r="A521" s="40"/>
      <c r="B521" s="41"/>
      <c r="C521" s="251" t="s">
        <v>828</v>
      </c>
      <c r="D521" s="251" t="s">
        <v>162</v>
      </c>
      <c r="E521" s="252" t="s">
        <v>395</v>
      </c>
      <c r="F521" s="253" t="s">
        <v>396</v>
      </c>
      <c r="G521" s="254" t="s">
        <v>263</v>
      </c>
      <c r="H521" s="255">
        <v>16.035</v>
      </c>
      <c r="I521" s="256"/>
      <c r="J521" s="257">
        <f>ROUND(I521*H521,2)</f>
        <v>0</v>
      </c>
      <c r="K521" s="258"/>
      <c r="L521" s="43"/>
      <c r="M521" s="259" t="s">
        <v>1</v>
      </c>
      <c r="N521" s="260" t="s">
        <v>43</v>
      </c>
      <c r="O521" s="93"/>
      <c r="P521" s="261">
        <f>O521*H521</f>
        <v>0</v>
      </c>
      <c r="Q521" s="261">
        <v>0</v>
      </c>
      <c r="R521" s="261">
        <f>Q521*H521</f>
        <v>0</v>
      </c>
      <c r="S521" s="261">
        <v>0</v>
      </c>
      <c r="T521" s="262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63" t="s">
        <v>166</v>
      </c>
      <c r="AT521" s="263" t="s">
        <v>162</v>
      </c>
      <c r="AU521" s="263" t="s">
        <v>87</v>
      </c>
      <c r="AY521" s="17" t="s">
        <v>160</v>
      </c>
      <c r="BE521" s="153">
        <f>IF(N521="základní",J521,0)</f>
        <v>0</v>
      </c>
      <c r="BF521" s="153">
        <f>IF(N521="snížená",J521,0)</f>
        <v>0</v>
      </c>
      <c r="BG521" s="153">
        <f>IF(N521="zákl. přenesená",J521,0)</f>
        <v>0</v>
      </c>
      <c r="BH521" s="153">
        <f>IF(N521="sníž. přenesená",J521,0)</f>
        <v>0</v>
      </c>
      <c r="BI521" s="153">
        <f>IF(N521="nulová",J521,0)</f>
        <v>0</v>
      </c>
      <c r="BJ521" s="17" t="s">
        <v>85</v>
      </c>
      <c r="BK521" s="153">
        <f>ROUND(I521*H521,2)</f>
        <v>0</v>
      </c>
      <c r="BL521" s="17" t="s">
        <v>166</v>
      </c>
      <c r="BM521" s="263" t="s">
        <v>829</v>
      </c>
    </row>
    <row r="522" s="2" customFormat="1">
      <c r="A522" s="40"/>
      <c r="B522" s="41"/>
      <c r="C522" s="42"/>
      <c r="D522" s="264" t="s">
        <v>168</v>
      </c>
      <c r="E522" s="42"/>
      <c r="F522" s="265" t="s">
        <v>398</v>
      </c>
      <c r="G522" s="42"/>
      <c r="H522" s="42"/>
      <c r="I522" s="220"/>
      <c r="J522" s="42"/>
      <c r="K522" s="42"/>
      <c r="L522" s="43"/>
      <c r="M522" s="266"/>
      <c r="N522" s="267"/>
      <c r="O522" s="93"/>
      <c r="P522" s="93"/>
      <c r="Q522" s="93"/>
      <c r="R522" s="93"/>
      <c r="S522" s="93"/>
      <c r="T522" s="94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7" t="s">
        <v>168</v>
      </c>
      <c r="AU522" s="17" t="s">
        <v>87</v>
      </c>
    </row>
    <row r="523" s="2" customFormat="1" ht="24.15" customHeight="1">
      <c r="A523" s="40"/>
      <c r="B523" s="41"/>
      <c r="C523" s="251" t="s">
        <v>830</v>
      </c>
      <c r="D523" s="251" t="s">
        <v>162</v>
      </c>
      <c r="E523" s="252" t="s">
        <v>400</v>
      </c>
      <c r="F523" s="253" t="s">
        <v>401</v>
      </c>
      <c r="G523" s="254" t="s">
        <v>263</v>
      </c>
      <c r="H523" s="255">
        <v>80.174999999999997</v>
      </c>
      <c r="I523" s="256"/>
      <c r="J523" s="257">
        <f>ROUND(I523*H523,2)</f>
        <v>0</v>
      </c>
      <c r="K523" s="258"/>
      <c r="L523" s="43"/>
      <c r="M523" s="259" t="s">
        <v>1</v>
      </c>
      <c r="N523" s="260" t="s">
        <v>43</v>
      </c>
      <c r="O523" s="93"/>
      <c r="P523" s="261">
        <f>O523*H523</f>
        <v>0</v>
      </c>
      <c r="Q523" s="261">
        <v>0</v>
      </c>
      <c r="R523" s="261">
        <f>Q523*H523</f>
        <v>0</v>
      </c>
      <c r="S523" s="261">
        <v>0</v>
      </c>
      <c r="T523" s="262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63" t="s">
        <v>166</v>
      </c>
      <c r="AT523" s="263" t="s">
        <v>162</v>
      </c>
      <c r="AU523" s="263" t="s">
        <v>87</v>
      </c>
      <c r="AY523" s="17" t="s">
        <v>160</v>
      </c>
      <c r="BE523" s="153">
        <f>IF(N523="základní",J523,0)</f>
        <v>0</v>
      </c>
      <c r="BF523" s="153">
        <f>IF(N523="snížená",J523,0)</f>
        <v>0</v>
      </c>
      <c r="BG523" s="153">
        <f>IF(N523="zákl. přenesená",J523,0)</f>
        <v>0</v>
      </c>
      <c r="BH523" s="153">
        <f>IF(N523="sníž. přenesená",J523,0)</f>
        <v>0</v>
      </c>
      <c r="BI523" s="153">
        <f>IF(N523="nulová",J523,0)</f>
        <v>0</v>
      </c>
      <c r="BJ523" s="17" t="s">
        <v>85</v>
      </c>
      <c r="BK523" s="153">
        <f>ROUND(I523*H523,2)</f>
        <v>0</v>
      </c>
      <c r="BL523" s="17" t="s">
        <v>166</v>
      </c>
      <c r="BM523" s="263" t="s">
        <v>831</v>
      </c>
    </row>
    <row r="524" s="2" customFormat="1">
      <c r="A524" s="40"/>
      <c r="B524" s="41"/>
      <c r="C524" s="42"/>
      <c r="D524" s="264" t="s">
        <v>168</v>
      </c>
      <c r="E524" s="42"/>
      <c r="F524" s="265" t="s">
        <v>403</v>
      </c>
      <c r="G524" s="42"/>
      <c r="H524" s="42"/>
      <c r="I524" s="220"/>
      <c r="J524" s="42"/>
      <c r="K524" s="42"/>
      <c r="L524" s="43"/>
      <c r="M524" s="266"/>
      <c r="N524" s="267"/>
      <c r="O524" s="93"/>
      <c r="P524" s="93"/>
      <c r="Q524" s="93"/>
      <c r="R524" s="93"/>
      <c r="S524" s="93"/>
      <c r="T524" s="94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7" t="s">
        <v>168</v>
      </c>
      <c r="AU524" s="17" t="s">
        <v>87</v>
      </c>
    </row>
    <row r="525" s="13" customFormat="1">
      <c r="A525" s="13"/>
      <c r="B525" s="269"/>
      <c r="C525" s="270"/>
      <c r="D525" s="264" t="s">
        <v>176</v>
      </c>
      <c r="E525" s="270"/>
      <c r="F525" s="272" t="s">
        <v>832</v>
      </c>
      <c r="G525" s="270"/>
      <c r="H525" s="273">
        <v>80.174999999999997</v>
      </c>
      <c r="I525" s="274"/>
      <c r="J525" s="270"/>
      <c r="K525" s="270"/>
      <c r="L525" s="275"/>
      <c r="M525" s="276"/>
      <c r="N525" s="277"/>
      <c r="O525" s="277"/>
      <c r="P525" s="277"/>
      <c r="Q525" s="277"/>
      <c r="R525" s="277"/>
      <c r="S525" s="277"/>
      <c r="T525" s="27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79" t="s">
        <v>176</v>
      </c>
      <c r="AU525" s="279" t="s">
        <v>87</v>
      </c>
      <c r="AV525" s="13" t="s">
        <v>87</v>
      </c>
      <c r="AW525" s="13" t="s">
        <v>4</v>
      </c>
      <c r="AX525" s="13" t="s">
        <v>85</v>
      </c>
      <c r="AY525" s="279" t="s">
        <v>160</v>
      </c>
    </row>
    <row r="526" s="2" customFormat="1" ht="16.5" customHeight="1">
      <c r="A526" s="40"/>
      <c r="B526" s="41"/>
      <c r="C526" s="251" t="s">
        <v>833</v>
      </c>
      <c r="D526" s="251" t="s">
        <v>162</v>
      </c>
      <c r="E526" s="252" t="s">
        <v>406</v>
      </c>
      <c r="F526" s="253" t="s">
        <v>407</v>
      </c>
      <c r="G526" s="254" t="s">
        <v>263</v>
      </c>
      <c r="H526" s="255">
        <v>16.035</v>
      </c>
      <c r="I526" s="256"/>
      <c r="J526" s="257">
        <f>ROUND(I526*H526,2)</f>
        <v>0</v>
      </c>
      <c r="K526" s="258"/>
      <c r="L526" s="43"/>
      <c r="M526" s="259" t="s">
        <v>1</v>
      </c>
      <c r="N526" s="260" t="s">
        <v>43</v>
      </c>
      <c r="O526" s="93"/>
      <c r="P526" s="261">
        <f>O526*H526</f>
        <v>0</v>
      </c>
      <c r="Q526" s="261">
        <v>0</v>
      </c>
      <c r="R526" s="261">
        <f>Q526*H526</f>
        <v>0</v>
      </c>
      <c r="S526" s="261">
        <v>0</v>
      </c>
      <c r="T526" s="262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63" t="s">
        <v>166</v>
      </c>
      <c r="AT526" s="263" t="s">
        <v>162</v>
      </c>
      <c r="AU526" s="263" t="s">
        <v>87</v>
      </c>
      <c r="AY526" s="17" t="s">
        <v>160</v>
      </c>
      <c r="BE526" s="153">
        <f>IF(N526="základní",J526,0)</f>
        <v>0</v>
      </c>
      <c r="BF526" s="153">
        <f>IF(N526="snížená",J526,0)</f>
        <v>0</v>
      </c>
      <c r="BG526" s="153">
        <f>IF(N526="zákl. přenesená",J526,0)</f>
        <v>0</v>
      </c>
      <c r="BH526" s="153">
        <f>IF(N526="sníž. přenesená",J526,0)</f>
        <v>0</v>
      </c>
      <c r="BI526" s="153">
        <f>IF(N526="nulová",J526,0)</f>
        <v>0</v>
      </c>
      <c r="BJ526" s="17" t="s">
        <v>85</v>
      </c>
      <c r="BK526" s="153">
        <f>ROUND(I526*H526,2)</f>
        <v>0</v>
      </c>
      <c r="BL526" s="17" t="s">
        <v>166</v>
      </c>
      <c r="BM526" s="263" t="s">
        <v>834</v>
      </c>
    </row>
    <row r="527" s="2" customFormat="1">
      <c r="A527" s="40"/>
      <c r="B527" s="41"/>
      <c r="C527" s="42"/>
      <c r="D527" s="264" t="s">
        <v>168</v>
      </c>
      <c r="E527" s="42"/>
      <c r="F527" s="265" t="s">
        <v>409</v>
      </c>
      <c r="G527" s="42"/>
      <c r="H527" s="42"/>
      <c r="I527" s="220"/>
      <c r="J527" s="42"/>
      <c r="K527" s="42"/>
      <c r="L527" s="43"/>
      <c r="M527" s="266"/>
      <c r="N527" s="267"/>
      <c r="O527" s="93"/>
      <c r="P527" s="93"/>
      <c r="Q527" s="93"/>
      <c r="R527" s="93"/>
      <c r="S527" s="93"/>
      <c r="T527" s="94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7" t="s">
        <v>168</v>
      </c>
      <c r="AU527" s="17" t="s">
        <v>87</v>
      </c>
    </row>
    <row r="528" s="12" customFormat="1" ht="22.8" customHeight="1">
      <c r="A528" s="12"/>
      <c r="B528" s="235"/>
      <c r="C528" s="236"/>
      <c r="D528" s="237" t="s">
        <v>77</v>
      </c>
      <c r="E528" s="249" t="s">
        <v>410</v>
      </c>
      <c r="F528" s="249" t="s">
        <v>411</v>
      </c>
      <c r="G528" s="236"/>
      <c r="H528" s="236"/>
      <c r="I528" s="239"/>
      <c r="J528" s="250">
        <f>BK528</f>
        <v>0</v>
      </c>
      <c r="K528" s="236"/>
      <c r="L528" s="241"/>
      <c r="M528" s="242"/>
      <c r="N528" s="243"/>
      <c r="O528" s="243"/>
      <c r="P528" s="244">
        <f>SUM(P529:P530)</f>
        <v>0</v>
      </c>
      <c r="Q528" s="243"/>
      <c r="R528" s="244">
        <f>SUM(R529:R530)</f>
        <v>0</v>
      </c>
      <c r="S528" s="243"/>
      <c r="T528" s="245">
        <f>SUM(T529:T530)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46" t="s">
        <v>85</v>
      </c>
      <c r="AT528" s="247" t="s">
        <v>77</v>
      </c>
      <c r="AU528" s="247" t="s">
        <v>85</v>
      </c>
      <c r="AY528" s="246" t="s">
        <v>160</v>
      </c>
      <c r="BK528" s="248">
        <f>SUM(BK529:BK530)</f>
        <v>0</v>
      </c>
    </row>
    <row r="529" s="2" customFormat="1" ht="21.75" customHeight="1">
      <c r="A529" s="40"/>
      <c r="B529" s="41"/>
      <c r="C529" s="251" t="s">
        <v>835</v>
      </c>
      <c r="D529" s="251" t="s">
        <v>162</v>
      </c>
      <c r="E529" s="252" t="s">
        <v>413</v>
      </c>
      <c r="F529" s="253" t="s">
        <v>414</v>
      </c>
      <c r="G529" s="254" t="s">
        <v>263</v>
      </c>
      <c r="H529" s="255">
        <v>304.10899999999998</v>
      </c>
      <c r="I529" s="256"/>
      <c r="J529" s="257">
        <f>ROUND(I529*H529,2)</f>
        <v>0</v>
      </c>
      <c r="K529" s="258"/>
      <c r="L529" s="43"/>
      <c r="M529" s="259" t="s">
        <v>1</v>
      </c>
      <c r="N529" s="260" t="s">
        <v>43</v>
      </c>
      <c r="O529" s="93"/>
      <c r="P529" s="261">
        <f>O529*H529</f>
        <v>0</v>
      </c>
      <c r="Q529" s="261">
        <v>0</v>
      </c>
      <c r="R529" s="261">
        <f>Q529*H529</f>
        <v>0</v>
      </c>
      <c r="S529" s="261">
        <v>0</v>
      </c>
      <c r="T529" s="262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63" t="s">
        <v>166</v>
      </c>
      <c r="AT529" s="263" t="s">
        <v>162</v>
      </c>
      <c r="AU529" s="263" t="s">
        <v>87</v>
      </c>
      <c r="AY529" s="17" t="s">
        <v>160</v>
      </c>
      <c r="BE529" s="153">
        <f>IF(N529="základní",J529,0)</f>
        <v>0</v>
      </c>
      <c r="BF529" s="153">
        <f>IF(N529="snížená",J529,0)</f>
        <v>0</v>
      </c>
      <c r="BG529" s="153">
        <f>IF(N529="zákl. přenesená",J529,0)</f>
        <v>0</v>
      </c>
      <c r="BH529" s="153">
        <f>IF(N529="sníž. přenesená",J529,0)</f>
        <v>0</v>
      </c>
      <c r="BI529" s="153">
        <f>IF(N529="nulová",J529,0)</f>
        <v>0</v>
      </c>
      <c r="BJ529" s="17" t="s">
        <v>85</v>
      </c>
      <c r="BK529" s="153">
        <f>ROUND(I529*H529,2)</f>
        <v>0</v>
      </c>
      <c r="BL529" s="17" t="s">
        <v>166</v>
      </c>
      <c r="BM529" s="263" t="s">
        <v>836</v>
      </c>
    </row>
    <row r="530" s="2" customFormat="1">
      <c r="A530" s="40"/>
      <c r="B530" s="41"/>
      <c r="C530" s="42"/>
      <c r="D530" s="264" t="s">
        <v>168</v>
      </c>
      <c r="E530" s="42"/>
      <c r="F530" s="265" t="s">
        <v>416</v>
      </c>
      <c r="G530" s="42"/>
      <c r="H530" s="42"/>
      <c r="I530" s="220"/>
      <c r="J530" s="42"/>
      <c r="K530" s="42"/>
      <c r="L530" s="43"/>
      <c r="M530" s="266"/>
      <c r="N530" s="267"/>
      <c r="O530" s="93"/>
      <c r="P530" s="93"/>
      <c r="Q530" s="93"/>
      <c r="R530" s="93"/>
      <c r="S530" s="93"/>
      <c r="T530" s="94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7" t="s">
        <v>168</v>
      </c>
      <c r="AU530" s="17" t="s">
        <v>87</v>
      </c>
    </row>
    <row r="531" s="12" customFormat="1" ht="25.92" customHeight="1">
      <c r="A531" s="12"/>
      <c r="B531" s="235"/>
      <c r="C531" s="236"/>
      <c r="D531" s="237" t="s">
        <v>77</v>
      </c>
      <c r="E531" s="238" t="s">
        <v>417</v>
      </c>
      <c r="F531" s="238" t="s">
        <v>418</v>
      </c>
      <c r="G531" s="236"/>
      <c r="H531" s="236"/>
      <c r="I531" s="239"/>
      <c r="J531" s="240">
        <f>BK531</f>
        <v>0</v>
      </c>
      <c r="K531" s="236"/>
      <c r="L531" s="241"/>
      <c r="M531" s="242"/>
      <c r="N531" s="243"/>
      <c r="O531" s="243"/>
      <c r="P531" s="244">
        <f>P532</f>
        <v>0</v>
      </c>
      <c r="Q531" s="243"/>
      <c r="R531" s="244">
        <f>R532</f>
        <v>0.084000000000000005</v>
      </c>
      <c r="S531" s="243"/>
      <c r="T531" s="245">
        <f>T532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46" t="s">
        <v>87</v>
      </c>
      <c r="AT531" s="247" t="s">
        <v>77</v>
      </c>
      <c r="AU531" s="247" t="s">
        <v>78</v>
      </c>
      <c r="AY531" s="246" t="s">
        <v>160</v>
      </c>
      <c r="BK531" s="248">
        <f>BK532</f>
        <v>0</v>
      </c>
    </row>
    <row r="532" s="12" customFormat="1" ht="22.8" customHeight="1">
      <c r="A532" s="12"/>
      <c r="B532" s="235"/>
      <c r="C532" s="236"/>
      <c r="D532" s="237" t="s">
        <v>77</v>
      </c>
      <c r="E532" s="249" t="s">
        <v>419</v>
      </c>
      <c r="F532" s="249" t="s">
        <v>420</v>
      </c>
      <c r="G532" s="236"/>
      <c r="H532" s="236"/>
      <c r="I532" s="239"/>
      <c r="J532" s="250">
        <f>BK532</f>
        <v>0</v>
      </c>
      <c r="K532" s="236"/>
      <c r="L532" s="241"/>
      <c r="M532" s="242"/>
      <c r="N532" s="243"/>
      <c r="O532" s="243"/>
      <c r="P532" s="244">
        <f>SUM(P533:P543)</f>
        <v>0</v>
      </c>
      <c r="Q532" s="243"/>
      <c r="R532" s="244">
        <f>SUM(R533:R543)</f>
        <v>0.084000000000000005</v>
      </c>
      <c r="S532" s="243"/>
      <c r="T532" s="245">
        <f>SUM(T533:T543)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46" t="s">
        <v>87</v>
      </c>
      <c r="AT532" s="247" t="s">
        <v>77</v>
      </c>
      <c r="AU532" s="247" t="s">
        <v>85</v>
      </c>
      <c r="AY532" s="246" t="s">
        <v>160</v>
      </c>
      <c r="BK532" s="248">
        <f>SUM(BK533:BK543)</f>
        <v>0</v>
      </c>
    </row>
    <row r="533" s="2" customFormat="1" ht="24.15" customHeight="1">
      <c r="A533" s="40"/>
      <c r="B533" s="41"/>
      <c r="C533" s="251" t="s">
        <v>837</v>
      </c>
      <c r="D533" s="251" t="s">
        <v>162</v>
      </c>
      <c r="E533" s="252" t="s">
        <v>422</v>
      </c>
      <c r="F533" s="253" t="s">
        <v>423</v>
      </c>
      <c r="G533" s="254" t="s">
        <v>202</v>
      </c>
      <c r="H533" s="255">
        <v>28</v>
      </c>
      <c r="I533" s="256"/>
      <c r="J533" s="257">
        <f>ROUND(I533*H533,2)</f>
        <v>0</v>
      </c>
      <c r="K533" s="258"/>
      <c r="L533" s="43"/>
      <c r="M533" s="259" t="s">
        <v>1</v>
      </c>
      <c r="N533" s="260" t="s">
        <v>43</v>
      </c>
      <c r="O533" s="93"/>
      <c r="P533" s="261">
        <f>O533*H533</f>
        <v>0</v>
      </c>
      <c r="Q533" s="261">
        <v>0</v>
      </c>
      <c r="R533" s="261">
        <f>Q533*H533</f>
        <v>0</v>
      </c>
      <c r="S533" s="261">
        <v>0</v>
      </c>
      <c r="T533" s="262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63" t="s">
        <v>271</v>
      </c>
      <c r="AT533" s="263" t="s">
        <v>162</v>
      </c>
      <c r="AU533" s="263" t="s">
        <v>87</v>
      </c>
      <c r="AY533" s="17" t="s">
        <v>160</v>
      </c>
      <c r="BE533" s="153">
        <f>IF(N533="základní",J533,0)</f>
        <v>0</v>
      </c>
      <c r="BF533" s="153">
        <f>IF(N533="snížená",J533,0)</f>
        <v>0</v>
      </c>
      <c r="BG533" s="153">
        <f>IF(N533="zákl. přenesená",J533,0)</f>
        <v>0</v>
      </c>
      <c r="BH533" s="153">
        <f>IF(N533="sníž. přenesená",J533,0)</f>
        <v>0</v>
      </c>
      <c r="BI533" s="153">
        <f>IF(N533="nulová",J533,0)</f>
        <v>0</v>
      </c>
      <c r="BJ533" s="17" t="s">
        <v>85</v>
      </c>
      <c r="BK533" s="153">
        <f>ROUND(I533*H533,2)</f>
        <v>0</v>
      </c>
      <c r="BL533" s="17" t="s">
        <v>271</v>
      </c>
      <c r="BM533" s="263" t="s">
        <v>838</v>
      </c>
    </row>
    <row r="534" s="2" customFormat="1">
      <c r="A534" s="40"/>
      <c r="B534" s="41"/>
      <c r="C534" s="42"/>
      <c r="D534" s="264" t="s">
        <v>168</v>
      </c>
      <c r="E534" s="42"/>
      <c r="F534" s="265" t="s">
        <v>425</v>
      </c>
      <c r="G534" s="42"/>
      <c r="H534" s="42"/>
      <c r="I534" s="220"/>
      <c r="J534" s="42"/>
      <c r="K534" s="42"/>
      <c r="L534" s="43"/>
      <c r="M534" s="266"/>
      <c r="N534" s="267"/>
      <c r="O534" s="93"/>
      <c r="P534" s="93"/>
      <c r="Q534" s="93"/>
      <c r="R534" s="93"/>
      <c r="S534" s="93"/>
      <c r="T534" s="94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7" t="s">
        <v>168</v>
      </c>
      <c r="AU534" s="17" t="s">
        <v>87</v>
      </c>
    </row>
    <row r="535" s="13" customFormat="1">
      <c r="A535" s="13"/>
      <c r="B535" s="269"/>
      <c r="C535" s="270"/>
      <c r="D535" s="264" t="s">
        <v>176</v>
      </c>
      <c r="E535" s="271" t="s">
        <v>1</v>
      </c>
      <c r="F535" s="272" t="s">
        <v>295</v>
      </c>
      <c r="G535" s="270"/>
      <c r="H535" s="273">
        <v>28</v>
      </c>
      <c r="I535" s="274"/>
      <c r="J535" s="270"/>
      <c r="K535" s="270"/>
      <c r="L535" s="275"/>
      <c r="M535" s="276"/>
      <c r="N535" s="277"/>
      <c r="O535" s="277"/>
      <c r="P535" s="277"/>
      <c r="Q535" s="277"/>
      <c r="R535" s="277"/>
      <c r="S535" s="277"/>
      <c r="T535" s="27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79" t="s">
        <v>176</v>
      </c>
      <c r="AU535" s="279" t="s">
        <v>87</v>
      </c>
      <c r="AV535" s="13" t="s">
        <v>87</v>
      </c>
      <c r="AW535" s="13" t="s">
        <v>32</v>
      </c>
      <c r="AX535" s="13" t="s">
        <v>78</v>
      </c>
      <c r="AY535" s="279" t="s">
        <v>160</v>
      </c>
    </row>
    <row r="536" s="14" customFormat="1">
      <c r="A536" s="14"/>
      <c r="B536" s="280"/>
      <c r="C536" s="281"/>
      <c r="D536" s="264" t="s">
        <v>176</v>
      </c>
      <c r="E536" s="282" t="s">
        <v>1</v>
      </c>
      <c r="F536" s="283" t="s">
        <v>839</v>
      </c>
      <c r="G536" s="281"/>
      <c r="H536" s="284">
        <v>28</v>
      </c>
      <c r="I536" s="285"/>
      <c r="J536" s="281"/>
      <c r="K536" s="281"/>
      <c r="L536" s="286"/>
      <c r="M536" s="287"/>
      <c r="N536" s="288"/>
      <c r="O536" s="288"/>
      <c r="P536" s="288"/>
      <c r="Q536" s="288"/>
      <c r="R536" s="288"/>
      <c r="S536" s="288"/>
      <c r="T536" s="28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90" t="s">
        <v>176</v>
      </c>
      <c r="AU536" s="290" t="s">
        <v>87</v>
      </c>
      <c r="AV536" s="14" t="s">
        <v>179</v>
      </c>
      <c r="AW536" s="14" t="s">
        <v>32</v>
      </c>
      <c r="AX536" s="14" t="s">
        <v>78</v>
      </c>
      <c r="AY536" s="290" t="s">
        <v>160</v>
      </c>
    </row>
    <row r="537" s="15" customFormat="1">
      <c r="A537" s="15"/>
      <c r="B537" s="291"/>
      <c r="C537" s="292"/>
      <c r="D537" s="264" t="s">
        <v>176</v>
      </c>
      <c r="E537" s="293" t="s">
        <v>1</v>
      </c>
      <c r="F537" s="294" t="s">
        <v>180</v>
      </c>
      <c r="G537" s="292"/>
      <c r="H537" s="295">
        <v>28</v>
      </c>
      <c r="I537" s="296"/>
      <c r="J537" s="292"/>
      <c r="K537" s="292"/>
      <c r="L537" s="297"/>
      <c r="M537" s="298"/>
      <c r="N537" s="299"/>
      <c r="O537" s="299"/>
      <c r="P537" s="299"/>
      <c r="Q537" s="299"/>
      <c r="R537" s="299"/>
      <c r="S537" s="299"/>
      <c r="T537" s="300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301" t="s">
        <v>176</v>
      </c>
      <c r="AU537" s="301" t="s">
        <v>87</v>
      </c>
      <c r="AV537" s="15" t="s">
        <v>166</v>
      </c>
      <c r="AW537" s="15" t="s">
        <v>32</v>
      </c>
      <c r="AX537" s="15" t="s">
        <v>85</v>
      </c>
      <c r="AY537" s="301" t="s">
        <v>160</v>
      </c>
    </row>
    <row r="538" s="2" customFormat="1" ht="24.15" customHeight="1">
      <c r="A538" s="40"/>
      <c r="B538" s="41"/>
      <c r="C538" s="302" t="s">
        <v>840</v>
      </c>
      <c r="D538" s="302" t="s">
        <v>208</v>
      </c>
      <c r="E538" s="303" t="s">
        <v>429</v>
      </c>
      <c r="F538" s="304" t="s">
        <v>430</v>
      </c>
      <c r="G538" s="305" t="s">
        <v>211</v>
      </c>
      <c r="H538" s="306">
        <v>84</v>
      </c>
      <c r="I538" s="307"/>
      <c r="J538" s="308">
        <f>ROUND(I538*H538,2)</f>
        <v>0</v>
      </c>
      <c r="K538" s="309"/>
      <c r="L538" s="310"/>
      <c r="M538" s="311" t="s">
        <v>1</v>
      </c>
      <c r="N538" s="312" t="s">
        <v>43</v>
      </c>
      <c r="O538" s="93"/>
      <c r="P538" s="261">
        <f>O538*H538</f>
        <v>0</v>
      </c>
      <c r="Q538" s="261">
        <v>0.001</v>
      </c>
      <c r="R538" s="261">
        <f>Q538*H538</f>
        <v>0.084000000000000005</v>
      </c>
      <c r="S538" s="261">
        <v>0</v>
      </c>
      <c r="T538" s="262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63" t="s">
        <v>375</v>
      </c>
      <c r="AT538" s="263" t="s">
        <v>208</v>
      </c>
      <c r="AU538" s="263" t="s">
        <v>87</v>
      </c>
      <c r="AY538" s="17" t="s">
        <v>160</v>
      </c>
      <c r="BE538" s="153">
        <f>IF(N538="základní",J538,0)</f>
        <v>0</v>
      </c>
      <c r="BF538" s="153">
        <f>IF(N538="snížená",J538,0)</f>
        <v>0</v>
      </c>
      <c r="BG538" s="153">
        <f>IF(N538="zákl. přenesená",J538,0)</f>
        <v>0</v>
      </c>
      <c r="BH538" s="153">
        <f>IF(N538="sníž. přenesená",J538,0)</f>
        <v>0</v>
      </c>
      <c r="BI538" s="153">
        <f>IF(N538="nulová",J538,0)</f>
        <v>0</v>
      </c>
      <c r="BJ538" s="17" t="s">
        <v>85</v>
      </c>
      <c r="BK538" s="153">
        <f>ROUND(I538*H538,2)</f>
        <v>0</v>
      </c>
      <c r="BL538" s="17" t="s">
        <v>271</v>
      </c>
      <c r="BM538" s="263" t="s">
        <v>841</v>
      </c>
    </row>
    <row r="539" s="2" customFormat="1">
      <c r="A539" s="40"/>
      <c r="B539" s="41"/>
      <c r="C539" s="42"/>
      <c r="D539" s="264" t="s">
        <v>168</v>
      </c>
      <c r="E539" s="42"/>
      <c r="F539" s="265" t="s">
        <v>430</v>
      </c>
      <c r="G539" s="42"/>
      <c r="H539" s="42"/>
      <c r="I539" s="220"/>
      <c r="J539" s="42"/>
      <c r="K539" s="42"/>
      <c r="L539" s="43"/>
      <c r="M539" s="266"/>
      <c r="N539" s="267"/>
      <c r="O539" s="93"/>
      <c r="P539" s="93"/>
      <c r="Q539" s="93"/>
      <c r="R539" s="93"/>
      <c r="S539" s="93"/>
      <c r="T539" s="94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7" t="s">
        <v>168</v>
      </c>
      <c r="AU539" s="17" t="s">
        <v>87</v>
      </c>
    </row>
    <row r="540" s="2" customFormat="1">
      <c r="A540" s="40"/>
      <c r="B540" s="41"/>
      <c r="C540" s="42"/>
      <c r="D540" s="264" t="s">
        <v>169</v>
      </c>
      <c r="E540" s="42"/>
      <c r="F540" s="268" t="s">
        <v>432</v>
      </c>
      <c r="G540" s="42"/>
      <c r="H540" s="42"/>
      <c r="I540" s="220"/>
      <c r="J540" s="42"/>
      <c r="K540" s="42"/>
      <c r="L540" s="43"/>
      <c r="M540" s="266"/>
      <c r="N540" s="267"/>
      <c r="O540" s="93"/>
      <c r="P540" s="93"/>
      <c r="Q540" s="93"/>
      <c r="R540" s="93"/>
      <c r="S540" s="93"/>
      <c r="T540" s="94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7" t="s">
        <v>169</v>
      </c>
      <c r="AU540" s="17" t="s">
        <v>87</v>
      </c>
    </row>
    <row r="541" s="13" customFormat="1">
      <c r="A541" s="13"/>
      <c r="B541" s="269"/>
      <c r="C541" s="270"/>
      <c r="D541" s="264" t="s">
        <v>176</v>
      </c>
      <c r="E541" s="271" t="s">
        <v>1</v>
      </c>
      <c r="F541" s="272" t="s">
        <v>842</v>
      </c>
      <c r="G541" s="270"/>
      <c r="H541" s="273">
        <v>84</v>
      </c>
      <c r="I541" s="274"/>
      <c r="J541" s="270"/>
      <c r="K541" s="270"/>
      <c r="L541" s="275"/>
      <c r="M541" s="276"/>
      <c r="N541" s="277"/>
      <c r="O541" s="277"/>
      <c r="P541" s="277"/>
      <c r="Q541" s="277"/>
      <c r="R541" s="277"/>
      <c r="S541" s="277"/>
      <c r="T541" s="27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79" t="s">
        <v>176</v>
      </c>
      <c r="AU541" s="279" t="s">
        <v>87</v>
      </c>
      <c r="AV541" s="13" t="s">
        <v>87</v>
      </c>
      <c r="AW541" s="13" t="s">
        <v>32</v>
      </c>
      <c r="AX541" s="13" t="s">
        <v>78</v>
      </c>
      <c r="AY541" s="279" t="s">
        <v>160</v>
      </c>
    </row>
    <row r="542" s="14" customFormat="1">
      <c r="A542" s="14"/>
      <c r="B542" s="280"/>
      <c r="C542" s="281"/>
      <c r="D542" s="264" t="s">
        <v>176</v>
      </c>
      <c r="E542" s="282" t="s">
        <v>1</v>
      </c>
      <c r="F542" s="283" t="s">
        <v>434</v>
      </c>
      <c r="G542" s="281"/>
      <c r="H542" s="284">
        <v>84</v>
      </c>
      <c r="I542" s="285"/>
      <c r="J542" s="281"/>
      <c r="K542" s="281"/>
      <c r="L542" s="286"/>
      <c r="M542" s="287"/>
      <c r="N542" s="288"/>
      <c r="O542" s="288"/>
      <c r="P542" s="288"/>
      <c r="Q542" s="288"/>
      <c r="R542" s="288"/>
      <c r="S542" s="288"/>
      <c r="T542" s="28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90" t="s">
        <v>176</v>
      </c>
      <c r="AU542" s="290" t="s">
        <v>87</v>
      </c>
      <c r="AV542" s="14" t="s">
        <v>179</v>
      </c>
      <c r="AW542" s="14" t="s">
        <v>32</v>
      </c>
      <c r="AX542" s="14" t="s">
        <v>78</v>
      </c>
      <c r="AY542" s="290" t="s">
        <v>160</v>
      </c>
    </row>
    <row r="543" s="15" customFormat="1">
      <c r="A543" s="15"/>
      <c r="B543" s="291"/>
      <c r="C543" s="292"/>
      <c r="D543" s="264" t="s">
        <v>176</v>
      </c>
      <c r="E543" s="293" t="s">
        <v>1</v>
      </c>
      <c r="F543" s="294" t="s">
        <v>180</v>
      </c>
      <c r="G543" s="292"/>
      <c r="H543" s="295">
        <v>84</v>
      </c>
      <c r="I543" s="296"/>
      <c r="J543" s="292"/>
      <c r="K543" s="292"/>
      <c r="L543" s="297"/>
      <c r="M543" s="313"/>
      <c r="N543" s="314"/>
      <c r="O543" s="314"/>
      <c r="P543" s="314"/>
      <c r="Q543" s="314"/>
      <c r="R543" s="314"/>
      <c r="S543" s="314"/>
      <c r="T543" s="3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301" t="s">
        <v>176</v>
      </c>
      <c r="AU543" s="301" t="s">
        <v>87</v>
      </c>
      <c r="AV543" s="15" t="s">
        <v>166</v>
      </c>
      <c r="AW543" s="15" t="s">
        <v>32</v>
      </c>
      <c r="AX543" s="15" t="s">
        <v>85</v>
      </c>
      <c r="AY543" s="301" t="s">
        <v>160</v>
      </c>
    </row>
    <row r="544" s="2" customFormat="1" ht="6.96" customHeight="1">
      <c r="A544" s="40"/>
      <c r="B544" s="68"/>
      <c r="C544" s="69"/>
      <c r="D544" s="69"/>
      <c r="E544" s="69"/>
      <c r="F544" s="69"/>
      <c r="G544" s="69"/>
      <c r="H544" s="69"/>
      <c r="I544" s="69"/>
      <c r="J544" s="69"/>
      <c r="K544" s="69"/>
      <c r="L544" s="43"/>
      <c r="M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</row>
  </sheetData>
  <sheetProtection sheet="1" autoFilter="0" formatColumns="0" formatRows="0" objects="1" scenarios="1" spinCount="100000" saltValue="m2a2Q75fxa/iOSKptmsyzO9UrQVVkXnT6ZdxFl7z71E0Rxhg8a5Q/uIlkzRuHO3W+zD3khVRdkNTzmq5I0e6gg==" hashValue="9pZwbztnP8Dh5n6Fu6omONNr0HHJNzcswcksNxveV2QZ3/R60IUqjcpEj/uOiLZUJOawkF6fXRQdCd/c1E8ucw==" algorithmName="SHA-512" password="CC35"/>
  <autoFilter ref="C142:K543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15:F115"/>
    <mergeCell ref="D116:F116"/>
    <mergeCell ref="D117:F117"/>
    <mergeCell ref="D118:F118"/>
    <mergeCell ref="D119:F119"/>
    <mergeCell ref="E131:H131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20"/>
      <c r="AT3" s="17" t="s">
        <v>87</v>
      </c>
    </row>
    <row r="4" s="1" customFormat="1" ht="24.96" customHeight="1">
      <c r="B4" s="20"/>
      <c r="D4" s="163" t="s">
        <v>117</v>
      </c>
      <c r="L4" s="20"/>
      <c r="M4" s="16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65" t="s">
        <v>16</v>
      </c>
      <c r="L6" s="20"/>
    </row>
    <row r="7" s="1" customFormat="1" ht="26.25" customHeight="1">
      <c r="B7" s="20"/>
      <c r="E7" s="166" t="str">
        <f>'Rekapitulace stavby'!K6</f>
        <v>Dyje, hráze na Dyji Nový Přerov - Hevlín, ř.km 74,16, Hrabětice, ř. km 81,324, Hevlín</v>
      </c>
      <c r="F7" s="165"/>
      <c r="G7" s="165"/>
      <c r="H7" s="165"/>
      <c r="L7" s="20"/>
    </row>
    <row r="8" s="1" customFormat="1" ht="12" customHeight="1">
      <c r="B8" s="20"/>
      <c r="D8" s="165" t="s">
        <v>118</v>
      </c>
      <c r="L8" s="20"/>
    </row>
    <row r="9" s="2" customFormat="1" ht="16.5" customHeight="1">
      <c r="A9" s="40"/>
      <c r="B9" s="43"/>
      <c r="C9" s="40"/>
      <c r="D9" s="40"/>
      <c r="E9" s="166" t="s">
        <v>447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5" t="s">
        <v>120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67" t="s">
        <v>843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5" t="s">
        <v>18</v>
      </c>
      <c r="E13" s="40"/>
      <c r="F13" s="143" t="s">
        <v>1</v>
      </c>
      <c r="G13" s="40"/>
      <c r="H13" s="40"/>
      <c r="I13" s="165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5" t="s">
        <v>20</v>
      </c>
      <c r="E14" s="40"/>
      <c r="F14" s="143" t="s">
        <v>21</v>
      </c>
      <c r="G14" s="40"/>
      <c r="H14" s="40"/>
      <c r="I14" s="165" t="s">
        <v>22</v>
      </c>
      <c r="J14" s="168" t="str">
        <f>'Rekapitulace stavby'!AN8</f>
        <v>5. 2. 2025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5" t="s">
        <v>24</v>
      </c>
      <c r="E16" s="40"/>
      <c r="F16" s="40"/>
      <c r="G16" s="40"/>
      <c r="H16" s="40"/>
      <c r="I16" s="165" t="s">
        <v>25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26</v>
      </c>
      <c r="F17" s="40"/>
      <c r="G17" s="40"/>
      <c r="H17" s="40"/>
      <c r="I17" s="165" t="s">
        <v>27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5" t="s">
        <v>28</v>
      </c>
      <c r="E19" s="40"/>
      <c r="F19" s="40"/>
      <c r="G19" s="40"/>
      <c r="H19" s="40"/>
      <c r="I19" s="165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5" t="s">
        <v>27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5" t="s">
        <v>30</v>
      </c>
      <c r="E22" s="40"/>
      <c r="F22" s="40"/>
      <c r="G22" s="40"/>
      <c r="H22" s="40"/>
      <c r="I22" s="165" t="s">
        <v>25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">
        <v>31</v>
      </c>
      <c r="F23" s="40"/>
      <c r="G23" s="40"/>
      <c r="H23" s="40"/>
      <c r="I23" s="165" t="s">
        <v>27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5" t="s">
        <v>33</v>
      </c>
      <c r="E25" s="40"/>
      <c r="F25" s="40"/>
      <c r="G25" s="40"/>
      <c r="H25" s="40"/>
      <c r="I25" s="165" t="s">
        <v>25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">
        <v>34</v>
      </c>
      <c r="F26" s="40"/>
      <c r="G26" s="40"/>
      <c r="H26" s="40"/>
      <c r="I26" s="165" t="s">
        <v>27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5" t="s">
        <v>35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69"/>
      <c r="J29" s="169"/>
      <c r="K29" s="169"/>
      <c r="L29" s="172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3"/>
      <c r="E31" s="173"/>
      <c r="F31" s="173"/>
      <c r="G31" s="173"/>
      <c r="H31" s="173"/>
      <c r="I31" s="173"/>
      <c r="J31" s="173"/>
      <c r="K31" s="173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122</v>
      </c>
      <c r="E32" s="40"/>
      <c r="F32" s="40"/>
      <c r="G32" s="40"/>
      <c r="H32" s="40"/>
      <c r="I32" s="40"/>
      <c r="J32" s="174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5" t="s">
        <v>111</v>
      </c>
      <c r="E33" s="40"/>
      <c r="F33" s="40"/>
      <c r="G33" s="40"/>
      <c r="H33" s="40"/>
      <c r="I33" s="40"/>
      <c r="J33" s="174">
        <f>J103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6" t="s">
        <v>38</v>
      </c>
      <c r="E34" s="40"/>
      <c r="F34" s="40"/>
      <c r="G34" s="40"/>
      <c r="H34" s="40"/>
      <c r="I34" s="40"/>
      <c r="J34" s="177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3"/>
      <c r="E35" s="173"/>
      <c r="F35" s="173"/>
      <c r="G35" s="173"/>
      <c r="H35" s="173"/>
      <c r="I35" s="173"/>
      <c r="J35" s="173"/>
      <c r="K35" s="173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78" t="s">
        <v>40</v>
      </c>
      <c r="G36" s="40"/>
      <c r="H36" s="40"/>
      <c r="I36" s="178" t="s">
        <v>39</v>
      </c>
      <c r="J36" s="178" t="s">
        <v>41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79" t="s">
        <v>42</v>
      </c>
      <c r="E37" s="165" t="s">
        <v>43</v>
      </c>
      <c r="F37" s="180">
        <f>ROUND((SUM(BE103:BE110) + SUM(BE132:BE143)),  2)</f>
        <v>0</v>
      </c>
      <c r="G37" s="40"/>
      <c r="H37" s="40"/>
      <c r="I37" s="181">
        <v>0.20999999999999999</v>
      </c>
      <c r="J37" s="180">
        <f>ROUND(((SUM(BE103:BE110) + SUM(BE132:BE143))*I37),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5" t="s">
        <v>44</v>
      </c>
      <c r="F38" s="180">
        <f>ROUND((SUM(BF103:BF110) + SUM(BF132:BF143)),  2)</f>
        <v>0</v>
      </c>
      <c r="G38" s="40"/>
      <c r="H38" s="40"/>
      <c r="I38" s="181">
        <v>0.12</v>
      </c>
      <c r="J38" s="180">
        <f>ROUND(((SUM(BF103:BF110) + SUM(BF132:BF143))*I38),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5" t="s">
        <v>45</v>
      </c>
      <c r="F39" s="180">
        <f>ROUND((SUM(BG103:BG110) + SUM(BG132:BG143)),  2)</f>
        <v>0</v>
      </c>
      <c r="G39" s="40"/>
      <c r="H39" s="40"/>
      <c r="I39" s="181">
        <v>0.20999999999999999</v>
      </c>
      <c r="J39" s="180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5" t="s">
        <v>46</v>
      </c>
      <c r="F40" s="180">
        <f>ROUND((SUM(BH103:BH110) + SUM(BH132:BH143)),  2)</f>
        <v>0</v>
      </c>
      <c r="G40" s="40"/>
      <c r="H40" s="40"/>
      <c r="I40" s="181">
        <v>0.12</v>
      </c>
      <c r="J40" s="180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5" t="s">
        <v>47</v>
      </c>
      <c r="F41" s="180">
        <f>ROUND((SUM(BI103:BI110) + SUM(BI132:BI143)),  2)</f>
        <v>0</v>
      </c>
      <c r="G41" s="40"/>
      <c r="H41" s="40"/>
      <c r="I41" s="181">
        <v>0</v>
      </c>
      <c r="J41" s="180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2"/>
      <c r="D43" s="183" t="s">
        <v>48</v>
      </c>
      <c r="E43" s="184"/>
      <c r="F43" s="184"/>
      <c r="G43" s="185" t="s">
        <v>49</v>
      </c>
      <c r="H43" s="186" t="s">
        <v>50</v>
      </c>
      <c r="I43" s="184"/>
      <c r="J43" s="187">
        <f>SUM(J34:J41)</f>
        <v>0</v>
      </c>
      <c r="K43" s="188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9" t="s">
        <v>51</v>
      </c>
      <c r="E50" s="190"/>
      <c r="F50" s="190"/>
      <c r="G50" s="189" t="s">
        <v>52</v>
      </c>
      <c r="H50" s="190"/>
      <c r="I50" s="190"/>
      <c r="J50" s="190"/>
      <c r="K50" s="190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1" t="s">
        <v>53</v>
      </c>
      <c r="E61" s="192"/>
      <c r="F61" s="193" t="s">
        <v>54</v>
      </c>
      <c r="G61" s="191" t="s">
        <v>53</v>
      </c>
      <c r="H61" s="192"/>
      <c r="I61" s="192"/>
      <c r="J61" s="194" t="s">
        <v>54</v>
      </c>
      <c r="K61" s="192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9" t="s">
        <v>55</v>
      </c>
      <c r="E65" s="195"/>
      <c r="F65" s="195"/>
      <c r="G65" s="189" t="s">
        <v>56</v>
      </c>
      <c r="H65" s="195"/>
      <c r="I65" s="195"/>
      <c r="J65" s="195"/>
      <c r="K65" s="195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1" t="s">
        <v>53</v>
      </c>
      <c r="E76" s="192"/>
      <c r="F76" s="193" t="s">
        <v>54</v>
      </c>
      <c r="G76" s="191" t="s">
        <v>53</v>
      </c>
      <c r="H76" s="192"/>
      <c r="I76" s="192"/>
      <c r="J76" s="194" t="s">
        <v>54</v>
      </c>
      <c r="K76" s="192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6"/>
      <c r="C77" s="197"/>
      <c r="D77" s="197"/>
      <c r="E77" s="197"/>
      <c r="F77" s="197"/>
      <c r="G77" s="197"/>
      <c r="H77" s="197"/>
      <c r="I77" s="197"/>
      <c r="J77" s="197"/>
      <c r="K77" s="197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8"/>
      <c r="C81" s="199"/>
      <c r="D81" s="199"/>
      <c r="E81" s="199"/>
      <c r="F81" s="199"/>
      <c r="G81" s="199"/>
      <c r="H81" s="199"/>
      <c r="I81" s="199"/>
      <c r="J81" s="199"/>
      <c r="K81" s="199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123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25" customHeight="1">
      <c r="A85" s="40"/>
      <c r="B85" s="41"/>
      <c r="C85" s="42"/>
      <c r="D85" s="42"/>
      <c r="E85" s="200" t="str">
        <f>E7</f>
        <v>Dyje, hráze na Dyji Nový Přerov - Hevlín, ř.km 74,16, Hrabětice, ř. km 81,324, Hevlín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118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00" t="s">
        <v>447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120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SO 02.2 - Kompletní výměna stavidla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>Hevlín,Hrabětice</v>
      </c>
      <c r="G91" s="42"/>
      <c r="H91" s="42"/>
      <c r="I91" s="32" t="s">
        <v>22</v>
      </c>
      <c r="J91" s="81" t="str">
        <f>IF(J14="","",J14)</f>
        <v>5. 2. 2025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>Povodí Moravy, s.p.</v>
      </c>
      <c r="G93" s="42"/>
      <c r="H93" s="42"/>
      <c r="I93" s="32" t="s">
        <v>30</v>
      </c>
      <c r="J93" s="36" t="str">
        <f>E23</f>
        <v>Ing. Adam Balažovič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28</v>
      </c>
      <c r="D94" s="42"/>
      <c r="E94" s="42"/>
      <c r="F94" s="27" t="str">
        <f>IF(E20="","",E20)</f>
        <v>Vyplň údaj</v>
      </c>
      <c r="G94" s="42"/>
      <c r="H94" s="42"/>
      <c r="I94" s="32" t="s">
        <v>33</v>
      </c>
      <c r="J94" s="36" t="str">
        <f>E26</f>
        <v>VZD INVEST, s.r.o.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01" t="s">
        <v>124</v>
      </c>
      <c r="D96" s="159"/>
      <c r="E96" s="159"/>
      <c r="F96" s="159"/>
      <c r="G96" s="159"/>
      <c r="H96" s="159"/>
      <c r="I96" s="159"/>
      <c r="J96" s="202" t="s">
        <v>125</v>
      </c>
      <c r="K96" s="159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03" t="s">
        <v>126</v>
      </c>
      <c r="D98" s="42"/>
      <c r="E98" s="42"/>
      <c r="F98" s="42"/>
      <c r="G98" s="42"/>
      <c r="H98" s="42"/>
      <c r="I98" s="42"/>
      <c r="J98" s="112">
        <f>J132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127</v>
      </c>
    </row>
    <row r="99" s="9" customFormat="1" ht="24.96" customHeight="1">
      <c r="A99" s="9"/>
      <c r="B99" s="204"/>
      <c r="C99" s="205"/>
      <c r="D99" s="206" t="s">
        <v>128</v>
      </c>
      <c r="E99" s="207"/>
      <c r="F99" s="207"/>
      <c r="G99" s="207"/>
      <c r="H99" s="207"/>
      <c r="I99" s="207"/>
      <c r="J99" s="208">
        <f>J133</f>
        <v>0</v>
      </c>
      <c r="K99" s="205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5"/>
      <c r="D100" s="211" t="s">
        <v>132</v>
      </c>
      <c r="E100" s="212"/>
      <c r="F100" s="212"/>
      <c r="G100" s="212"/>
      <c r="H100" s="212"/>
      <c r="I100" s="212"/>
      <c r="J100" s="213">
        <f>J134</f>
        <v>0</v>
      </c>
      <c r="K100" s="135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29.28" customHeight="1">
      <c r="A103" s="40"/>
      <c r="B103" s="41"/>
      <c r="C103" s="203" t="s">
        <v>137</v>
      </c>
      <c r="D103" s="42"/>
      <c r="E103" s="42"/>
      <c r="F103" s="42"/>
      <c r="G103" s="42"/>
      <c r="H103" s="42"/>
      <c r="I103" s="42"/>
      <c r="J103" s="215">
        <f>ROUND(J104 + J105 + J106 + J107 + J108 + J109,2)</f>
        <v>0</v>
      </c>
      <c r="K103" s="42"/>
      <c r="L103" s="65"/>
      <c r="N103" s="216" t="s">
        <v>42</v>
      </c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8" customHeight="1">
      <c r="A104" s="40"/>
      <c r="B104" s="41"/>
      <c r="C104" s="42"/>
      <c r="D104" s="154" t="s">
        <v>138</v>
      </c>
      <c r="E104" s="149"/>
      <c r="F104" s="149"/>
      <c r="G104" s="42"/>
      <c r="H104" s="42"/>
      <c r="I104" s="42"/>
      <c r="J104" s="150">
        <v>0</v>
      </c>
      <c r="K104" s="42"/>
      <c r="L104" s="217"/>
      <c r="M104" s="218"/>
      <c r="N104" s="219" t="s">
        <v>43</v>
      </c>
      <c r="O104" s="218"/>
      <c r="P104" s="218"/>
      <c r="Q104" s="218"/>
      <c r="R104" s="218"/>
      <c r="S104" s="220"/>
      <c r="T104" s="220"/>
      <c r="U104" s="220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/>
      <c r="AF104" s="218"/>
      <c r="AG104" s="218"/>
      <c r="AH104" s="218"/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21" t="s">
        <v>105</v>
      </c>
      <c r="AZ104" s="218"/>
      <c r="BA104" s="218"/>
      <c r="BB104" s="218"/>
      <c r="BC104" s="218"/>
      <c r="BD104" s="218"/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221" t="s">
        <v>85</v>
      </c>
      <c r="BK104" s="218"/>
      <c r="BL104" s="218"/>
      <c r="BM104" s="218"/>
    </row>
    <row r="105" s="2" customFormat="1" ht="18" customHeight="1">
      <c r="A105" s="40"/>
      <c r="B105" s="41"/>
      <c r="C105" s="42"/>
      <c r="D105" s="154" t="s">
        <v>139</v>
      </c>
      <c r="E105" s="149"/>
      <c r="F105" s="149"/>
      <c r="G105" s="42"/>
      <c r="H105" s="42"/>
      <c r="I105" s="42"/>
      <c r="J105" s="150">
        <v>0</v>
      </c>
      <c r="K105" s="42"/>
      <c r="L105" s="217"/>
      <c r="M105" s="218"/>
      <c r="N105" s="219" t="s">
        <v>43</v>
      </c>
      <c r="O105" s="218"/>
      <c r="P105" s="218"/>
      <c r="Q105" s="218"/>
      <c r="R105" s="218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18"/>
      <c r="AG105" s="218"/>
      <c r="AH105" s="218"/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21" t="s">
        <v>105</v>
      </c>
      <c r="AZ105" s="218"/>
      <c r="BA105" s="218"/>
      <c r="BB105" s="218"/>
      <c r="BC105" s="218"/>
      <c r="BD105" s="218"/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221" t="s">
        <v>85</v>
      </c>
      <c r="BK105" s="218"/>
      <c r="BL105" s="218"/>
      <c r="BM105" s="218"/>
    </row>
    <row r="106" s="2" customFormat="1" ht="18" customHeight="1">
      <c r="A106" s="40"/>
      <c r="B106" s="41"/>
      <c r="C106" s="42"/>
      <c r="D106" s="154" t="s">
        <v>140</v>
      </c>
      <c r="E106" s="149"/>
      <c r="F106" s="149"/>
      <c r="G106" s="42"/>
      <c r="H106" s="42"/>
      <c r="I106" s="42"/>
      <c r="J106" s="150">
        <v>0</v>
      </c>
      <c r="K106" s="42"/>
      <c r="L106" s="217"/>
      <c r="M106" s="218"/>
      <c r="N106" s="219" t="s">
        <v>43</v>
      </c>
      <c r="O106" s="218"/>
      <c r="P106" s="218"/>
      <c r="Q106" s="218"/>
      <c r="R106" s="218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18"/>
      <c r="AG106" s="218"/>
      <c r="AH106" s="218"/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21" t="s">
        <v>105</v>
      </c>
      <c r="AZ106" s="218"/>
      <c r="BA106" s="218"/>
      <c r="BB106" s="218"/>
      <c r="BC106" s="218"/>
      <c r="BD106" s="218"/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221" t="s">
        <v>85</v>
      </c>
      <c r="BK106" s="218"/>
      <c r="BL106" s="218"/>
      <c r="BM106" s="218"/>
    </row>
    <row r="107" s="2" customFormat="1" ht="18" customHeight="1">
      <c r="A107" s="40"/>
      <c r="B107" s="41"/>
      <c r="C107" s="42"/>
      <c r="D107" s="154" t="s">
        <v>141</v>
      </c>
      <c r="E107" s="149"/>
      <c r="F107" s="149"/>
      <c r="G107" s="42"/>
      <c r="H107" s="42"/>
      <c r="I107" s="42"/>
      <c r="J107" s="150">
        <v>0</v>
      </c>
      <c r="K107" s="42"/>
      <c r="L107" s="217"/>
      <c r="M107" s="218"/>
      <c r="N107" s="219" t="s">
        <v>43</v>
      </c>
      <c r="O107" s="218"/>
      <c r="P107" s="218"/>
      <c r="Q107" s="218"/>
      <c r="R107" s="218"/>
      <c r="S107" s="220"/>
      <c r="T107" s="220"/>
      <c r="U107" s="220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/>
      <c r="AF107" s="218"/>
      <c r="AG107" s="218"/>
      <c r="AH107" s="218"/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21" t="s">
        <v>105</v>
      </c>
      <c r="AZ107" s="218"/>
      <c r="BA107" s="218"/>
      <c r="BB107" s="218"/>
      <c r="BC107" s="218"/>
      <c r="BD107" s="218"/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221" t="s">
        <v>85</v>
      </c>
      <c r="BK107" s="218"/>
      <c r="BL107" s="218"/>
      <c r="BM107" s="218"/>
    </row>
    <row r="108" s="2" customFormat="1" ht="18" customHeight="1">
      <c r="A108" s="40"/>
      <c r="B108" s="41"/>
      <c r="C108" s="42"/>
      <c r="D108" s="154" t="s">
        <v>142</v>
      </c>
      <c r="E108" s="149"/>
      <c r="F108" s="149"/>
      <c r="G108" s="42"/>
      <c r="H108" s="42"/>
      <c r="I108" s="42"/>
      <c r="J108" s="150">
        <v>0</v>
      </c>
      <c r="K108" s="42"/>
      <c r="L108" s="217"/>
      <c r="M108" s="218"/>
      <c r="N108" s="219" t="s">
        <v>43</v>
      </c>
      <c r="O108" s="218"/>
      <c r="P108" s="218"/>
      <c r="Q108" s="218"/>
      <c r="R108" s="218"/>
      <c r="S108" s="220"/>
      <c r="T108" s="220"/>
      <c r="U108" s="220"/>
      <c r="V108" s="220"/>
      <c r="W108" s="220"/>
      <c r="X108" s="220"/>
      <c r="Y108" s="220"/>
      <c r="Z108" s="220"/>
      <c r="AA108" s="220"/>
      <c r="AB108" s="220"/>
      <c r="AC108" s="220"/>
      <c r="AD108" s="220"/>
      <c r="AE108" s="220"/>
      <c r="AF108" s="218"/>
      <c r="AG108" s="218"/>
      <c r="AH108" s="218"/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21" t="s">
        <v>105</v>
      </c>
      <c r="AZ108" s="218"/>
      <c r="BA108" s="218"/>
      <c r="BB108" s="218"/>
      <c r="BC108" s="218"/>
      <c r="BD108" s="218"/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21" t="s">
        <v>85</v>
      </c>
      <c r="BK108" s="218"/>
      <c r="BL108" s="218"/>
      <c r="BM108" s="218"/>
    </row>
    <row r="109" s="2" customFormat="1" ht="18" customHeight="1">
      <c r="A109" s="40"/>
      <c r="B109" s="41"/>
      <c r="C109" s="42"/>
      <c r="D109" s="149" t="s">
        <v>143</v>
      </c>
      <c r="E109" s="42"/>
      <c r="F109" s="42"/>
      <c r="G109" s="42"/>
      <c r="H109" s="42"/>
      <c r="I109" s="42"/>
      <c r="J109" s="150">
        <f>ROUND(J32*T109,2)</f>
        <v>0</v>
      </c>
      <c r="K109" s="42"/>
      <c r="L109" s="217"/>
      <c r="M109" s="218"/>
      <c r="N109" s="219" t="s">
        <v>43</v>
      </c>
      <c r="O109" s="218"/>
      <c r="P109" s="218"/>
      <c r="Q109" s="218"/>
      <c r="R109" s="218"/>
      <c r="S109" s="220"/>
      <c r="T109" s="220"/>
      <c r="U109" s="220"/>
      <c r="V109" s="220"/>
      <c r="W109" s="220"/>
      <c r="X109" s="220"/>
      <c r="Y109" s="220"/>
      <c r="Z109" s="220"/>
      <c r="AA109" s="220"/>
      <c r="AB109" s="220"/>
      <c r="AC109" s="220"/>
      <c r="AD109" s="220"/>
      <c r="AE109" s="220"/>
      <c r="AF109" s="218"/>
      <c r="AG109" s="218"/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21" t="s">
        <v>144</v>
      </c>
      <c r="AZ109" s="218"/>
      <c r="BA109" s="218"/>
      <c r="BB109" s="218"/>
      <c r="BC109" s="218"/>
      <c r="BD109" s="218"/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221" t="s">
        <v>85</v>
      </c>
      <c r="BK109" s="218"/>
      <c r="BL109" s="218"/>
      <c r="BM109" s="218"/>
    </row>
    <row r="110" s="2" customForma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29.28" customHeight="1">
      <c r="A111" s="40"/>
      <c r="B111" s="41"/>
      <c r="C111" s="158" t="s">
        <v>116</v>
      </c>
      <c r="D111" s="159"/>
      <c r="E111" s="159"/>
      <c r="F111" s="159"/>
      <c r="G111" s="159"/>
      <c r="H111" s="159"/>
      <c r="I111" s="159"/>
      <c r="J111" s="160">
        <f>ROUND(J98+J103,2)</f>
        <v>0</v>
      </c>
      <c r="K111" s="159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6" s="2" customFormat="1" ht="6.96" customHeight="1">
      <c r="A116" s="40"/>
      <c r="B116" s="70"/>
      <c r="C116" s="71"/>
      <c r="D116" s="71"/>
      <c r="E116" s="71"/>
      <c r="F116" s="71"/>
      <c r="G116" s="71"/>
      <c r="H116" s="71"/>
      <c r="I116" s="71"/>
      <c r="J116" s="71"/>
      <c r="K116" s="71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24.96" customHeight="1">
      <c r="A117" s="40"/>
      <c r="B117" s="41"/>
      <c r="C117" s="23" t="s">
        <v>145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2" t="s">
        <v>16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26.25" customHeight="1">
      <c r="A120" s="40"/>
      <c r="B120" s="41"/>
      <c r="C120" s="42"/>
      <c r="D120" s="42"/>
      <c r="E120" s="200" t="str">
        <f>E7</f>
        <v>Dyje, hráze na Dyji Nový Přerov - Hevlín, ř.km 74,16, Hrabětice, ř. km 81,324, Hevlín</v>
      </c>
      <c r="F120" s="32"/>
      <c r="G120" s="32"/>
      <c r="H120" s="3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1" customFormat="1" ht="12" customHeight="1">
      <c r="B121" s="21"/>
      <c r="C121" s="32" t="s">
        <v>118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="2" customFormat="1" ht="16.5" customHeight="1">
      <c r="A122" s="40"/>
      <c r="B122" s="41"/>
      <c r="C122" s="42"/>
      <c r="D122" s="42"/>
      <c r="E122" s="200" t="s">
        <v>447</v>
      </c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2" t="s">
        <v>120</v>
      </c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6.5" customHeight="1">
      <c r="A124" s="40"/>
      <c r="B124" s="41"/>
      <c r="C124" s="42"/>
      <c r="D124" s="42"/>
      <c r="E124" s="78" t="str">
        <f>E11</f>
        <v>SO 02.2 - Kompletní výměna stavidla</v>
      </c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2" customHeight="1">
      <c r="A126" s="40"/>
      <c r="B126" s="41"/>
      <c r="C126" s="32" t="s">
        <v>20</v>
      </c>
      <c r="D126" s="42"/>
      <c r="E126" s="42"/>
      <c r="F126" s="27" t="str">
        <f>F14</f>
        <v>Hevlín,Hrabětice</v>
      </c>
      <c r="G126" s="42"/>
      <c r="H126" s="42"/>
      <c r="I126" s="32" t="s">
        <v>22</v>
      </c>
      <c r="J126" s="81" t="str">
        <f>IF(J14="","",J14)</f>
        <v>5. 2. 2025</v>
      </c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5.15" customHeight="1">
      <c r="A128" s="40"/>
      <c r="B128" s="41"/>
      <c r="C128" s="32" t="s">
        <v>24</v>
      </c>
      <c r="D128" s="42"/>
      <c r="E128" s="42"/>
      <c r="F128" s="27" t="str">
        <f>E17</f>
        <v>Povodí Moravy, s.p.</v>
      </c>
      <c r="G128" s="42"/>
      <c r="H128" s="42"/>
      <c r="I128" s="32" t="s">
        <v>30</v>
      </c>
      <c r="J128" s="36" t="str">
        <f>E23</f>
        <v>Ing. Adam Balažovič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5.15" customHeight="1">
      <c r="A129" s="40"/>
      <c r="B129" s="41"/>
      <c r="C129" s="32" t="s">
        <v>28</v>
      </c>
      <c r="D129" s="42"/>
      <c r="E129" s="42"/>
      <c r="F129" s="27" t="str">
        <f>IF(E20="","",E20)</f>
        <v>Vyplň údaj</v>
      </c>
      <c r="G129" s="42"/>
      <c r="H129" s="42"/>
      <c r="I129" s="32" t="s">
        <v>33</v>
      </c>
      <c r="J129" s="36" t="str">
        <f>E26</f>
        <v>VZD INVEST, s.r.o.</v>
      </c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0.32" customHeight="1">
      <c r="A130" s="40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11" customFormat="1" ht="29.28" customHeight="1">
      <c r="A131" s="223"/>
      <c r="B131" s="224"/>
      <c r="C131" s="225" t="s">
        <v>146</v>
      </c>
      <c r="D131" s="226" t="s">
        <v>63</v>
      </c>
      <c r="E131" s="226" t="s">
        <v>59</v>
      </c>
      <c r="F131" s="226" t="s">
        <v>60</v>
      </c>
      <c r="G131" s="226" t="s">
        <v>147</v>
      </c>
      <c r="H131" s="226" t="s">
        <v>148</v>
      </c>
      <c r="I131" s="226" t="s">
        <v>149</v>
      </c>
      <c r="J131" s="227" t="s">
        <v>125</v>
      </c>
      <c r="K131" s="228" t="s">
        <v>150</v>
      </c>
      <c r="L131" s="229"/>
      <c r="M131" s="102" t="s">
        <v>1</v>
      </c>
      <c r="N131" s="103" t="s">
        <v>42</v>
      </c>
      <c r="O131" s="103" t="s">
        <v>151</v>
      </c>
      <c r="P131" s="103" t="s">
        <v>152</v>
      </c>
      <c r="Q131" s="103" t="s">
        <v>153</v>
      </c>
      <c r="R131" s="103" t="s">
        <v>154</v>
      </c>
      <c r="S131" s="103" t="s">
        <v>155</v>
      </c>
      <c r="T131" s="104" t="s">
        <v>156</v>
      </c>
      <c r="U131" s="223"/>
      <c r="V131" s="223"/>
      <c r="W131" s="223"/>
      <c r="X131" s="223"/>
      <c r="Y131" s="223"/>
      <c r="Z131" s="223"/>
      <c r="AA131" s="223"/>
      <c r="AB131" s="223"/>
      <c r="AC131" s="223"/>
      <c r="AD131" s="223"/>
      <c r="AE131" s="223"/>
    </row>
    <row r="132" s="2" customFormat="1" ht="22.8" customHeight="1">
      <c r="A132" s="40"/>
      <c r="B132" s="41"/>
      <c r="C132" s="109" t="s">
        <v>157</v>
      </c>
      <c r="D132" s="42"/>
      <c r="E132" s="42"/>
      <c r="F132" s="42"/>
      <c r="G132" s="42"/>
      <c r="H132" s="42"/>
      <c r="I132" s="42"/>
      <c r="J132" s="230">
        <f>BK132</f>
        <v>0</v>
      </c>
      <c r="K132" s="42"/>
      <c r="L132" s="43"/>
      <c r="M132" s="105"/>
      <c r="N132" s="231"/>
      <c r="O132" s="106"/>
      <c r="P132" s="232">
        <f>P133</f>
        <v>0</v>
      </c>
      <c r="Q132" s="106"/>
      <c r="R132" s="232">
        <f>R133</f>
        <v>0</v>
      </c>
      <c r="S132" s="106"/>
      <c r="T132" s="233">
        <f>T133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7" t="s">
        <v>77</v>
      </c>
      <c r="AU132" s="17" t="s">
        <v>127</v>
      </c>
      <c r="BK132" s="234">
        <f>BK133</f>
        <v>0</v>
      </c>
    </row>
    <row r="133" s="12" customFormat="1" ht="25.92" customHeight="1">
      <c r="A133" s="12"/>
      <c r="B133" s="235"/>
      <c r="C133" s="236"/>
      <c r="D133" s="237" t="s">
        <v>77</v>
      </c>
      <c r="E133" s="238" t="s">
        <v>158</v>
      </c>
      <c r="F133" s="238" t="s">
        <v>159</v>
      </c>
      <c r="G133" s="236"/>
      <c r="H133" s="236"/>
      <c r="I133" s="239"/>
      <c r="J133" s="240">
        <f>BK133</f>
        <v>0</v>
      </c>
      <c r="K133" s="236"/>
      <c r="L133" s="241"/>
      <c r="M133" s="242"/>
      <c r="N133" s="243"/>
      <c r="O133" s="243"/>
      <c r="P133" s="244">
        <f>P134</f>
        <v>0</v>
      </c>
      <c r="Q133" s="243"/>
      <c r="R133" s="244">
        <f>R134</f>
        <v>0</v>
      </c>
      <c r="S133" s="243"/>
      <c r="T133" s="245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46" t="s">
        <v>85</v>
      </c>
      <c r="AT133" s="247" t="s">
        <v>77</v>
      </c>
      <c r="AU133" s="247" t="s">
        <v>78</v>
      </c>
      <c r="AY133" s="246" t="s">
        <v>160</v>
      </c>
      <c r="BK133" s="248">
        <f>BK134</f>
        <v>0</v>
      </c>
    </row>
    <row r="134" s="12" customFormat="1" ht="22.8" customHeight="1">
      <c r="A134" s="12"/>
      <c r="B134" s="235"/>
      <c r="C134" s="236"/>
      <c r="D134" s="237" t="s">
        <v>77</v>
      </c>
      <c r="E134" s="249" t="s">
        <v>219</v>
      </c>
      <c r="F134" s="249" t="s">
        <v>278</v>
      </c>
      <c r="G134" s="236"/>
      <c r="H134" s="236"/>
      <c r="I134" s="239"/>
      <c r="J134" s="250">
        <f>BK134</f>
        <v>0</v>
      </c>
      <c r="K134" s="236"/>
      <c r="L134" s="241"/>
      <c r="M134" s="242"/>
      <c r="N134" s="243"/>
      <c r="O134" s="243"/>
      <c r="P134" s="244">
        <f>SUM(P135:P143)</f>
        <v>0</v>
      </c>
      <c r="Q134" s="243"/>
      <c r="R134" s="244">
        <f>SUM(R135:R143)</f>
        <v>0</v>
      </c>
      <c r="S134" s="243"/>
      <c r="T134" s="245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6" t="s">
        <v>85</v>
      </c>
      <c r="AT134" s="247" t="s">
        <v>77</v>
      </c>
      <c r="AU134" s="247" t="s">
        <v>85</v>
      </c>
      <c r="AY134" s="246" t="s">
        <v>160</v>
      </c>
      <c r="BK134" s="248">
        <f>SUM(BK135:BK143)</f>
        <v>0</v>
      </c>
    </row>
    <row r="135" s="2" customFormat="1" ht="21.75" customHeight="1">
      <c r="A135" s="40"/>
      <c r="B135" s="41"/>
      <c r="C135" s="251" t="s">
        <v>85</v>
      </c>
      <c r="D135" s="251" t="s">
        <v>162</v>
      </c>
      <c r="E135" s="252" t="s">
        <v>305</v>
      </c>
      <c r="F135" s="253" t="s">
        <v>844</v>
      </c>
      <c r="G135" s="254" t="s">
        <v>165</v>
      </c>
      <c r="H135" s="255">
        <v>1</v>
      </c>
      <c r="I135" s="256"/>
      <c r="J135" s="257">
        <f>ROUND(I135*H135,2)</f>
        <v>0</v>
      </c>
      <c r="K135" s="258"/>
      <c r="L135" s="43"/>
      <c r="M135" s="259" t="s">
        <v>1</v>
      </c>
      <c r="N135" s="260" t="s">
        <v>43</v>
      </c>
      <c r="O135" s="93"/>
      <c r="P135" s="261">
        <f>O135*H135</f>
        <v>0</v>
      </c>
      <c r="Q135" s="261">
        <v>0</v>
      </c>
      <c r="R135" s="261">
        <f>Q135*H135</f>
        <v>0</v>
      </c>
      <c r="S135" s="261">
        <v>0</v>
      </c>
      <c r="T135" s="26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63" t="s">
        <v>166</v>
      </c>
      <c r="AT135" s="263" t="s">
        <v>162</v>
      </c>
      <c r="AU135" s="263" t="s">
        <v>87</v>
      </c>
      <c r="AY135" s="17" t="s">
        <v>160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7" t="s">
        <v>85</v>
      </c>
      <c r="BK135" s="153">
        <f>ROUND(I135*H135,2)</f>
        <v>0</v>
      </c>
      <c r="BL135" s="17" t="s">
        <v>166</v>
      </c>
      <c r="BM135" s="263" t="s">
        <v>845</v>
      </c>
    </row>
    <row r="136" s="2" customFormat="1">
      <c r="A136" s="40"/>
      <c r="B136" s="41"/>
      <c r="C136" s="42"/>
      <c r="D136" s="264" t="s">
        <v>168</v>
      </c>
      <c r="E136" s="42"/>
      <c r="F136" s="265" t="s">
        <v>844</v>
      </c>
      <c r="G136" s="42"/>
      <c r="H136" s="42"/>
      <c r="I136" s="220"/>
      <c r="J136" s="42"/>
      <c r="K136" s="42"/>
      <c r="L136" s="43"/>
      <c r="M136" s="266"/>
      <c r="N136" s="267"/>
      <c r="O136" s="93"/>
      <c r="P136" s="93"/>
      <c r="Q136" s="93"/>
      <c r="R136" s="93"/>
      <c r="S136" s="93"/>
      <c r="T136" s="94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7" t="s">
        <v>168</v>
      </c>
      <c r="AU136" s="17" t="s">
        <v>87</v>
      </c>
    </row>
    <row r="137" s="2" customFormat="1">
      <c r="A137" s="40"/>
      <c r="B137" s="41"/>
      <c r="C137" s="42"/>
      <c r="D137" s="264" t="s">
        <v>169</v>
      </c>
      <c r="E137" s="42"/>
      <c r="F137" s="268" t="s">
        <v>846</v>
      </c>
      <c r="G137" s="42"/>
      <c r="H137" s="42"/>
      <c r="I137" s="220"/>
      <c r="J137" s="42"/>
      <c r="K137" s="42"/>
      <c r="L137" s="43"/>
      <c r="M137" s="266"/>
      <c r="N137" s="267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7" t="s">
        <v>169</v>
      </c>
      <c r="AU137" s="17" t="s">
        <v>87</v>
      </c>
    </row>
    <row r="138" s="2" customFormat="1" ht="16.5" customHeight="1">
      <c r="A138" s="40"/>
      <c r="B138" s="41"/>
      <c r="C138" s="251" t="s">
        <v>87</v>
      </c>
      <c r="D138" s="251" t="s">
        <v>162</v>
      </c>
      <c r="E138" s="252" t="s">
        <v>439</v>
      </c>
      <c r="F138" s="253" t="s">
        <v>440</v>
      </c>
      <c r="G138" s="254" t="s">
        <v>165</v>
      </c>
      <c r="H138" s="255">
        <v>1</v>
      </c>
      <c r="I138" s="256"/>
      <c r="J138" s="257">
        <f>ROUND(I138*H138,2)</f>
        <v>0</v>
      </c>
      <c r="K138" s="258"/>
      <c r="L138" s="43"/>
      <c r="M138" s="259" t="s">
        <v>1</v>
      </c>
      <c r="N138" s="260" t="s">
        <v>43</v>
      </c>
      <c r="O138" s="93"/>
      <c r="P138" s="261">
        <f>O138*H138</f>
        <v>0</v>
      </c>
      <c r="Q138" s="261">
        <v>0</v>
      </c>
      <c r="R138" s="261">
        <f>Q138*H138</f>
        <v>0</v>
      </c>
      <c r="S138" s="261">
        <v>0</v>
      </c>
      <c r="T138" s="26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63" t="s">
        <v>166</v>
      </c>
      <c r="AT138" s="263" t="s">
        <v>162</v>
      </c>
      <c r="AU138" s="263" t="s">
        <v>87</v>
      </c>
      <c r="AY138" s="17" t="s">
        <v>160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7" t="s">
        <v>85</v>
      </c>
      <c r="BK138" s="153">
        <f>ROUND(I138*H138,2)</f>
        <v>0</v>
      </c>
      <c r="BL138" s="17" t="s">
        <v>166</v>
      </c>
      <c r="BM138" s="263" t="s">
        <v>847</v>
      </c>
    </row>
    <row r="139" s="2" customFormat="1">
      <c r="A139" s="40"/>
      <c r="B139" s="41"/>
      <c r="C139" s="42"/>
      <c r="D139" s="264" t="s">
        <v>168</v>
      </c>
      <c r="E139" s="42"/>
      <c r="F139" s="265" t="s">
        <v>440</v>
      </c>
      <c r="G139" s="42"/>
      <c r="H139" s="42"/>
      <c r="I139" s="220"/>
      <c r="J139" s="42"/>
      <c r="K139" s="42"/>
      <c r="L139" s="43"/>
      <c r="M139" s="266"/>
      <c r="N139" s="267"/>
      <c r="O139" s="93"/>
      <c r="P139" s="93"/>
      <c r="Q139" s="93"/>
      <c r="R139" s="93"/>
      <c r="S139" s="93"/>
      <c r="T139" s="94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7" t="s">
        <v>168</v>
      </c>
      <c r="AU139" s="17" t="s">
        <v>87</v>
      </c>
    </row>
    <row r="140" s="2" customFormat="1">
      <c r="A140" s="40"/>
      <c r="B140" s="41"/>
      <c r="C140" s="42"/>
      <c r="D140" s="264" t="s">
        <v>169</v>
      </c>
      <c r="E140" s="42"/>
      <c r="F140" s="268" t="s">
        <v>848</v>
      </c>
      <c r="G140" s="42"/>
      <c r="H140" s="42"/>
      <c r="I140" s="220"/>
      <c r="J140" s="42"/>
      <c r="K140" s="42"/>
      <c r="L140" s="43"/>
      <c r="M140" s="266"/>
      <c r="N140" s="267"/>
      <c r="O140" s="93"/>
      <c r="P140" s="93"/>
      <c r="Q140" s="93"/>
      <c r="R140" s="93"/>
      <c r="S140" s="93"/>
      <c r="T140" s="94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7" t="s">
        <v>169</v>
      </c>
      <c r="AU140" s="17" t="s">
        <v>87</v>
      </c>
    </row>
    <row r="141" s="2" customFormat="1" ht="16.5" customHeight="1">
      <c r="A141" s="40"/>
      <c r="B141" s="41"/>
      <c r="C141" s="251" t="s">
        <v>179</v>
      </c>
      <c r="D141" s="251" t="s">
        <v>162</v>
      </c>
      <c r="E141" s="252" t="s">
        <v>443</v>
      </c>
      <c r="F141" s="253" t="s">
        <v>444</v>
      </c>
      <c r="G141" s="254" t="s">
        <v>165</v>
      </c>
      <c r="H141" s="255">
        <v>1</v>
      </c>
      <c r="I141" s="256"/>
      <c r="J141" s="257">
        <f>ROUND(I141*H141,2)</f>
        <v>0</v>
      </c>
      <c r="K141" s="258"/>
      <c r="L141" s="43"/>
      <c r="M141" s="259" t="s">
        <v>1</v>
      </c>
      <c r="N141" s="260" t="s">
        <v>43</v>
      </c>
      <c r="O141" s="93"/>
      <c r="P141" s="261">
        <f>O141*H141</f>
        <v>0</v>
      </c>
      <c r="Q141" s="261">
        <v>0</v>
      </c>
      <c r="R141" s="261">
        <f>Q141*H141</f>
        <v>0</v>
      </c>
      <c r="S141" s="261">
        <v>0</v>
      </c>
      <c r="T141" s="26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63" t="s">
        <v>166</v>
      </c>
      <c r="AT141" s="263" t="s">
        <v>162</v>
      </c>
      <c r="AU141" s="263" t="s">
        <v>87</v>
      </c>
      <c r="AY141" s="17" t="s">
        <v>160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7" t="s">
        <v>85</v>
      </c>
      <c r="BK141" s="153">
        <f>ROUND(I141*H141,2)</f>
        <v>0</v>
      </c>
      <c r="BL141" s="17" t="s">
        <v>166</v>
      </c>
      <c r="BM141" s="263" t="s">
        <v>849</v>
      </c>
    </row>
    <row r="142" s="2" customFormat="1">
      <c r="A142" s="40"/>
      <c r="B142" s="41"/>
      <c r="C142" s="42"/>
      <c r="D142" s="264" t="s">
        <v>168</v>
      </c>
      <c r="E142" s="42"/>
      <c r="F142" s="265" t="s">
        <v>444</v>
      </c>
      <c r="G142" s="42"/>
      <c r="H142" s="42"/>
      <c r="I142" s="220"/>
      <c r="J142" s="42"/>
      <c r="K142" s="42"/>
      <c r="L142" s="43"/>
      <c r="M142" s="266"/>
      <c r="N142" s="267"/>
      <c r="O142" s="93"/>
      <c r="P142" s="93"/>
      <c r="Q142" s="93"/>
      <c r="R142" s="93"/>
      <c r="S142" s="93"/>
      <c r="T142" s="94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7" t="s">
        <v>168</v>
      </c>
      <c r="AU142" s="17" t="s">
        <v>87</v>
      </c>
    </row>
    <row r="143" s="2" customFormat="1">
      <c r="A143" s="40"/>
      <c r="B143" s="41"/>
      <c r="C143" s="42"/>
      <c r="D143" s="264" t="s">
        <v>169</v>
      </c>
      <c r="E143" s="42"/>
      <c r="F143" s="268" t="s">
        <v>850</v>
      </c>
      <c r="G143" s="42"/>
      <c r="H143" s="42"/>
      <c r="I143" s="220"/>
      <c r="J143" s="42"/>
      <c r="K143" s="42"/>
      <c r="L143" s="43"/>
      <c r="M143" s="316"/>
      <c r="N143" s="317"/>
      <c r="O143" s="318"/>
      <c r="P143" s="318"/>
      <c r="Q143" s="318"/>
      <c r="R143" s="318"/>
      <c r="S143" s="318"/>
      <c r="T143" s="319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7" t="s">
        <v>169</v>
      </c>
      <c r="AU143" s="17" t="s">
        <v>87</v>
      </c>
    </row>
    <row r="144" s="2" customFormat="1" ht="6.96" customHeight="1">
      <c r="A144" s="40"/>
      <c r="B144" s="68"/>
      <c r="C144" s="69"/>
      <c r="D144" s="69"/>
      <c r="E144" s="69"/>
      <c r="F144" s="69"/>
      <c r="G144" s="69"/>
      <c r="H144" s="69"/>
      <c r="I144" s="69"/>
      <c r="J144" s="69"/>
      <c r="K144" s="69"/>
      <c r="L144" s="43"/>
      <c r="M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</sheetData>
  <sheetProtection sheet="1" autoFilter="0" formatColumns="0" formatRows="0" objects="1" scenarios="1" spinCount="100000" saltValue="EQkXxe8iH2PWqo0JbPrnmCZeKN0cgNXT2exhqLXMg4pQIqDTPupqimtVcwmIpCTcwlTIHDbllr+Qira//dMd5Q==" hashValue="LchoD/b6DTu1wepUNtwR/fv8gfKxf/i3C0alLmrz37RtWuryo8vNlv0XEYKV0DrF0O2l3C3ebnA2dbBuFVLlxg==" algorithmName="SHA-512" password="CC35"/>
  <autoFilter ref="C131:K143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4:F104"/>
    <mergeCell ref="D105:F105"/>
    <mergeCell ref="D106:F106"/>
    <mergeCell ref="D107:F107"/>
    <mergeCell ref="D108:F108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20"/>
      <c r="AT3" s="17" t="s">
        <v>87</v>
      </c>
    </row>
    <row r="4" s="1" customFormat="1" ht="24.96" customHeight="1">
      <c r="B4" s="20"/>
      <c r="D4" s="163" t="s">
        <v>117</v>
      </c>
      <c r="L4" s="20"/>
      <c r="M4" s="164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65" t="s">
        <v>16</v>
      </c>
      <c r="L6" s="20"/>
    </row>
    <row r="7" s="1" customFormat="1" ht="26.25" customHeight="1">
      <c r="B7" s="20"/>
      <c r="E7" s="166" t="str">
        <f>'Rekapitulace stavby'!K6</f>
        <v>Dyje, hráze na Dyji Nový Přerov - Hevlín, ř.km 74,16, Hrabětice, ř. km 81,324, Hevlín</v>
      </c>
      <c r="F7" s="165"/>
      <c r="G7" s="165"/>
      <c r="H7" s="165"/>
      <c r="L7" s="20"/>
    </row>
    <row r="8" s="2" customFormat="1" ht="12" customHeight="1">
      <c r="A8" s="40"/>
      <c r="B8" s="43"/>
      <c r="C8" s="40"/>
      <c r="D8" s="165" t="s">
        <v>118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67" t="s">
        <v>851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65" t="s">
        <v>18</v>
      </c>
      <c r="E11" s="40"/>
      <c r="F11" s="143" t="s">
        <v>1</v>
      </c>
      <c r="G11" s="40"/>
      <c r="H11" s="40"/>
      <c r="I11" s="165" t="s">
        <v>19</v>
      </c>
      <c r="J11" s="143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65" t="s">
        <v>20</v>
      </c>
      <c r="E12" s="40"/>
      <c r="F12" s="143" t="s">
        <v>21</v>
      </c>
      <c r="G12" s="40"/>
      <c r="H12" s="40"/>
      <c r="I12" s="165" t="s">
        <v>22</v>
      </c>
      <c r="J12" s="168" t="str">
        <f>'Rekapitulace stavby'!AN8</f>
        <v>5. 2. 2025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5" t="s">
        <v>24</v>
      </c>
      <c r="E14" s="40"/>
      <c r="F14" s="40"/>
      <c r="G14" s="40"/>
      <c r="H14" s="40"/>
      <c r="I14" s="165" t="s">
        <v>25</v>
      </c>
      <c r="J14" s="143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43" t="s">
        <v>26</v>
      </c>
      <c r="F15" s="40"/>
      <c r="G15" s="40"/>
      <c r="H15" s="40"/>
      <c r="I15" s="165" t="s">
        <v>27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65" t="s">
        <v>28</v>
      </c>
      <c r="E17" s="40"/>
      <c r="F17" s="40"/>
      <c r="G17" s="40"/>
      <c r="H17" s="40"/>
      <c r="I17" s="165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43"/>
      <c r="G18" s="143"/>
      <c r="H18" s="143"/>
      <c r="I18" s="165" t="s">
        <v>27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65" t="s">
        <v>30</v>
      </c>
      <c r="E20" s="40"/>
      <c r="F20" s="40"/>
      <c r="G20" s="40"/>
      <c r="H20" s="40"/>
      <c r="I20" s="165" t="s">
        <v>25</v>
      </c>
      <c r="J20" s="143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43" t="s">
        <v>31</v>
      </c>
      <c r="F21" s="40"/>
      <c r="G21" s="40"/>
      <c r="H21" s="40"/>
      <c r="I21" s="165" t="s">
        <v>27</v>
      </c>
      <c r="J21" s="143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65" t="s">
        <v>33</v>
      </c>
      <c r="E23" s="40"/>
      <c r="F23" s="40"/>
      <c r="G23" s="40"/>
      <c r="H23" s="40"/>
      <c r="I23" s="165" t="s">
        <v>25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43" t="s">
        <v>34</v>
      </c>
      <c r="F24" s="40"/>
      <c r="G24" s="40"/>
      <c r="H24" s="40"/>
      <c r="I24" s="165" t="s">
        <v>27</v>
      </c>
      <c r="J24" s="143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65" t="s">
        <v>35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69"/>
      <c r="B27" s="170"/>
      <c r="C27" s="169"/>
      <c r="D27" s="169"/>
      <c r="E27" s="171" t="s">
        <v>1</v>
      </c>
      <c r="F27" s="171"/>
      <c r="G27" s="171"/>
      <c r="H27" s="171"/>
      <c r="I27" s="169"/>
      <c r="J27" s="169"/>
      <c r="K27" s="169"/>
      <c r="L27" s="172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73"/>
      <c r="E29" s="173"/>
      <c r="F29" s="173"/>
      <c r="G29" s="173"/>
      <c r="H29" s="173"/>
      <c r="I29" s="173"/>
      <c r="J29" s="173"/>
      <c r="K29" s="173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43" t="s">
        <v>122</v>
      </c>
      <c r="E30" s="40"/>
      <c r="F30" s="40"/>
      <c r="G30" s="40"/>
      <c r="H30" s="40"/>
      <c r="I30" s="40"/>
      <c r="J30" s="174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75" t="s">
        <v>111</v>
      </c>
      <c r="E31" s="40"/>
      <c r="F31" s="40"/>
      <c r="G31" s="40"/>
      <c r="H31" s="40"/>
      <c r="I31" s="40"/>
      <c r="J31" s="174">
        <f>J101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76" t="s">
        <v>38</v>
      </c>
      <c r="E32" s="40"/>
      <c r="F32" s="40"/>
      <c r="G32" s="40"/>
      <c r="H32" s="40"/>
      <c r="I32" s="40"/>
      <c r="J32" s="177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73"/>
      <c r="E33" s="173"/>
      <c r="F33" s="173"/>
      <c r="G33" s="173"/>
      <c r="H33" s="173"/>
      <c r="I33" s="173"/>
      <c r="J33" s="173"/>
      <c r="K33" s="173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78" t="s">
        <v>40</v>
      </c>
      <c r="G34" s="40"/>
      <c r="H34" s="40"/>
      <c r="I34" s="178" t="s">
        <v>39</v>
      </c>
      <c r="J34" s="178" t="s">
        <v>41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79" t="s">
        <v>42</v>
      </c>
      <c r="E35" s="165" t="s">
        <v>43</v>
      </c>
      <c r="F35" s="180">
        <f>ROUND((SUM(BE101:BE108) + SUM(BE128:BE160)),  2)</f>
        <v>0</v>
      </c>
      <c r="G35" s="40"/>
      <c r="H35" s="40"/>
      <c r="I35" s="181">
        <v>0.20999999999999999</v>
      </c>
      <c r="J35" s="180">
        <f>ROUND(((SUM(BE101:BE108) + SUM(BE128:BE160))*I35),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65" t="s">
        <v>44</v>
      </c>
      <c r="F36" s="180">
        <f>ROUND((SUM(BF101:BF108) + SUM(BF128:BF160)),  2)</f>
        <v>0</v>
      </c>
      <c r="G36" s="40"/>
      <c r="H36" s="40"/>
      <c r="I36" s="181">
        <v>0.12</v>
      </c>
      <c r="J36" s="180">
        <f>ROUND(((SUM(BF101:BF108) + SUM(BF128:BF160))*I36),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65" t="s">
        <v>45</v>
      </c>
      <c r="F37" s="180">
        <f>ROUND((SUM(BG101:BG108) + SUM(BG128:BG160)),  2)</f>
        <v>0</v>
      </c>
      <c r="G37" s="40"/>
      <c r="H37" s="40"/>
      <c r="I37" s="181">
        <v>0.20999999999999999</v>
      </c>
      <c r="J37" s="180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65" t="s">
        <v>46</v>
      </c>
      <c r="F38" s="180">
        <f>ROUND((SUM(BH101:BH108) + SUM(BH128:BH160)),  2)</f>
        <v>0</v>
      </c>
      <c r="G38" s="40"/>
      <c r="H38" s="40"/>
      <c r="I38" s="181">
        <v>0.12</v>
      </c>
      <c r="J38" s="180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5" t="s">
        <v>47</v>
      </c>
      <c r="F39" s="180">
        <f>ROUND((SUM(BI101:BI108) + SUM(BI128:BI160)),  2)</f>
        <v>0</v>
      </c>
      <c r="G39" s="40"/>
      <c r="H39" s="40"/>
      <c r="I39" s="181">
        <v>0</v>
      </c>
      <c r="J39" s="180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82"/>
      <c r="D41" s="183" t="s">
        <v>48</v>
      </c>
      <c r="E41" s="184"/>
      <c r="F41" s="184"/>
      <c r="G41" s="185" t="s">
        <v>49</v>
      </c>
      <c r="H41" s="186" t="s">
        <v>50</v>
      </c>
      <c r="I41" s="184"/>
      <c r="J41" s="187">
        <f>SUM(J32:J39)</f>
        <v>0</v>
      </c>
      <c r="K41" s="188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9" t="s">
        <v>51</v>
      </c>
      <c r="E50" s="190"/>
      <c r="F50" s="190"/>
      <c r="G50" s="189" t="s">
        <v>52</v>
      </c>
      <c r="H50" s="190"/>
      <c r="I50" s="190"/>
      <c r="J50" s="190"/>
      <c r="K50" s="190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1" t="s">
        <v>53</v>
      </c>
      <c r="E61" s="192"/>
      <c r="F61" s="193" t="s">
        <v>54</v>
      </c>
      <c r="G61" s="191" t="s">
        <v>53</v>
      </c>
      <c r="H61" s="192"/>
      <c r="I61" s="192"/>
      <c r="J61" s="194" t="s">
        <v>54</v>
      </c>
      <c r="K61" s="192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9" t="s">
        <v>55</v>
      </c>
      <c r="E65" s="195"/>
      <c r="F65" s="195"/>
      <c r="G65" s="189" t="s">
        <v>56</v>
      </c>
      <c r="H65" s="195"/>
      <c r="I65" s="195"/>
      <c r="J65" s="195"/>
      <c r="K65" s="195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1" t="s">
        <v>53</v>
      </c>
      <c r="E76" s="192"/>
      <c r="F76" s="193" t="s">
        <v>54</v>
      </c>
      <c r="G76" s="191" t="s">
        <v>53</v>
      </c>
      <c r="H76" s="192"/>
      <c r="I76" s="192"/>
      <c r="J76" s="194" t="s">
        <v>54</v>
      </c>
      <c r="K76" s="192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6"/>
      <c r="C77" s="197"/>
      <c r="D77" s="197"/>
      <c r="E77" s="197"/>
      <c r="F77" s="197"/>
      <c r="G77" s="197"/>
      <c r="H77" s="197"/>
      <c r="I77" s="197"/>
      <c r="J77" s="197"/>
      <c r="K77" s="197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8"/>
      <c r="C81" s="199"/>
      <c r="D81" s="199"/>
      <c r="E81" s="199"/>
      <c r="F81" s="199"/>
      <c r="G81" s="199"/>
      <c r="H81" s="199"/>
      <c r="I81" s="199"/>
      <c r="J81" s="199"/>
      <c r="K81" s="199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123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25" customHeight="1">
      <c r="A85" s="40"/>
      <c r="B85" s="41"/>
      <c r="C85" s="42"/>
      <c r="D85" s="42"/>
      <c r="E85" s="200" t="str">
        <f>E7</f>
        <v>Dyje, hráze na Dyji Nový Přerov - Hevlín, ř.km 74,16, Hrabětice, ř. km 81,324, Hevlín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118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VRN - Vedlejší rozpočtové náklady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>Hevlín,Hrabětice</v>
      </c>
      <c r="G89" s="42"/>
      <c r="H89" s="42"/>
      <c r="I89" s="32" t="s">
        <v>22</v>
      </c>
      <c r="J89" s="81" t="str">
        <f>IF(J12="","",J12)</f>
        <v>5. 2. 2025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2" t="s">
        <v>24</v>
      </c>
      <c r="D91" s="42"/>
      <c r="E91" s="42"/>
      <c r="F91" s="27" t="str">
        <f>E15</f>
        <v>Povodí Moravy, s.p.</v>
      </c>
      <c r="G91" s="42"/>
      <c r="H91" s="42"/>
      <c r="I91" s="32" t="s">
        <v>30</v>
      </c>
      <c r="J91" s="36" t="str">
        <f>E21</f>
        <v>Ing. Adam Balažovič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28</v>
      </c>
      <c r="D92" s="42"/>
      <c r="E92" s="42"/>
      <c r="F92" s="27" t="str">
        <f>IF(E18="","",E18)</f>
        <v>Vyplň údaj</v>
      </c>
      <c r="G92" s="42"/>
      <c r="H92" s="42"/>
      <c r="I92" s="32" t="s">
        <v>33</v>
      </c>
      <c r="J92" s="36" t="str">
        <f>E24</f>
        <v>VZD INVEST, s.r.o.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201" t="s">
        <v>124</v>
      </c>
      <c r="D94" s="159"/>
      <c r="E94" s="159"/>
      <c r="F94" s="159"/>
      <c r="G94" s="159"/>
      <c r="H94" s="159"/>
      <c r="I94" s="159"/>
      <c r="J94" s="202" t="s">
        <v>125</v>
      </c>
      <c r="K94" s="159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203" t="s">
        <v>126</v>
      </c>
      <c r="D96" s="42"/>
      <c r="E96" s="42"/>
      <c r="F96" s="42"/>
      <c r="G96" s="42"/>
      <c r="H96" s="42"/>
      <c r="I96" s="42"/>
      <c r="J96" s="112">
        <f>J128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127</v>
      </c>
    </row>
    <row r="97" s="9" customFormat="1" ht="24.96" customHeight="1">
      <c r="A97" s="9"/>
      <c r="B97" s="204"/>
      <c r="C97" s="205"/>
      <c r="D97" s="206" t="s">
        <v>128</v>
      </c>
      <c r="E97" s="207"/>
      <c r="F97" s="207"/>
      <c r="G97" s="207"/>
      <c r="H97" s="207"/>
      <c r="I97" s="207"/>
      <c r="J97" s="208">
        <f>J129</f>
        <v>0</v>
      </c>
      <c r="K97" s="205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0"/>
      <c r="C98" s="135"/>
      <c r="D98" s="211" t="s">
        <v>852</v>
      </c>
      <c r="E98" s="212"/>
      <c r="F98" s="212"/>
      <c r="G98" s="212"/>
      <c r="H98" s="212"/>
      <c r="I98" s="212"/>
      <c r="J98" s="213">
        <f>J130</f>
        <v>0</v>
      </c>
      <c r="K98" s="135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29.28" customHeight="1">
      <c r="A101" s="40"/>
      <c r="B101" s="41"/>
      <c r="C101" s="203" t="s">
        <v>137</v>
      </c>
      <c r="D101" s="42"/>
      <c r="E101" s="42"/>
      <c r="F101" s="42"/>
      <c r="G101" s="42"/>
      <c r="H101" s="42"/>
      <c r="I101" s="42"/>
      <c r="J101" s="215">
        <f>ROUND(J102 + J103 + J104 + J105 + J106 + J107,2)</f>
        <v>0</v>
      </c>
      <c r="K101" s="42"/>
      <c r="L101" s="65"/>
      <c r="N101" s="216" t="s">
        <v>42</v>
      </c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8" customHeight="1">
      <c r="A102" s="40"/>
      <c r="B102" s="41"/>
      <c r="C102" s="42"/>
      <c r="D102" s="154" t="s">
        <v>138</v>
      </c>
      <c r="E102" s="149"/>
      <c r="F102" s="149"/>
      <c r="G102" s="42"/>
      <c r="H102" s="42"/>
      <c r="I102" s="42"/>
      <c r="J102" s="150">
        <v>0</v>
      </c>
      <c r="K102" s="42"/>
      <c r="L102" s="217"/>
      <c r="M102" s="218"/>
      <c r="N102" s="219" t="s">
        <v>43</v>
      </c>
      <c r="O102" s="218"/>
      <c r="P102" s="218"/>
      <c r="Q102" s="218"/>
      <c r="R102" s="218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18"/>
      <c r="AG102" s="218"/>
      <c r="AH102" s="218"/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21" t="s">
        <v>105</v>
      </c>
      <c r="AZ102" s="218"/>
      <c r="BA102" s="218"/>
      <c r="BB102" s="218"/>
      <c r="BC102" s="218"/>
      <c r="BD102" s="218"/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221" t="s">
        <v>85</v>
      </c>
      <c r="BK102" s="218"/>
      <c r="BL102" s="218"/>
      <c r="BM102" s="218"/>
    </row>
    <row r="103" s="2" customFormat="1" ht="18" customHeight="1">
      <c r="A103" s="40"/>
      <c r="B103" s="41"/>
      <c r="C103" s="42"/>
      <c r="D103" s="154" t="s">
        <v>139</v>
      </c>
      <c r="E103" s="149"/>
      <c r="F103" s="149"/>
      <c r="G103" s="42"/>
      <c r="H103" s="42"/>
      <c r="I103" s="42"/>
      <c r="J103" s="150">
        <v>0</v>
      </c>
      <c r="K103" s="42"/>
      <c r="L103" s="217"/>
      <c r="M103" s="218"/>
      <c r="N103" s="219" t="s">
        <v>43</v>
      </c>
      <c r="O103" s="218"/>
      <c r="P103" s="218"/>
      <c r="Q103" s="218"/>
      <c r="R103" s="218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/>
      <c r="AF103" s="218"/>
      <c r="AG103" s="218"/>
      <c r="AH103" s="218"/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21" t="s">
        <v>105</v>
      </c>
      <c r="AZ103" s="218"/>
      <c r="BA103" s="218"/>
      <c r="BB103" s="218"/>
      <c r="BC103" s="218"/>
      <c r="BD103" s="218"/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21" t="s">
        <v>85</v>
      </c>
      <c r="BK103" s="218"/>
      <c r="BL103" s="218"/>
      <c r="BM103" s="218"/>
    </row>
    <row r="104" s="2" customFormat="1" ht="18" customHeight="1">
      <c r="A104" s="40"/>
      <c r="B104" s="41"/>
      <c r="C104" s="42"/>
      <c r="D104" s="154" t="s">
        <v>140</v>
      </c>
      <c r="E104" s="149"/>
      <c r="F104" s="149"/>
      <c r="G104" s="42"/>
      <c r="H104" s="42"/>
      <c r="I104" s="42"/>
      <c r="J104" s="150">
        <v>0</v>
      </c>
      <c r="K104" s="42"/>
      <c r="L104" s="217"/>
      <c r="M104" s="218"/>
      <c r="N104" s="219" t="s">
        <v>43</v>
      </c>
      <c r="O104" s="218"/>
      <c r="P104" s="218"/>
      <c r="Q104" s="218"/>
      <c r="R104" s="218"/>
      <c r="S104" s="220"/>
      <c r="T104" s="220"/>
      <c r="U104" s="220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/>
      <c r="AF104" s="218"/>
      <c r="AG104" s="218"/>
      <c r="AH104" s="218"/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21" t="s">
        <v>105</v>
      </c>
      <c r="AZ104" s="218"/>
      <c r="BA104" s="218"/>
      <c r="BB104" s="218"/>
      <c r="BC104" s="218"/>
      <c r="BD104" s="218"/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221" t="s">
        <v>85</v>
      </c>
      <c r="BK104" s="218"/>
      <c r="BL104" s="218"/>
      <c r="BM104" s="218"/>
    </row>
    <row r="105" s="2" customFormat="1" ht="18" customHeight="1">
      <c r="A105" s="40"/>
      <c r="B105" s="41"/>
      <c r="C105" s="42"/>
      <c r="D105" s="154" t="s">
        <v>141</v>
      </c>
      <c r="E105" s="149"/>
      <c r="F105" s="149"/>
      <c r="G105" s="42"/>
      <c r="H105" s="42"/>
      <c r="I105" s="42"/>
      <c r="J105" s="150">
        <v>0</v>
      </c>
      <c r="K105" s="42"/>
      <c r="L105" s="217"/>
      <c r="M105" s="218"/>
      <c r="N105" s="219" t="s">
        <v>43</v>
      </c>
      <c r="O105" s="218"/>
      <c r="P105" s="218"/>
      <c r="Q105" s="218"/>
      <c r="R105" s="218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18"/>
      <c r="AG105" s="218"/>
      <c r="AH105" s="218"/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21" t="s">
        <v>105</v>
      </c>
      <c r="AZ105" s="218"/>
      <c r="BA105" s="218"/>
      <c r="BB105" s="218"/>
      <c r="BC105" s="218"/>
      <c r="BD105" s="218"/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221" t="s">
        <v>85</v>
      </c>
      <c r="BK105" s="218"/>
      <c r="BL105" s="218"/>
      <c r="BM105" s="218"/>
    </row>
    <row r="106" s="2" customFormat="1" ht="18" customHeight="1">
      <c r="A106" s="40"/>
      <c r="B106" s="41"/>
      <c r="C106" s="42"/>
      <c r="D106" s="154" t="s">
        <v>142</v>
      </c>
      <c r="E106" s="149"/>
      <c r="F106" s="149"/>
      <c r="G106" s="42"/>
      <c r="H106" s="42"/>
      <c r="I106" s="42"/>
      <c r="J106" s="150">
        <v>0</v>
      </c>
      <c r="K106" s="42"/>
      <c r="L106" s="217"/>
      <c r="M106" s="218"/>
      <c r="N106" s="219" t="s">
        <v>43</v>
      </c>
      <c r="O106" s="218"/>
      <c r="P106" s="218"/>
      <c r="Q106" s="218"/>
      <c r="R106" s="218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18"/>
      <c r="AG106" s="218"/>
      <c r="AH106" s="218"/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21" t="s">
        <v>105</v>
      </c>
      <c r="AZ106" s="218"/>
      <c r="BA106" s="218"/>
      <c r="BB106" s="218"/>
      <c r="BC106" s="218"/>
      <c r="BD106" s="218"/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221" t="s">
        <v>85</v>
      </c>
      <c r="BK106" s="218"/>
      <c r="BL106" s="218"/>
      <c r="BM106" s="218"/>
    </row>
    <row r="107" s="2" customFormat="1" ht="18" customHeight="1">
      <c r="A107" s="40"/>
      <c r="B107" s="41"/>
      <c r="C107" s="42"/>
      <c r="D107" s="149" t="s">
        <v>143</v>
      </c>
      <c r="E107" s="42"/>
      <c r="F107" s="42"/>
      <c r="G107" s="42"/>
      <c r="H107" s="42"/>
      <c r="I107" s="42"/>
      <c r="J107" s="150">
        <f>ROUND(J30*T107,2)</f>
        <v>0</v>
      </c>
      <c r="K107" s="42"/>
      <c r="L107" s="217"/>
      <c r="M107" s="218"/>
      <c r="N107" s="219" t="s">
        <v>43</v>
      </c>
      <c r="O107" s="218"/>
      <c r="P107" s="218"/>
      <c r="Q107" s="218"/>
      <c r="R107" s="218"/>
      <c r="S107" s="220"/>
      <c r="T107" s="220"/>
      <c r="U107" s="220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/>
      <c r="AF107" s="218"/>
      <c r="AG107" s="218"/>
      <c r="AH107" s="218"/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21" t="s">
        <v>144</v>
      </c>
      <c r="AZ107" s="218"/>
      <c r="BA107" s="218"/>
      <c r="BB107" s="218"/>
      <c r="BC107" s="218"/>
      <c r="BD107" s="218"/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221" t="s">
        <v>85</v>
      </c>
      <c r="BK107" s="218"/>
      <c r="BL107" s="218"/>
      <c r="BM107" s="218"/>
    </row>
    <row r="108" s="2" customForma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29.28" customHeight="1">
      <c r="A109" s="40"/>
      <c r="B109" s="41"/>
      <c r="C109" s="158" t="s">
        <v>116</v>
      </c>
      <c r="D109" s="159"/>
      <c r="E109" s="159"/>
      <c r="F109" s="159"/>
      <c r="G109" s="159"/>
      <c r="H109" s="159"/>
      <c r="I109" s="159"/>
      <c r="J109" s="160">
        <f>ROUND(J96+J101,2)</f>
        <v>0</v>
      </c>
      <c r="K109" s="159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4" s="2" customFormat="1" ht="6.96" customHeight="1">
      <c r="A114" s="40"/>
      <c r="B114" s="70"/>
      <c r="C114" s="71"/>
      <c r="D114" s="71"/>
      <c r="E114" s="71"/>
      <c r="F114" s="71"/>
      <c r="G114" s="71"/>
      <c r="H114" s="71"/>
      <c r="I114" s="71"/>
      <c r="J114" s="71"/>
      <c r="K114" s="71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4.96" customHeight="1">
      <c r="A115" s="40"/>
      <c r="B115" s="41"/>
      <c r="C115" s="23" t="s">
        <v>145</v>
      </c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2" t="s">
        <v>16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26.25" customHeight="1">
      <c r="A118" s="40"/>
      <c r="B118" s="41"/>
      <c r="C118" s="42"/>
      <c r="D118" s="42"/>
      <c r="E118" s="200" t="str">
        <f>E7</f>
        <v>Dyje, hráze na Dyji Nový Přerov - Hevlín, ř.km 74,16, Hrabětice, ř. km 81,324, Hevlín</v>
      </c>
      <c r="F118" s="32"/>
      <c r="G118" s="32"/>
      <c r="H118" s="3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2" t="s">
        <v>118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6.5" customHeight="1">
      <c r="A120" s="40"/>
      <c r="B120" s="41"/>
      <c r="C120" s="42"/>
      <c r="D120" s="42"/>
      <c r="E120" s="78" t="str">
        <f>E9</f>
        <v>VRN - Vedlejší rozpočtové náklady</v>
      </c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6.96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2" t="s">
        <v>20</v>
      </c>
      <c r="D122" s="42"/>
      <c r="E122" s="42"/>
      <c r="F122" s="27" t="str">
        <f>F12</f>
        <v>Hevlín,Hrabětice</v>
      </c>
      <c r="G122" s="42"/>
      <c r="H122" s="42"/>
      <c r="I122" s="32" t="s">
        <v>22</v>
      </c>
      <c r="J122" s="81" t="str">
        <f>IF(J12="","",J12)</f>
        <v>5. 2. 2025</v>
      </c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6.96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5.15" customHeight="1">
      <c r="A124" s="40"/>
      <c r="B124" s="41"/>
      <c r="C124" s="32" t="s">
        <v>24</v>
      </c>
      <c r="D124" s="42"/>
      <c r="E124" s="42"/>
      <c r="F124" s="27" t="str">
        <f>E15</f>
        <v>Povodí Moravy, s.p.</v>
      </c>
      <c r="G124" s="42"/>
      <c r="H124" s="42"/>
      <c r="I124" s="32" t="s">
        <v>30</v>
      </c>
      <c r="J124" s="36" t="str">
        <f>E21</f>
        <v>Ing. Adam Balažovič</v>
      </c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5.15" customHeight="1">
      <c r="A125" s="40"/>
      <c r="B125" s="41"/>
      <c r="C125" s="32" t="s">
        <v>28</v>
      </c>
      <c r="D125" s="42"/>
      <c r="E125" s="42"/>
      <c r="F125" s="27" t="str">
        <f>IF(E18="","",E18)</f>
        <v>Vyplň údaj</v>
      </c>
      <c r="G125" s="42"/>
      <c r="H125" s="42"/>
      <c r="I125" s="32" t="s">
        <v>33</v>
      </c>
      <c r="J125" s="36" t="str">
        <f>E24</f>
        <v>VZD INVEST, s.r.o.</v>
      </c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0.32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11" customFormat="1" ht="29.28" customHeight="1">
      <c r="A127" s="223"/>
      <c r="B127" s="224"/>
      <c r="C127" s="225" t="s">
        <v>146</v>
      </c>
      <c r="D127" s="226" t="s">
        <v>63</v>
      </c>
      <c r="E127" s="226" t="s">
        <v>59</v>
      </c>
      <c r="F127" s="226" t="s">
        <v>60</v>
      </c>
      <c r="G127" s="226" t="s">
        <v>147</v>
      </c>
      <c r="H127" s="226" t="s">
        <v>148</v>
      </c>
      <c r="I127" s="226" t="s">
        <v>149</v>
      </c>
      <c r="J127" s="227" t="s">
        <v>125</v>
      </c>
      <c r="K127" s="228" t="s">
        <v>150</v>
      </c>
      <c r="L127" s="229"/>
      <c r="M127" s="102" t="s">
        <v>1</v>
      </c>
      <c r="N127" s="103" t="s">
        <v>42</v>
      </c>
      <c r="O127" s="103" t="s">
        <v>151</v>
      </c>
      <c r="P127" s="103" t="s">
        <v>152</v>
      </c>
      <c r="Q127" s="103" t="s">
        <v>153</v>
      </c>
      <c r="R127" s="103" t="s">
        <v>154</v>
      </c>
      <c r="S127" s="103" t="s">
        <v>155</v>
      </c>
      <c r="T127" s="104" t="s">
        <v>156</v>
      </c>
      <c r="U127" s="223"/>
      <c r="V127" s="223"/>
      <c r="W127" s="223"/>
      <c r="X127" s="223"/>
      <c r="Y127" s="223"/>
      <c r="Z127" s="223"/>
      <c r="AA127" s="223"/>
      <c r="AB127" s="223"/>
      <c r="AC127" s="223"/>
      <c r="AD127" s="223"/>
      <c r="AE127" s="223"/>
    </row>
    <row r="128" s="2" customFormat="1" ht="22.8" customHeight="1">
      <c r="A128" s="40"/>
      <c r="B128" s="41"/>
      <c r="C128" s="109" t="s">
        <v>157</v>
      </c>
      <c r="D128" s="42"/>
      <c r="E128" s="42"/>
      <c r="F128" s="42"/>
      <c r="G128" s="42"/>
      <c r="H128" s="42"/>
      <c r="I128" s="42"/>
      <c r="J128" s="230">
        <f>BK128</f>
        <v>0</v>
      </c>
      <c r="K128" s="42"/>
      <c r="L128" s="43"/>
      <c r="M128" s="105"/>
      <c r="N128" s="231"/>
      <c r="O128" s="106"/>
      <c r="P128" s="232">
        <f>P129</f>
        <v>0</v>
      </c>
      <c r="Q128" s="106"/>
      <c r="R128" s="232">
        <f>R129</f>
        <v>0.0071400000000000005</v>
      </c>
      <c r="S128" s="106"/>
      <c r="T128" s="233">
        <f>T129</f>
        <v>0.13300000000000001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7" t="s">
        <v>77</v>
      </c>
      <c r="AU128" s="17" t="s">
        <v>127</v>
      </c>
      <c r="BK128" s="234">
        <f>BK129</f>
        <v>0</v>
      </c>
    </row>
    <row r="129" s="12" customFormat="1" ht="25.92" customHeight="1">
      <c r="A129" s="12"/>
      <c r="B129" s="235"/>
      <c r="C129" s="236"/>
      <c r="D129" s="237" t="s">
        <v>77</v>
      </c>
      <c r="E129" s="238" t="s">
        <v>158</v>
      </c>
      <c r="F129" s="238" t="s">
        <v>159</v>
      </c>
      <c r="G129" s="236"/>
      <c r="H129" s="236"/>
      <c r="I129" s="239"/>
      <c r="J129" s="240">
        <f>BK129</f>
        <v>0</v>
      </c>
      <c r="K129" s="236"/>
      <c r="L129" s="241"/>
      <c r="M129" s="242"/>
      <c r="N129" s="243"/>
      <c r="O129" s="243"/>
      <c r="P129" s="244">
        <f>P130</f>
        <v>0</v>
      </c>
      <c r="Q129" s="243"/>
      <c r="R129" s="244">
        <f>R130</f>
        <v>0.0071400000000000005</v>
      </c>
      <c r="S129" s="243"/>
      <c r="T129" s="245">
        <f>T130</f>
        <v>0.13300000000000001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46" t="s">
        <v>193</v>
      </c>
      <c r="AT129" s="247" t="s">
        <v>77</v>
      </c>
      <c r="AU129" s="247" t="s">
        <v>78</v>
      </c>
      <c r="AY129" s="246" t="s">
        <v>160</v>
      </c>
      <c r="BK129" s="248">
        <f>BK130</f>
        <v>0</v>
      </c>
    </row>
    <row r="130" s="12" customFormat="1" ht="22.8" customHeight="1">
      <c r="A130" s="12"/>
      <c r="B130" s="235"/>
      <c r="C130" s="236"/>
      <c r="D130" s="237" t="s">
        <v>77</v>
      </c>
      <c r="E130" s="249" t="s">
        <v>105</v>
      </c>
      <c r="F130" s="249" t="s">
        <v>106</v>
      </c>
      <c r="G130" s="236"/>
      <c r="H130" s="236"/>
      <c r="I130" s="239"/>
      <c r="J130" s="250">
        <f>BK130</f>
        <v>0</v>
      </c>
      <c r="K130" s="236"/>
      <c r="L130" s="241"/>
      <c r="M130" s="242"/>
      <c r="N130" s="243"/>
      <c r="O130" s="243"/>
      <c r="P130" s="244">
        <f>SUM(P131:P160)</f>
        <v>0</v>
      </c>
      <c r="Q130" s="243"/>
      <c r="R130" s="244">
        <f>SUM(R131:R160)</f>
        <v>0.0071400000000000005</v>
      </c>
      <c r="S130" s="243"/>
      <c r="T130" s="245">
        <f>SUM(T131:T160)</f>
        <v>0.13300000000000001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6" t="s">
        <v>193</v>
      </c>
      <c r="AT130" s="247" t="s">
        <v>77</v>
      </c>
      <c r="AU130" s="247" t="s">
        <v>85</v>
      </c>
      <c r="AY130" s="246" t="s">
        <v>160</v>
      </c>
      <c r="BK130" s="248">
        <f>SUM(BK131:BK160)</f>
        <v>0</v>
      </c>
    </row>
    <row r="131" s="2" customFormat="1" ht="16.5" customHeight="1">
      <c r="A131" s="40"/>
      <c r="B131" s="41"/>
      <c r="C131" s="251" t="s">
        <v>85</v>
      </c>
      <c r="D131" s="251" t="s">
        <v>162</v>
      </c>
      <c r="E131" s="252" t="s">
        <v>853</v>
      </c>
      <c r="F131" s="253" t="s">
        <v>854</v>
      </c>
      <c r="G131" s="254" t="s">
        <v>855</v>
      </c>
      <c r="H131" s="255">
        <v>1</v>
      </c>
      <c r="I131" s="256"/>
      <c r="J131" s="257">
        <f>ROUND(I131*H131,2)</f>
        <v>0</v>
      </c>
      <c r="K131" s="258"/>
      <c r="L131" s="43"/>
      <c r="M131" s="259" t="s">
        <v>1</v>
      </c>
      <c r="N131" s="260" t="s">
        <v>43</v>
      </c>
      <c r="O131" s="93"/>
      <c r="P131" s="261">
        <f>O131*H131</f>
        <v>0</v>
      </c>
      <c r="Q131" s="261">
        <v>0</v>
      </c>
      <c r="R131" s="261">
        <f>Q131*H131</f>
        <v>0</v>
      </c>
      <c r="S131" s="261">
        <v>0</v>
      </c>
      <c r="T131" s="26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63" t="s">
        <v>166</v>
      </c>
      <c r="AT131" s="263" t="s">
        <v>162</v>
      </c>
      <c r="AU131" s="263" t="s">
        <v>87</v>
      </c>
      <c r="AY131" s="17" t="s">
        <v>160</v>
      </c>
      <c r="BE131" s="153">
        <f>IF(N131="základní",J131,0)</f>
        <v>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7" t="s">
        <v>85</v>
      </c>
      <c r="BK131" s="153">
        <f>ROUND(I131*H131,2)</f>
        <v>0</v>
      </c>
      <c r="BL131" s="17" t="s">
        <v>166</v>
      </c>
      <c r="BM131" s="263" t="s">
        <v>856</v>
      </c>
    </row>
    <row r="132" s="2" customFormat="1">
      <c r="A132" s="40"/>
      <c r="B132" s="41"/>
      <c r="C132" s="42"/>
      <c r="D132" s="264" t="s">
        <v>168</v>
      </c>
      <c r="E132" s="42"/>
      <c r="F132" s="265" t="s">
        <v>854</v>
      </c>
      <c r="G132" s="42"/>
      <c r="H132" s="42"/>
      <c r="I132" s="220"/>
      <c r="J132" s="42"/>
      <c r="K132" s="42"/>
      <c r="L132" s="43"/>
      <c r="M132" s="266"/>
      <c r="N132" s="267"/>
      <c r="O132" s="93"/>
      <c r="P132" s="93"/>
      <c r="Q132" s="93"/>
      <c r="R132" s="93"/>
      <c r="S132" s="93"/>
      <c r="T132" s="94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7" t="s">
        <v>168</v>
      </c>
      <c r="AU132" s="17" t="s">
        <v>87</v>
      </c>
    </row>
    <row r="133" s="2" customFormat="1">
      <c r="A133" s="40"/>
      <c r="B133" s="41"/>
      <c r="C133" s="42"/>
      <c r="D133" s="264" t="s">
        <v>169</v>
      </c>
      <c r="E133" s="42"/>
      <c r="F133" s="268" t="s">
        <v>857</v>
      </c>
      <c r="G133" s="42"/>
      <c r="H133" s="42"/>
      <c r="I133" s="220"/>
      <c r="J133" s="42"/>
      <c r="K133" s="42"/>
      <c r="L133" s="43"/>
      <c r="M133" s="266"/>
      <c r="N133" s="267"/>
      <c r="O133" s="93"/>
      <c r="P133" s="93"/>
      <c r="Q133" s="93"/>
      <c r="R133" s="93"/>
      <c r="S133" s="93"/>
      <c r="T133" s="94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7" t="s">
        <v>169</v>
      </c>
      <c r="AU133" s="17" t="s">
        <v>87</v>
      </c>
    </row>
    <row r="134" s="2" customFormat="1" ht="24.15" customHeight="1">
      <c r="A134" s="40"/>
      <c r="B134" s="41"/>
      <c r="C134" s="251" t="s">
        <v>87</v>
      </c>
      <c r="D134" s="251" t="s">
        <v>162</v>
      </c>
      <c r="E134" s="252" t="s">
        <v>858</v>
      </c>
      <c r="F134" s="253" t="s">
        <v>859</v>
      </c>
      <c r="G134" s="254" t="s">
        <v>165</v>
      </c>
      <c r="H134" s="255">
        <v>1</v>
      </c>
      <c r="I134" s="256"/>
      <c r="J134" s="257">
        <f>ROUND(I134*H134,2)</f>
        <v>0</v>
      </c>
      <c r="K134" s="258"/>
      <c r="L134" s="43"/>
      <c r="M134" s="259" t="s">
        <v>1</v>
      </c>
      <c r="N134" s="260" t="s">
        <v>43</v>
      </c>
      <c r="O134" s="93"/>
      <c r="P134" s="261">
        <f>O134*H134</f>
        <v>0</v>
      </c>
      <c r="Q134" s="261">
        <v>0</v>
      </c>
      <c r="R134" s="261">
        <f>Q134*H134</f>
        <v>0</v>
      </c>
      <c r="S134" s="261">
        <v>0</v>
      </c>
      <c r="T134" s="26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63" t="s">
        <v>166</v>
      </c>
      <c r="AT134" s="263" t="s">
        <v>162</v>
      </c>
      <c r="AU134" s="263" t="s">
        <v>87</v>
      </c>
      <c r="AY134" s="17" t="s">
        <v>160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17" t="s">
        <v>85</v>
      </c>
      <c r="BK134" s="153">
        <f>ROUND(I134*H134,2)</f>
        <v>0</v>
      </c>
      <c r="BL134" s="17" t="s">
        <v>166</v>
      </c>
      <c r="BM134" s="263" t="s">
        <v>860</v>
      </c>
    </row>
    <row r="135" s="2" customFormat="1">
      <c r="A135" s="40"/>
      <c r="B135" s="41"/>
      <c r="C135" s="42"/>
      <c r="D135" s="264" t="s">
        <v>168</v>
      </c>
      <c r="E135" s="42"/>
      <c r="F135" s="265" t="s">
        <v>859</v>
      </c>
      <c r="G135" s="42"/>
      <c r="H135" s="42"/>
      <c r="I135" s="220"/>
      <c r="J135" s="42"/>
      <c r="K135" s="42"/>
      <c r="L135" s="43"/>
      <c r="M135" s="266"/>
      <c r="N135" s="267"/>
      <c r="O135" s="93"/>
      <c r="P135" s="93"/>
      <c r="Q135" s="93"/>
      <c r="R135" s="93"/>
      <c r="S135" s="93"/>
      <c r="T135" s="94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7" t="s">
        <v>168</v>
      </c>
      <c r="AU135" s="17" t="s">
        <v>87</v>
      </c>
    </row>
    <row r="136" s="2" customFormat="1">
      <c r="A136" s="40"/>
      <c r="B136" s="41"/>
      <c r="C136" s="42"/>
      <c r="D136" s="264" t="s">
        <v>169</v>
      </c>
      <c r="E136" s="42"/>
      <c r="F136" s="268" t="s">
        <v>861</v>
      </c>
      <c r="G136" s="42"/>
      <c r="H136" s="42"/>
      <c r="I136" s="220"/>
      <c r="J136" s="42"/>
      <c r="K136" s="42"/>
      <c r="L136" s="43"/>
      <c r="M136" s="266"/>
      <c r="N136" s="267"/>
      <c r="O136" s="93"/>
      <c r="P136" s="93"/>
      <c r="Q136" s="93"/>
      <c r="R136" s="93"/>
      <c r="S136" s="93"/>
      <c r="T136" s="94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7" t="s">
        <v>169</v>
      </c>
      <c r="AU136" s="17" t="s">
        <v>87</v>
      </c>
    </row>
    <row r="137" s="2" customFormat="1" ht="24.15" customHeight="1">
      <c r="A137" s="40"/>
      <c r="B137" s="41"/>
      <c r="C137" s="251" t="s">
        <v>179</v>
      </c>
      <c r="D137" s="251" t="s">
        <v>162</v>
      </c>
      <c r="E137" s="252" t="s">
        <v>862</v>
      </c>
      <c r="F137" s="253" t="s">
        <v>863</v>
      </c>
      <c r="G137" s="254" t="s">
        <v>165</v>
      </c>
      <c r="H137" s="255">
        <v>1</v>
      </c>
      <c r="I137" s="256"/>
      <c r="J137" s="257">
        <f>ROUND(I137*H137,2)</f>
        <v>0</v>
      </c>
      <c r="K137" s="258"/>
      <c r="L137" s="43"/>
      <c r="M137" s="259" t="s">
        <v>1</v>
      </c>
      <c r="N137" s="260" t="s">
        <v>43</v>
      </c>
      <c r="O137" s="93"/>
      <c r="P137" s="261">
        <f>O137*H137</f>
        <v>0</v>
      </c>
      <c r="Q137" s="261">
        <v>0</v>
      </c>
      <c r="R137" s="261">
        <f>Q137*H137</f>
        <v>0</v>
      </c>
      <c r="S137" s="261">
        <v>0</v>
      </c>
      <c r="T137" s="26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63" t="s">
        <v>166</v>
      </c>
      <c r="AT137" s="263" t="s">
        <v>162</v>
      </c>
      <c r="AU137" s="263" t="s">
        <v>87</v>
      </c>
      <c r="AY137" s="17" t="s">
        <v>160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17" t="s">
        <v>85</v>
      </c>
      <c r="BK137" s="153">
        <f>ROUND(I137*H137,2)</f>
        <v>0</v>
      </c>
      <c r="BL137" s="17" t="s">
        <v>166</v>
      </c>
      <c r="BM137" s="263" t="s">
        <v>864</v>
      </c>
    </row>
    <row r="138" s="2" customFormat="1">
      <c r="A138" s="40"/>
      <c r="B138" s="41"/>
      <c r="C138" s="42"/>
      <c r="D138" s="264" t="s">
        <v>168</v>
      </c>
      <c r="E138" s="42"/>
      <c r="F138" s="265" t="s">
        <v>865</v>
      </c>
      <c r="G138" s="42"/>
      <c r="H138" s="42"/>
      <c r="I138" s="220"/>
      <c r="J138" s="42"/>
      <c r="K138" s="42"/>
      <c r="L138" s="43"/>
      <c r="M138" s="266"/>
      <c r="N138" s="267"/>
      <c r="O138" s="93"/>
      <c r="P138" s="93"/>
      <c r="Q138" s="93"/>
      <c r="R138" s="93"/>
      <c r="S138" s="93"/>
      <c r="T138" s="94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7" t="s">
        <v>168</v>
      </c>
      <c r="AU138" s="17" t="s">
        <v>87</v>
      </c>
    </row>
    <row r="139" s="2" customFormat="1" ht="49.05" customHeight="1">
      <c r="A139" s="40"/>
      <c r="B139" s="41"/>
      <c r="C139" s="251" t="s">
        <v>166</v>
      </c>
      <c r="D139" s="251" t="s">
        <v>162</v>
      </c>
      <c r="E139" s="252" t="s">
        <v>866</v>
      </c>
      <c r="F139" s="253" t="s">
        <v>867</v>
      </c>
      <c r="G139" s="254" t="s">
        <v>855</v>
      </c>
      <c r="H139" s="255">
        <v>1</v>
      </c>
      <c r="I139" s="256"/>
      <c r="J139" s="257">
        <f>ROUND(I139*H139,2)</f>
        <v>0</v>
      </c>
      <c r="K139" s="258"/>
      <c r="L139" s="43"/>
      <c r="M139" s="259" t="s">
        <v>1</v>
      </c>
      <c r="N139" s="260" t="s">
        <v>43</v>
      </c>
      <c r="O139" s="93"/>
      <c r="P139" s="261">
        <f>O139*H139</f>
        <v>0</v>
      </c>
      <c r="Q139" s="261">
        <v>0.0010200000000000001</v>
      </c>
      <c r="R139" s="261">
        <f>Q139*H139</f>
        <v>0.0010200000000000001</v>
      </c>
      <c r="S139" s="261">
        <v>0.019</v>
      </c>
      <c r="T139" s="262">
        <f>S139*H139</f>
        <v>0.019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63" t="s">
        <v>166</v>
      </c>
      <c r="AT139" s="263" t="s">
        <v>162</v>
      </c>
      <c r="AU139" s="263" t="s">
        <v>87</v>
      </c>
      <c r="AY139" s="17" t="s">
        <v>160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17" t="s">
        <v>85</v>
      </c>
      <c r="BK139" s="153">
        <f>ROUND(I139*H139,2)</f>
        <v>0</v>
      </c>
      <c r="BL139" s="17" t="s">
        <v>166</v>
      </c>
      <c r="BM139" s="263" t="s">
        <v>868</v>
      </c>
    </row>
    <row r="140" s="2" customFormat="1">
      <c r="A140" s="40"/>
      <c r="B140" s="41"/>
      <c r="C140" s="42"/>
      <c r="D140" s="264" t="s">
        <v>168</v>
      </c>
      <c r="E140" s="42"/>
      <c r="F140" s="265" t="s">
        <v>869</v>
      </c>
      <c r="G140" s="42"/>
      <c r="H140" s="42"/>
      <c r="I140" s="220"/>
      <c r="J140" s="42"/>
      <c r="K140" s="42"/>
      <c r="L140" s="43"/>
      <c r="M140" s="266"/>
      <c r="N140" s="267"/>
      <c r="O140" s="93"/>
      <c r="P140" s="93"/>
      <c r="Q140" s="93"/>
      <c r="R140" s="93"/>
      <c r="S140" s="93"/>
      <c r="T140" s="94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7" t="s">
        <v>168</v>
      </c>
      <c r="AU140" s="17" t="s">
        <v>87</v>
      </c>
    </row>
    <row r="141" s="2" customFormat="1" ht="21.75" customHeight="1">
      <c r="A141" s="40"/>
      <c r="B141" s="41"/>
      <c r="C141" s="251" t="s">
        <v>193</v>
      </c>
      <c r="D141" s="251" t="s">
        <v>162</v>
      </c>
      <c r="E141" s="252" t="s">
        <v>870</v>
      </c>
      <c r="F141" s="253" t="s">
        <v>871</v>
      </c>
      <c r="G141" s="254" t="s">
        <v>855</v>
      </c>
      <c r="H141" s="255">
        <v>1</v>
      </c>
      <c r="I141" s="256"/>
      <c r="J141" s="257">
        <f>ROUND(I141*H141,2)</f>
        <v>0</v>
      </c>
      <c r="K141" s="258"/>
      <c r="L141" s="43"/>
      <c r="M141" s="259" t="s">
        <v>1</v>
      </c>
      <c r="N141" s="260" t="s">
        <v>43</v>
      </c>
      <c r="O141" s="93"/>
      <c r="P141" s="261">
        <f>O141*H141</f>
        <v>0</v>
      </c>
      <c r="Q141" s="261">
        <v>0</v>
      </c>
      <c r="R141" s="261">
        <f>Q141*H141</f>
        <v>0</v>
      </c>
      <c r="S141" s="261">
        <v>0</v>
      </c>
      <c r="T141" s="26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63" t="s">
        <v>166</v>
      </c>
      <c r="AT141" s="263" t="s">
        <v>162</v>
      </c>
      <c r="AU141" s="263" t="s">
        <v>87</v>
      </c>
      <c r="AY141" s="17" t="s">
        <v>160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7" t="s">
        <v>85</v>
      </c>
      <c r="BK141" s="153">
        <f>ROUND(I141*H141,2)</f>
        <v>0</v>
      </c>
      <c r="BL141" s="17" t="s">
        <v>166</v>
      </c>
      <c r="BM141" s="263" t="s">
        <v>872</v>
      </c>
    </row>
    <row r="142" s="2" customFormat="1">
      <c r="A142" s="40"/>
      <c r="B142" s="41"/>
      <c r="C142" s="42"/>
      <c r="D142" s="264" t="s">
        <v>168</v>
      </c>
      <c r="E142" s="42"/>
      <c r="F142" s="265" t="s">
        <v>871</v>
      </c>
      <c r="G142" s="42"/>
      <c r="H142" s="42"/>
      <c r="I142" s="220"/>
      <c r="J142" s="42"/>
      <c r="K142" s="42"/>
      <c r="L142" s="43"/>
      <c r="M142" s="266"/>
      <c r="N142" s="267"/>
      <c r="O142" s="93"/>
      <c r="P142" s="93"/>
      <c r="Q142" s="93"/>
      <c r="R142" s="93"/>
      <c r="S142" s="93"/>
      <c r="T142" s="94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7" t="s">
        <v>168</v>
      </c>
      <c r="AU142" s="17" t="s">
        <v>87</v>
      </c>
    </row>
    <row r="143" s="2" customFormat="1" ht="37.8" customHeight="1">
      <c r="A143" s="40"/>
      <c r="B143" s="41"/>
      <c r="C143" s="251" t="s">
        <v>199</v>
      </c>
      <c r="D143" s="251" t="s">
        <v>162</v>
      </c>
      <c r="E143" s="252" t="s">
        <v>873</v>
      </c>
      <c r="F143" s="253" t="s">
        <v>874</v>
      </c>
      <c r="G143" s="254" t="s">
        <v>855</v>
      </c>
      <c r="H143" s="255">
        <v>1</v>
      </c>
      <c r="I143" s="256"/>
      <c r="J143" s="257">
        <f>ROUND(I143*H143,2)</f>
        <v>0</v>
      </c>
      <c r="K143" s="258"/>
      <c r="L143" s="43"/>
      <c r="M143" s="259" t="s">
        <v>1</v>
      </c>
      <c r="N143" s="260" t="s">
        <v>43</v>
      </c>
      <c r="O143" s="93"/>
      <c r="P143" s="261">
        <f>O143*H143</f>
        <v>0</v>
      </c>
      <c r="Q143" s="261">
        <v>0.0010200000000000001</v>
      </c>
      <c r="R143" s="261">
        <f>Q143*H143</f>
        <v>0.0010200000000000001</v>
      </c>
      <c r="S143" s="261">
        <v>0.019</v>
      </c>
      <c r="T143" s="262">
        <f>S143*H143</f>
        <v>0.019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63" t="s">
        <v>166</v>
      </c>
      <c r="AT143" s="263" t="s">
        <v>162</v>
      </c>
      <c r="AU143" s="263" t="s">
        <v>87</v>
      </c>
      <c r="AY143" s="17" t="s">
        <v>160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17" t="s">
        <v>85</v>
      </c>
      <c r="BK143" s="153">
        <f>ROUND(I143*H143,2)</f>
        <v>0</v>
      </c>
      <c r="BL143" s="17" t="s">
        <v>166</v>
      </c>
      <c r="BM143" s="263" t="s">
        <v>875</v>
      </c>
    </row>
    <row r="144" s="2" customFormat="1">
      <c r="A144" s="40"/>
      <c r="B144" s="41"/>
      <c r="C144" s="42"/>
      <c r="D144" s="264" t="s">
        <v>168</v>
      </c>
      <c r="E144" s="42"/>
      <c r="F144" s="265" t="s">
        <v>874</v>
      </c>
      <c r="G144" s="42"/>
      <c r="H144" s="42"/>
      <c r="I144" s="220"/>
      <c r="J144" s="42"/>
      <c r="K144" s="42"/>
      <c r="L144" s="43"/>
      <c r="M144" s="266"/>
      <c r="N144" s="267"/>
      <c r="O144" s="93"/>
      <c r="P144" s="93"/>
      <c r="Q144" s="93"/>
      <c r="R144" s="93"/>
      <c r="S144" s="93"/>
      <c r="T144" s="94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7" t="s">
        <v>168</v>
      </c>
      <c r="AU144" s="17" t="s">
        <v>87</v>
      </c>
    </row>
    <row r="145" s="2" customFormat="1" ht="37.8" customHeight="1">
      <c r="A145" s="40"/>
      <c r="B145" s="41"/>
      <c r="C145" s="251" t="s">
        <v>207</v>
      </c>
      <c r="D145" s="251" t="s">
        <v>162</v>
      </c>
      <c r="E145" s="252" t="s">
        <v>876</v>
      </c>
      <c r="F145" s="253" t="s">
        <v>877</v>
      </c>
      <c r="G145" s="254" t="s">
        <v>855</v>
      </c>
      <c r="H145" s="255">
        <v>1</v>
      </c>
      <c r="I145" s="256"/>
      <c r="J145" s="257">
        <f>ROUND(I145*H145,2)</f>
        <v>0</v>
      </c>
      <c r="K145" s="258"/>
      <c r="L145" s="43"/>
      <c r="M145" s="259" t="s">
        <v>1</v>
      </c>
      <c r="N145" s="260" t="s">
        <v>43</v>
      </c>
      <c r="O145" s="93"/>
      <c r="P145" s="261">
        <f>O145*H145</f>
        <v>0</v>
      </c>
      <c r="Q145" s="261">
        <v>0.0010200000000000001</v>
      </c>
      <c r="R145" s="261">
        <f>Q145*H145</f>
        <v>0.0010200000000000001</v>
      </c>
      <c r="S145" s="261">
        <v>0.019</v>
      </c>
      <c r="T145" s="262">
        <f>S145*H145</f>
        <v>0.019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63" t="s">
        <v>166</v>
      </c>
      <c r="AT145" s="263" t="s">
        <v>162</v>
      </c>
      <c r="AU145" s="263" t="s">
        <v>87</v>
      </c>
      <c r="AY145" s="17" t="s">
        <v>160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17" t="s">
        <v>85</v>
      </c>
      <c r="BK145" s="153">
        <f>ROUND(I145*H145,2)</f>
        <v>0</v>
      </c>
      <c r="BL145" s="17" t="s">
        <v>166</v>
      </c>
      <c r="BM145" s="263" t="s">
        <v>878</v>
      </c>
    </row>
    <row r="146" s="2" customFormat="1">
      <c r="A146" s="40"/>
      <c r="B146" s="41"/>
      <c r="C146" s="42"/>
      <c r="D146" s="264" t="s">
        <v>168</v>
      </c>
      <c r="E146" s="42"/>
      <c r="F146" s="265" t="s">
        <v>879</v>
      </c>
      <c r="G146" s="42"/>
      <c r="H146" s="42"/>
      <c r="I146" s="220"/>
      <c r="J146" s="42"/>
      <c r="K146" s="42"/>
      <c r="L146" s="43"/>
      <c r="M146" s="266"/>
      <c r="N146" s="267"/>
      <c r="O146" s="93"/>
      <c r="P146" s="93"/>
      <c r="Q146" s="93"/>
      <c r="R146" s="93"/>
      <c r="S146" s="93"/>
      <c r="T146" s="94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7" t="s">
        <v>168</v>
      </c>
      <c r="AU146" s="17" t="s">
        <v>87</v>
      </c>
    </row>
    <row r="147" s="2" customFormat="1" ht="44.25" customHeight="1">
      <c r="A147" s="40"/>
      <c r="B147" s="41"/>
      <c r="C147" s="251" t="s">
        <v>212</v>
      </c>
      <c r="D147" s="251" t="s">
        <v>162</v>
      </c>
      <c r="E147" s="252" t="s">
        <v>880</v>
      </c>
      <c r="F147" s="253" t="s">
        <v>881</v>
      </c>
      <c r="G147" s="254" t="s">
        <v>855</v>
      </c>
      <c r="H147" s="255">
        <v>2</v>
      </c>
      <c r="I147" s="256"/>
      <c r="J147" s="257">
        <f>ROUND(I147*H147,2)</f>
        <v>0</v>
      </c>
      <c r="K147" s="258"/>
      <c r="L147" s="43"/>
      <c r="M147" s="259" t="s">
        <v>1</v>
      </c>
      <c r="N147" s="260" t="s">
        <v>43</v>
      </c>
      <c r="O147" s="93"/>
      <c r="P147" s="261">
        <f>O147*H147</f>
        <v>0</v>
      </c>
      <c r="Q147" s="261">
        <v>0.0010200000000000001</v>
      </c>
      <c r="R147" s="261">
        <f>Q147*H147</f>
        <v>0.0020400000000000001</v>
      </c>
      <c r="S147" s="261">
        <v>0.019</v>
      </c>
      <c r="T147" s="262">
        <f>S147*H147</f>
        <v>0.037999999999999999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63" t="s">
        <v>166</v>
      </c>
      <c r="AT147" s="263" t="s">
        <v>162</v>
      </c>
      <c r="AU147" s="263" t="s">
        <v>87</v>
      </c>
      <c r="AY147" s="17" t="s">
        <v>160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17" t="s">
        <v>85</v>
      </c>
      <c r="BK147" s="153">
        <f>ROUND(I147*H147,2)</f>
        <v>0</v>
      </c>
      <c r="BL147" s="17" t="s">
        <v>166</v>
      </c>
      <c r="BM147" s="263" t="s">
        <v>882</v>
      </c>
    </row>
    <row r="148" s="2" customFormat="1">
      <c r="A148" s="40"/>
      <c r="B148" s="41"/>
      <c r="C148" s="42"/>
      <c r="D148" s="264" t="s">
        <v>168</v>
      </c>
      <c r="E148" s="42"/>
      <c r="F148" s="265" t="s">
        <v>881</v>
      </c>
      <c r="G148" s="42"/>
      <c r="H148" s="42"/>
      <c r="I148" s="220"/>
      <c r="J148" s="42"/>
      <c r="K148" s="42"/>
      <c r="L148" s="43"/>
      <c r="M148" s="266"/>
      <c r="N148" s="267"/>
      <c r="O148" s="93"/>
      <c r="P148" s="93"/>
      <c r="Q148" s="93"/>
      <c r="R148" s="93"/>
      <c r="S148" s="93"/>
      <c r="T148" s="94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7" t="s">
        <v>168</v>
      </c>
      <c r="AU148" s="17" t="s">
        <v>87</v>
      </c>
    </row>
    <row r="149" s="2" customFormat="1" ht="33" customHeight="1">
      <c r="A149" s="40"/>
      <c r="B149" s="41"/>
      <c r="C149" s="251" t="s">
        <v>219</v>
      </c>
      <c r="D149" s="251" t="s">
        <v>162</v>
      </c>
      <c r="E149" s="252" t="s">
        <v>883</v>
      </c>
      <c r="F149" s="253" t="s">
        <v>884</v>
      </c>
      <c r="G149" s="254" t="s">
        <v>165</v>
      </c>
      <c r="H149" s="255">
        <v>1</v>
      </c>
      <c r="I149" s="256"/>
      <c r="J149" s="257">
        <f>ROUND(I149*H149,2)</f>
        <v>0</v>
      </c>
      <c r="K149" s="258"/>
      <c r="L149" s="43"/>
      <c r="M149" s="259" t="s">
        <v>1</v>
      </c>
      <c r="N149" s="260" t="s">
        <v>43</v>
      </c>
      <c r="O149" s="93"/>
      <c r="P149" s="261">
        <f>O149*H149</f>
        <v>0</v>
      </c>
      <c r="Q149" s="261">
        <v>0.0010200000000000001</v>
      </c>
      <c r="R149" s="261">
        <f>Q149*H149</f>
        <v>0.0010200000000000001</v>
      </c>
      <c r="S149" s="261">
        <v>0.019</v>
      </c>
      <c r="T149" s="262">
        <f>S149*H149</f>
        <v>0.019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63" t="s">
        <v>166</v>
      </c>
      <c r="AT149" s="263" t="s">
        <v>162</v>
      </c>
      <c r="AU149" s="263" t="s">
        <v>87</v>
      </c>
      <c r="AY149" s="17" t="s">
        <v>160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17" t="s">
        <v>85</v>
      </c>
      <c r="BK149" s="153">
        <f>ROUND(I149*H149,2)</f>
        <v>0</v>
      </c>
      <c r="BL149" s="17" t="s">
        <v>166</v>
      </c>
      <c r="BM149" s="263" t="s">
        <v>885</v>
      </c>
    </row>
    <row r="150" s="2" customFormat="1">
      <c r="A150" s="40"/>
      <c r="B150" s="41"/>
      <c r="C150" s="42"/>
      <c r="D150" s="264" t="s">
        <v>168</v>
      </c>
      <c r="E150" s="42"/>
      <c r="F150" s="265" t="s">
        <v>884</v>
      </c>
      <c r="G150" s="42"/>
      <c r="H150" s="42"/>
      <c r="I150" s="220"/>
      <c r="J150" s="42"/>
      <c r="K150" s="42"/>
      <c r="L150" s="43"/>
      <c r="M150" s="266"/>
      <c r="N150" s="267"/>
      <c r="O150" s="93"/>
      <c r="P150" s="93"/>
      <c r="Q150" s="93"/>
      <c r="R150" s="93"/>
      <c r="S150" s="93"/>
      <c r="T150" s="94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7" t="s">
        <v>168</v>
      </c>
      <c r="AU150" s="17" t="s">
        <v>87</v>
      </c>
    </row>
    <row r="151" s="2" customFormat="1">
      <c r="A151" s="40"/>
      <c r="B151" s="41"/>
      <c r="C151" s="42"/>
      <c r="D151" s="264" t="s">
        <v>169</v>
      </c>
      <c r="E151" s="42"/>
      <c r="F151" s="268" t="s">
        <v>886</v>
      </c>
      <c r="G151" s="42"/>
      <c r="H151" s="42"/>
      <c r="I151" s="220"/>
      <c r="J151" s="42"/>
      <c r="K151" s="42"/>
      <c r="L151" s="43"/>
      <c r="M151" s="266"/>
      <c r="N151" s="267"/>
      <c r="O151" s="93"/>
      <c r="P151" s="93"/>
      <c r="Q151" s="93"/>
      <c r="R151" s="93"/>
      <c r="S151" s="93"/>
      <c r="T151" s="94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7" t="s">
        <v>169</v>
      </c>
      <c r="AU151" s="17" t="s">
        <v>87</v>
      </c>
    </row>
    <row r="152" s="2" customFormat="1" ht="37.8" customHeight="1">
      <c r="A152" s="40"/>
      <c r="B152" s="41"/>
      <c r="C152" s="251" t="s">
        <v>224</v>
      </c>
      <c r="D152" s="251" t="s">
        <v>162</v>
      </c>
      <c r="E152" s="252" t="s">
        <v>887</v>
      </c>
      <c r="F152" s="253" t="s">
        <v>888</v>
      </c>
      <c r="G152" s="254" t="s">
        <v>165</v>
      </c>
      <c r="H152" s="255">
        <v>1</v>
      </c>
      <c r="I152" s="256"/>
      <c r="J152" s="257">
        <f>ROUND(I152*H152,2)</f>
        <v>0</v>
      </c>
      <c r="K152" s="258"/>
      <c r="L152" s="43"/>
      <c r="M152" s="259" t="s">
        <v>1</v>
      </c>
      <c r="N152" s="260" t="s">
        <v>43</v>
      </c>
      <c r="O152" s="93"/>
      <c r="P152" s="261">
        <f>O152*H152</f>
        <v>0</v>
      </c>
      <c r="Q152" s="261">
        <v>0.0010200000000000001</v>
      </c>
      <c r="R152" s="261">
        <f>Q152*H152</f>
        <v>0.0010200000000000001</v>
      </c>
      <c r="S152" s="261">
        <v>0.019</v>
      </c>
      <c r="T152" s="262">
        <f>S152*H152</f>
        <v>0.019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63" t="s">
        <v>166</v>
      </c>
      <c r="AT152" s="263" t="s">
        <v>162</v>
      </c>
      <c r="AU152" s="263" t="s">
        <v>87</v>
      </c>
      <c r="AY152" s="17" t="s">
        <v>160</v>
      </c>
      <c r="BE152" s="153">
        <f>IF(N152="základní",J152,0)</f>
        <v>0</v>
      </c>
      <c r="BF152" s="153">
        <f>IF(N152="snížená",J152,0)</f>
        <v>0</v>
      </c>
      <c r="BG152" s="153">
        <f>IF(N152="zákl. přenesená",J152,0)</f>
        <v>0</v>
      </c>
      <c r="BH152" s="153">
        <f>IF(N152="sníž. přenesená",J152,0)</f>
        <v>0</v>
      </c>
      <c r="BI152" s="153">
        <f>IF(N152="nulová",J152,0)</f>
        <v>0</v>
      </c>
      <c r="BJ152" s="17" t="s">
        <v>85</v>
      </c>
      <c r="BK152" s="153">
        <f>ROUND(I152*H152,2)</f>
        <v>0</v>
      </c>
      <c r="BL152" s="17" t="s">
        <v>166</v>
      </c>
      <c r="BM152" s="263" t="s">
        <v>889</v>
      </c>
    </row>
    <row r="153" s="2" customFormat="1">
      <c r="A153" s="40"/>
      <c r="B153" s="41"/>
      <c r="C153" s="42"/>
      <c r="D153" s="264" t="s">
        <v>168</v>
      </c>
      <c r="E153" s="42"/>
      <c r="F153" s="265" t="s">
        <v>888</v>
      </c>
      <c r="G153" s="42"/>
      <c r="H153" s="42"/>
      <c r="I153" s="220"/>
      <c r="J153" s="42"/>
      <c r="K153" s="42"/>
      <c r="L153" s="43"/>
      <c r="M153" s="266"/>
      <c r="N153" s="267"/>
      <c r="O153" s="93"/>
      <c r="P153" s="93"/>
      <c r="Q153" s="93"/>
      <c r="R153" s="93"/>
      <c r="S153" s="93"/>
      <c r="T153" s="94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7" t="s">
        <v>168</v>
      </c>
      <c r="AU153" s="17" t="s">
        <v>87</v>
      </c>
    </row>
    <row r="154" s="2" customFormat="1">
      <c r="A154" s="40"/>
      <c r="B154" s="41"/>
      <c r="C154" s="42"/>
      <c r="D154" s="264" t="s">
        <v>169</v>
      </c>
      <c r="E154" s="42"/>
      <c r="F154" s="268" t="s">
        <v>890</v>
      </c>
      <c r="G154" s="42"/>
      <c r="H154" s="42"/>
      <c r="I154" s="220"/>
      <c r="J154" s="42"/>
      <c r="K154" s="42"/>
      <c r="L154" s="43"/>
      <c r="M154" s="266"/>
      <c r="N154" s="267"/>
      <c r="O154" s="93"/>
      <c r="P154" s="93"/>
      <c r="Q154" s="93"/>
      <c r="R154" s="93"/>
      <c r="S154" s="93"/>
      <c r="T154" s="94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7" t="s">
        <v>169</v>
      </c>
      <c r="AU154" s="17" t="s">
        <v>87</v>
      </c>
    </row>
    <row r="155" s="2" customFormat="1" ht="37.8" customHeight="1">
      <c r="A155" s="40"/>
      <c r="B155" s="41"/>
      <c r="C155" s="251" t="s">
        <v>230</v>
      </c>
      <c r="D155" s="251" t="s">
        <v>162</v>
      </c>
      <c r="E155" s="252" t="s">
        <v>891</v>
      </c>
      <c r="F155" s="253" t="s">
        <v>892</v>
      </c>
      <c r="G155" s="254" t="s">
        <v>855</v>
      </c>
      <c r="H155" s="255">
        <v>1</v>
      </c>
      <c r="I155" s="256"/>
      <c r="J155" s="257">
        <f>ROUND(I155*H155,2)</f>
        <v>0</v>
      </c>
      <c r="K155" s="258"/>
      <c r="L155" s="43"/>
      <c r="M155" s="259" t="s">
        <v>1</v>
      </c>
      <c r="N155" s="260" t="s">
        <v>43</v>
      </c>
      <c r="O155" s="93"/>
      <c r="P155" s="261">
        <f>O155*H155</f>
        <v>0</v>
      </c>
      <c r="Q155" s="261">
        <v>0</v>
      </c>
      <c r="R155" s="261">
        <f>Q155*H155</f>
        <v>0</v>
      </c>
      <c r="S155" s="261">
        <v>0</v>
      </c>
      <c r="T155" s="26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63" t="s">
        <v>166</v>
      </c>
      <c r="AT155" s="263" t="s">
        <v>162</v>
      </c>
      <c r="AU155" s="263" t="s">
        <v>87</v>
      </c>
      <c r="AY155" s="17" t="s">
        <v>160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17" t="s">
        <v>85</v>
      </c>
      <c r="BK155" s="153">
        <f>ROUND(I155*H155,2)</f>
        <v>0</v>
      </c>
      <c r="BL155" s="17" t="s">
        <v>166</v>
      </c>
      <c r="BM155" s="263" t="s">
        <v>893</v>
      </c>
    </row>
    <row r="156" s="2" customFormat="1">
      <c r="A156" s="40"/>
      <c r="B156" s="41"/>
      <c r="C156" s="42"/>
      <c r="D156" s="264" t="s">
        <v>168</v>
      </c>
      <c r="E156" s="42"/>
      <c r="F156" s="265" t="s">
        <v>892</v>
      </c>
      <c r="G156" s="42"/>
      <c r="H156" s="42"/>
      <c r="I156" s="220"/>
      <c r="J156" s="42"/>
      <c r="K156" s="42"/>
      <c r="L156" s="43"/>
      <c r="M156" s="266"/>
      <c r="N156" s="267"/>
      <c r="O156" s="93"/>
      <c r="P156" s="93"/>
      <c r="Q156" s="93"/>
      <c r="R156" s="93"/>
      <c r="S156" s="93"/>
      <c r="T156" s="94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7" t="s">
        <v>168</v>
      </c>
      <c r="AU156" s="17" t="s">
        <v>87</v>
      </c>
    </row>
    <row r="157" s="2" customFormat="1">
      <c r="A157" s="40"/>
      <c r="B157" s="41"/>
      <c r="C157" s="42"/>
      <c r="D157" s="264" t="s">
        <v>169</v>
      </c>
      <c r="E157" s="42"/>
      <c r="F157" s="268" t="s">
        <v>894</v>
      </c>
      <c r="G157" s="42"/>
      <c r="H157" s="42"/>
      <c r="I157" s="220"/>
      <c r="J157" s="42"/>
      <c r="K157" s="42"/>
      <c r="L157" s="43"/>
      <c r="M157" s="266"/>
      <c r="N157" s="267"/>
      <c r="O157" s="93"/>
      <c r="P157" s="93"/>
      <c r="Q157" s="93"/>
      <c r="R157" s="93"/>
      <c r="S157" s="93"/>
      <c r="T157" s="94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7" t="s">
        <v>169</v>
      </c>
      <c r="AU157" s="17" t="s">
        <v>87</v>
      </c>
    </row>
    <row r="158" s="2" customFormat="1" ht="21.75" customHeight="1">
      <c r="A158" s="40"/>
      <c r="B158" s="41"/>
      <c r="C158" s="251" t="s">
        <v>8</v>
      </c>
      <c r="D158" s="251" t="s">
        <v>162</v>
      </c>
      <c r="E158" s="252" t="s">
        <v>895</v>
      </c>
      <c r="F158" s="253" t="s">
        <v>896</v>
      </c>
      <c r="G158" s="254" t="s">
        <v>855</v>
      </c>
      <c r="H158" s="255">
        <v>1</v>
      </c>
      <c r="I158" s="256"/>
      <c r="J158" s="257">
        <f>ROUND(I158*H158,2)</f>
        <v>0</v>
      </c>
      <c r="K158" s="258"/>
      <c r="L158" s="43"/>
      <c r="M158" s="259" t="s">
        <v>1</v>
      </c>
      <c r="N158" s="260" t="s">
        <v>43</v>
      </c>
      <c r="O158" s="93"/>
      <c r="P158" s="261">
        <f>O158*H158</f>
        <v>0</v>
      </c>
      <c r="Q158" s="261">
        <v>0</v>
      </c>
      <c r="R158" s="261">
        <f>Q158*H158</f>
        <v>0</v>
      </c>
      <c r="S158" s="261">
        <v>0</v>
      </c>
      <c r="T158" s="26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63" t="s">
        <v>166</v>
      </c>
      <c r="AT158" s="263" t="s">
        <v>162</v>
      </c>
      <c r="AU158" s="263" t="s">
        <v>87</v>
      </c>
      <c r="AY158" s="17" t="s">
        <v>160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17" t="s">
        <v>85</v>
      </c>
      <c r="BK158" s="153">
        <f>ROUND(I158*H158,2)</f>
        <v>0</v>
      </c>
      <c r="BL158" s="17" t="s">
        <v>166</v>
      </c>
      <c r="BM158" s="263" t="s">
        <v>897</v>
      </c>
    </row>
    <row r="159" s="2" customFormat="1">
      <c r="A159" s="40"/>
      <c r="B159" s="41"/>
      <c r="C159" s="42"/>
      <c r="D159" s="264" t="s">
        <v>168</v>
      </c>
      <c r="E159" s="42"/>
      <c r="F159" s="265" t="s">
        <v>896</v>
      </c>
      <c r="G159" s="42"/>
      <c r="H159" s="42"/>
      <c r="I159" s="220"/>
      <c r="J159" s="42"/>
      <c r="K159" s="42"/>
      <c r="L159" s="43"/>
      <c r="M159" s="266"/>
      <c r="N159" s="267"/>
      <c r="O159" s="93"/>
      <c r="P159" s="93"/>
      <c r="Q159" s="93"/>
      <c r="R159" s="93"/>
      <c r="S159" s="93"/>
      <c r="T159" s="94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7" t="s">
        <v>168</v>
      </c>
      <c r="AU159" s="17" t="s">
        <v>87</v>
      </c>
    </row>
    <row r="160" s="2" customFormat="1">
      <c r="A160" s="40"/>
      <c r="B160" s="41"/>
      <c r="C160" s="42"/>
      <c r="D160" s="264" t="s">
        <v>169</v>
      </c>
      <c r="E160" s="42"/>
      <c r="F160" s="268" t="s">
        <v>898</v>
      </c>
      <c r="G160" s="42"/>
      <c r="H160" s="42"/>
      <c r="I160" s="220"/>
      <c r="J160" s="42"/>
      <c r="K160" s="42"/>
      <c r="L160" s="43"/>
      <c r="M160" s="316"/>
      <c r="N160" s="317"/>
      <c r="O160" s="318"/>
      <c r="P160" s="318"/>
      <c r="Q160" s="318"/>
      <c r="R160" s="318"/>
      <c r="S160" s="318"/>
      <c r="T160" s="319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7" t="s">
        <v>169</v>
      </c>
      <c r="AU160" s="17" t="s">
        <v>87</v>
      </c>
    </row>
    <row r="161" s="2" customFormat="1" ht="6.96" customHeight="1">
      <c r="A161" s="40"/>
      <c r="B161" s="68"/>
      <c r="C161" s="69"/>
      <c r="D161" s="69"/>
      <c r="E161" s="69"/>
      <c r="F161" s="69"/>
      <c r="G161" s="69"/>
      <c r="H161" s="69"/>
      <c r="I161" s="69"/>
      <c r="J161" s="69"/>
      <c r="K161" s="69"/>
      <c r="L161" s="43"/>
      <c r="M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</sheetData>
  <sheetProtection sheet="1" autoFilter="0" formatColumns="0" formatRows="0" objects="1" scenarios="1" spinCount="100000" saltValue="IVfJEtcW9GfZ3JYMzVdcL5ULhSq5bZZquYtVWqW1P2HeXasoW8GNEi5fG1tY7fNnL+w17moLqHIF9HdN7xkaGw==" hashValue="wo+M09//FyWpXgUKCRLl7RWBhp+1ryHeuGUp2l3c4l+n2rkuGrtFhNtiCYN6opiMYUbOzKPtAVan6ffaG4mORQ==" algorithmName="SHA-512" password="CC35"/>
  <autoFilter ref="C127:K160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VZDKROS\VZDKROS</dc:creator>
  <cp:lastModifiedBy>VZDKROS\VZDKROS</cp:lastModifiedBy>
  <dcterms:created xsi:type="dcterms:W3CDTF">2025-04-28T10:22:31Z</dcterms:created>
  <dcterms:modified xsi:type="dcterms:W3CDTF">2025-04-28T10:22:38Z</dcterms:modified>
</cp:coreProperties>
</file>