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Labe, Kolín- Kostomlátky\"/>
    </mc:Choice>
  </mc:AlternateContent>
  <bookViews>
    <workbookView xWindow="0" yWindow="0" windowWidth="0" windowHeight="0"/>
  </bookViews>
  <sheets>
    <sheet name="Rekapitulace stavby" sheetId="1" r:id="rId1"/>
    <sheet name="SO 01 - Obnova opevnění" sheetId="2" r:id="rId2"/>
    <sheet name="VON - Vedlejší a ostatní ..." sheetId="3" r:id="rId3"/>
    <sheet name="SO 1 - Oprava dlažby" sheetId="4" r:id="rId4"/>
    <sheet name="SO 2 - Obnova kamenného z..." sheetId="5" r:id="rId5"/>
    <sheet name="VON - Vedlejší a ostatní ..._01" sheetId="6" r:id="rId6"/>
    <sheet name="Seznam figur" sheetId="7" r:id="rId7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01 - Obnova opevnění'!$C$92:$K$359</definedName>
    <definedName name="_xlnm.Print_Area" localSheetId="1">'SO 01 - Obnova opevnění'!$C$78:$J$359</definedName>
    <definedName name="_xlnm.Print_Titles" localSheetId="1">'SO 01 - Obnova opevnění'!$92:$92</definedName>
    <definedName name="_xlnm._FilterDatabase" localSheetId="2" hidden="1">'VON - Vedlejší a ostatní ...'!$C$89:$K$153</definedName>
    <definedName name="_xlnm.Print_Area" localSheetId="2">'VON - Vedlejší a ostatní ...'!$C$75:$J$153</definedName>
    <definedName name="_xlnm.Print_Titles" localSheetId="2">'VON - Vedlejší a ostatní ...'!$89:$89</definedName>
    <definedName name="_xlnm._FilterDatabase" localSheetId="3" hidden="1">'SO 1 - Oprava dlažby'!$C$90:$K$170</definedName>
    <definedName name="_xlnm.Print_Area" localSheetId="3">'SO 1 - Oprava dlažby'!$C$76:$J$170</definedName>
    <definedName name="_xlnm.Print_Titles" localSheetId="3">'SO 1 - Oprava dlažby'!$90:$90</definedName>
    <definedName name="_xlnm._FilterDatabase" localSheetId="4" hidden="1">'SO 2 - Obnova kamenného z...'!$C$88:$K$121</definedName>
    <definedName name="_xlnm.Print_Area" localSheetId="4">'SO 2 - Obnova kamenného z...'!$C$74:$J$121</definedName>
    <definedName name="_xlnm.Print_Titles" localSheetId="4">'SO 2 - Obnova kamenného z...'!$88:$88</definedName>
    <definedName name="_xlnm._FilterDatabase" localSheetId="5" hidden="1">'VON - Vedlejší a ostatní ..._01'!$C$89:$K$145</definedName>
    <definedName name="_xlnm.Print_Area" localSheetId="5">'VON - Vedlejší a ostatní ..._01'!$C$75:$J$145</definedName>
    <definedName name="_xlnm.Print_Titles" localSheetId="5">'VON - Vedlejší a ostatní ..._01'!$89:$89</definedName>
    <definedName name="_xlnm.Print_Area" localSheetId="6">'Seznam figur'!$C$4:$G$39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9"/>
  <c r="J38"/>
  <c i="1" r="AY61"/>
  <c i="6" r="J37"/>
  <c i="1" r="AX61"/>
  <c i="6" r="BI144"/>
  <c r="BH144"/>
  <c r="BF144"/>
  <c r="BE144"/>
  <c r="T144"/>
  <c r="R144"/>
  <c r="P144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32"/>
  <c r="BH132"/>
  <c r="BF132"/>
  <c r="BE132"/>
  <c r="T132"/>
  <c r="R132"/>
  <c r="P132"/>
  <c r="BI131"/>
  <c r="BH131"/>
  <c r="BF131"/>
  <c r="BE131"/>
  <c r="T131"/>
  <c r="R131"/>
  <c r="P131"/>
  <c r="BI130"/>
  <c r="BH130"/>
  <c r="BF130"/>
  <c r="BE130"/>
  <c r="T130"/>
  <c r="R130"/>
  <c r="P130"/>
  <c r="BI129"/>
  <c r="BH129"/>
  <c r="BF129"/>
  <c r="BE129"/>
  <c r="T129"/>
  <c r="R129"/>
  <c r="P129"/>
  <c r="BI127"/>
  <c r="BH127"/>
  <c r="BF127"/>
  <c r="BE127"/>
  <c r="T127"/>
  <c r="R127"/>
  <c r="P127"/>
  <c r="BI124"/>
  <c r="BH124"/>
  <c r="BF124"/>
  <c r="BE124"/>
  <c r="T124"/>
  <c r="R124"/>
  <c r="P124"/>
  <c r="BI120"/>
  <c r="BH120"/>
  <c r="BF120"/>
  <c r="BE120"/>
  <c r="T120"/>
  <c r="R120"/>
  <c r="P120"/>
  <c r="BI119"/>
  <c r="BH119"/>
  <c r="BF119"/>
  <c r="BE119"/>
  <c r="T119"/>
  <c r="R119"/>
  <c r="P119"/>
  <c r="BI118"/>
  <c r="BH118"/>
  <c r="BF118"/>
  <c r="BE118"/>
  <c r="T118"/>
  <c r="R118"/>
  <c r="P118"/>
  <c r="BI112"/>
  <c r="BH112"/>
  <c r="BF112"/>
  <c r="BE112"/>
  <c r="T112"/>
  <c r="R112"/>
  <c r="P112"/>
  <c r="BI109"/>
  <c r="BH109"/>
  <c r="BF109"/>
  <c r="BE109"/>
  <c r="T109"/>
  <c r="R109"/>
  <c r="P109"/>
  <c r="BI105"/>
  <c r="BH105"/>
  <c r="BF105"/>
  <c r="BE105"/>
  <c r="T105"/>
  <c r="R105"/>
  <c r="P105"/>
  <c r="BI102"/>
  <c r="BH102"/>
  <c r="BF102"/>
  <c r="BE102"/>
  <c r="T102"/>
  <c r="R102"/>
  <c r="P102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5" r="J39"/>
  <c r="J38"/>
  <c i="1" r="AY60"/>
  <c i="5" r="J37"/>
  <c i="1" r="AX60"/>
  <c i="5" r="BI120"/>
  <c r="BH120"/>
  <c r="BF120"/>
  <c r="BE120"/>
  <c r="T120"/>
  <c r="T119"/>
  <c r="R120"/>
  <c r="R119"/>
  <c r="P120"/>
  <c r="P119"/>
  <c r="BI116"/>
  <c r="BH116"/>
  <c r="BF116"/>
  <c r="BE116"/>
  <c r="T116"/>
  <c r="R116"/>
  <c r="P116"/>
  <c r="BI112"/>
  <c r="BH112"/>
  <c r="BF112"/>
  <c r="BE112"/>
  <c r="T112"/>
  <c r="R112"/>
  <c r="P112"/>
  <c r="BI102"/>
  <c r="BH102"/>
  <c r="BF102"/>
  <c r="BE102"/>
  <c r="T102"/>
  <c r="R102"/>
  <c r="P102"/>
  <c r="BI97"/>
  <c r="BH97"/>
  <c r="BF97"/>
  <c r="BE97"/>
  <c r="T97"/>
  <c r="R97"/>
  <c r="P97"/>
  <c r="BI92"/>
  <c r="BH92"/>
  <c r="BF92"/>
  <c r="BE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4" r="J39"/>
  <c r="J38"/>
  <c i="1" r="AY59"/>
  <c i="4" r="J37"/>
  <c i="1" r="AX59"/>
  <c i="4" r="BI169"/>
  <c r="BH169"/>
  <c r="BF169"/>
  <c r="BE169"/>
  <c r="T169"/>
  <c r="R169"/>
  <c r="P169"/>
  <c r="BI165"/>
  <c r="BH165"/>
  <c r="BF165"/>
  <c r="BE165"/>
  <c r="T165"/>
  <c r="R165"/>
  <c r="P165"/>
  <c r="BI163"/>
  <c r="BH163"/>
  <c r="BF163"/>
  <c r="BE163"/>
  <c r="T163"/>
  <c r="R163"/>
  <c r="P163"/>
  <c r="BI160"/>
  <c r="BH160"/>
  <c r="BF160"/>
  <c r="BE160"/>
  <c r="T160"/>
  <c r="T159"/>
  <c r="R160"/>
  <c r="R159"/>
  <c r="P160"/>
  <c r="P159"/>
  <c r="BI155"/>
  <c r="BH155"/>
  <c r="BF155"/>
  <c r="BE155"/>
  <c r="T155"/>
  <c r="R155"/>
  <c r="P155"/>
  <c r="BI148"/>
  <c r="BH148"/>
  <c r="BF148"/>
  <c r="BE148"/>
  <c r="T148"/>
  <c r="R148"/>
  <c r="P148"/>
  <c r="BI141"/>
  <c r="BH141"/>
  <c r="BF141"/>
  <c r="BE141"/>
  <c r="T141"/>
  <c r="R141"/>
  <c r="P141"/>
  <c r="BI135"/>
  <c r="BH135"/>
  <c r="BF135"/>
  <c r="BE135"/>
  <c r="T135"/>
  <c r="R135"/>
  <c r="P135"/>
  <c r="BI133"/>
  <c r="BH133"/>
  <c r="BF133"/>
  <c r="BE133"/>
  <c r="T133"/>
  <c r="R133"/>
  <c r="P133"/>
  <c r="BI127"/>
  <c r="BH127"/>
  <c r="BF127"/>
  <c r="BE127"/>
  <c r="T127"/>
  <c r="R127"/>
  <c r="P127"/>
  <c r="BI123"/>
  <c r="BH123"/>
  <c r="BF123"/>
  <c r="BE123"/>
  <c r="T123"/>
  <c r="R123"/>
  <c r="P123"/>
  <c r="BI116"/>
  <c r="BH116"/>
  <c r="BF116"/>
  <c r="BE116"/>
  <c r="T116"/>
  <c r="R116"/>
  <c r="P116"/>
  <c r="BI109"/>
  <c r="BH109"/>
  <c r="BF109"/>
  <c r="BE109"/>
  <c r="T109"/>
  <c r="R109"/>
  <c r="P109"/>
  <c r="BI107"/>
  <c r="BH107"/>
  <c r="BF107"/>
  <c r="BE107"/>
  <c r="T107"/>
  <c r="R107"/>
  <c r="P107"/>
  <c r="BI105"/>
  <c r="BH105"/>
  <c r="BF105"/>
  <c r="BE105"/>
  <c r="T105"/>
  <c r="R105"/>
  <c r="P105"/>
  <c r="BI102"/>
  <c r="BH102"/>
  <c r="BF102"/>
  <c r="BE102"/>
  <c r="T102"/>
  <c r="R102"/>
  <c r="P102"/>
  <c r="BI100"/>
  <c r="BH100"/>
  <c r="BF100"/>
  <c r="BE100"/>
  <c r="T100"/>
  <c r="R100"/>
  <c r="P100"/>
  <c r="BI96"/>
  <c r="BH96"/>
  <c r="BF96"/>
  <c r="BE96"/>
  <c r="T96"/>
  <c r="R96"/>
  <c r="P96"/>
  <c r="BI94"/>
  <c r="BH94"/>
  <c r="BF94"/>
  <c r="BE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3" r="J39"/>
  <c r="J38"/>
  <c i="1" r="AY57"/>
  <c i="3" r="J37"/>
  <c i="1" r="AX57"/>
  <c i="3" r="BI152"/>
  <c r="BH152"/>
  <c r="BF152"/>
  <c r="BE152"/>
  <c r="T152"/>
  <c r="R152"/>
  <c r="P152"/>
  <c r="BI151"/>
  <c r="BH151"/>
  <c r="BF151"/>
  <c r="BE151"/>
  <c r="T151"/>
  <c r="R151"/>
  <c r="P151"/>
  <c r="BI147"/>
  <c r="BH147"/>
  <c r="BF147"/>
  <c r="BE147"/>
  <c r="T147"/>
  <c r="R147"/>
  <c r="P147"/>
  <c r="BI143"/>
  <c r="BH143"/>
  <c r="BF143"/>
  <c r="BE143"/>
  <c r="T143"/>
  <c r="R143"/>
  <c r="P143"/>
  <c r="BI142"/>
  <c r="BH142"/>
  <c r="BF142"/>
  <c r="BE142"/>
  <c r="T142"/>
  <c r="R142"/>
  <c r="P142"/>
  <c r="BI139"/>
  <c r="BH139"/>
  <c r="BF139"/>
  <c r="BE139"/>
  <c r="T139"/>
  <c r="R139"/>
  <c r="P139"/>
  <c r="BI136"/>
  <c r="BH136"/>
  <c r="BF136"/>
  <c r="BE136"/>
  <c r="T136"/>
  <c r="R136"/>
  <c r="P136"/>
  <c r="BI132"/>
  <c r="BH132"/>
  <c r="BF132"/>
  <c r="BE132"/>
  <c r="T132"/>
  <c r="R132"/>
  <c r="P132"/>
  <c r="BI128"/>
  <c r="BH128"/>
  <c r="BF128"/>
  <c r="BE128"/>
  <c r="T128"/>
  <c r="R128"/>
  <c r="P128"/>
  <c r="BI120"/>
  <c r="BH120"/>
  <c r="BF120"/>
  <c r="BE120"/>
  <c r="T120"/>
  <c r="R120"/>
  <c r="P120"/>
  <c r="BI117"/>
  <c r="BH117"/>
  <c r="BF117"/>
  <c r="BE117"/>
  <c r="T117"/>
  <c r="R117"/>
  <c r="P117"/>
  <c r="BI115"/>
  <c r="BH115"/>
  <c r="BF115"/>
  <c r="BE115"/>
  <c r="T115"/>
  <c r="R115"/>
  <c r="P115"/>
  <c r="BI112"/>
  <c r="BH112"/>
  <c r="BF112"/>
  <c r="BE112"/>
  <c r="T112"/>
  <c r="R112"/>
  <c r="P112"/>
  <c r="BI108"/>
  <c r="BH108"/>
  <c r="BF108"/>
  <c r="BE108"/>
  <c r="T108"/>
  <c r="R108"/>
  <c r="P108"/>
  <c r="BI107"/>
  <c r="BH107"/>
  <c r="BF107"/>
  <c r="BE107"/>
  <c r="T107"/>
  <c r="R107"/>
  <c r="P107"/>
  <c r="BI106"/>
  <c r="BH106"/>
  <c r="BF106"/>
  <c r="BE106"/>
  <c r="T106"/>
  <c r="R106"/>
  <c r="P106"/>
  <c r="BI100"/>
  <c r="BH100"/>
  <c r="BF100"/>
  <c r="BE100"/>
  <c r="T100"/>
  <c r="T92"/>
  <c r="R100"/>
  <c r="R92"/>
  <c r="P100"/>
  <c r="P92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2" r="T297"/>
  <c r="R297"/>
  <c r="P297"/>
  <c r="BK297"/>
  <c r="J297"/>
  <c r="J69"/>
  <c r="J39"/>
  <c r="J38"/>
  <c i="1" r="AY56"/>
  <c i="2" r="J37"/>
  <c i="1" r="AX56"/>
  <c i="2" r="BI358"/>
  <c r="BH358"/>
  <c r="BF358"/>
  <c r="BE358"/>
  <c r="T358"/>
  <c r="T357"/>
  <c r="R358"/>
  <c r="R357"/>
  <c r="P358"/>
  <c r="P357"/>
  <c r="BI340"/>
  <c r="BH340"/>
  <c r="BF340"/>
  <c r="BE340"/>
  <c r="T340"/>
  <c r="R340"/>
  <c r="P340"/>
  <c r="BI323"/>
  <c r="BH323"/>
  <c r="BF323"/>
  <c r="BE323"/>
  <c r="T323"/>
  <c r="R323"/>
  <c r="P323"/>
  <c r="BI314"/>
  <c r="BH314"/>
  <c r="BF314"/>
  <c r="BE314"/>
  <c r="T314"/>
  <c r="R314"/>
  <c r="P314"/>
  <c r="BI305"/>
  <c r="BH305"/>
  <c r="BF305"/>
  <c r="BE305"/>
  <c r="T305"/>
  <c r="R305"/>
  <c r="P305"/>
  <c r="BI301"/>
  <c r="BH301"/>
  <c r="BF301"/>
  <c r="BE301"/>
  <c r="T301"/>
  <c r="R301"/>
  <c r="P301"/>
  <c r="BI298"/>
  <c r="BH298"/>
  <c r="BF298"/>
  <c r="BE298"/>
  <c r="T298"/>
  <c r="R298"/>
  <c r="P298"/>
  <c r="BI293"/>
  <c r="BH293"/>
  <c r="BF293"/>
  <c r="BE293"/>
  <c r="T293"/>
  <c r="R293"/>
  <c r="R292"/>
  <c r="P293"/>
  <c r="P292"/>
  <c r="BI289"/>
  <c r="BH289"/>
  <c r="BF289"/>
  <c r="BE289"/>
  <c r="T289"/>
  <c r="R289"/>
  <c r="P289"/>
  <c r="BI281"/>
  <c r="BH281"/>
  <c r="BF281"/>
  <c r="BE281"/>
  <c r="T281"/>
  <c r="R281"/>
  <c r="P281"/>
  <c r="BI274"/>
  <c r="BH274"/>
  <c r="BF274"/>
  <c r="BE274"/>
  <c r="T274"/>
  <c r="R274"/>
  <c r="P274"/>
  <c r="BI269"/>
  <c r="BH269"/>
  <c r="BF269"/>
  <c r="BE269"/>
  <c r="T269"/>
  <c r="R269"/>
  <c r="P269"/>
  <c r="BI266"/>
  <c r="BH266"/>
  <c r="BF266"/>
  <c r="BE266"/>
  <c r="T266"/>
  <c r="R266"/>
  <c r="P266"/>
  <c r="BI261"/>
  <c r="BH261"/>
  <c r="BF261"/>
  <c r="BE261"/>
  <c r="T261"/>
  <c r="R261"/>
  <c r="P261"/>
  <c r="BI257"/>
  <c r="BH257"/>
  <c r="BF257"/>
  <c r="BE257"/>
  <c r="T257"/>
  <c r="R257"/>
  <c r="P257"/>
  <c r="BI253"/>
  <c r="BH253"/>
  <c r="BF253"/>
  <c r="BE253"/>
  <c r="T253"/>
  <c r="R253"/>
  <c r="P253"/>
  <c r="BI249"/>
  <c r="BH249"/>
  <c r="BF249"/>
  <c r="BE249"/>
  <c r="T249"/>
  <c r="R249"/>
  <c r="P249"/>
  <c r="BI246"/>
  <c r="BH246"/>
  <c r="BF246"/>
  <c r="BE246"/>
  <c r="T246"/>
  <c r="R246"/>
  <c r="P246"/>
  <c r="BI244"/>
  <c r="BH244"/>
  <c r="BF244"/>
  <c r="BE244"/>
  <c r="T244"/>
  <c r="R244"/>
  <c r="P244"/>
  <c r="BI240"/>
  <c r="BH240"/>
  <c r="BF240"/>
  <c r="BE240"/>
  <c r="T240"/>
  <c r="R240"/>
  <c r="P240"/>
  <c r="BI236"/>
  <c r="BH236"/>
  <c r="BF236"/>
  <c r="BE236"/>
  <c r="T236"/>
  <c r="R236"/>
  <c r="P236"/>
  <c r="BI233"/>
  <c r="BH233"/>
  <c r="BF233"/>
  <c r="BE233"/>
  <c r="T233"/>
  <c r="R233"/>
  <c r="P233"/>
  <c r="BI229"/>
  <c r="BH229"/>
  <c r="BF229"/>
  <c r="BE229"/>
  <c r="T229"/>
  <c r="R229"/>
  <c r="P229"/>
  <c r="BI226"/>
  <c r="BH226"/>
  <c r="BF226"/>
  <c r="BE226"/>
  <c r="T226"/>
  <c r="R226"/>
  <c r="P226"/>
  <c r="BI222"/>
  <c r="BH222"/>
  <c r="BF222"/>
  <c r="BE222"/>
  <c r="T222"/>
  <c r="R222"/>
  <c r="P222"/>
  <c r="BI218"/>
  <c r="BH218"/>
  <c r="BF218"/>
  <c r="BE218"/>
  <c r="T218"/>
  <c r="R218"/>
  <c r="P218"/>
  <c r="BI208"/>
  <c r="BH208"/>
  <c r="BF208"/>
  <c r="BE208"/>
  <c r="T208"/>
  <c r="R208"/>
  <c r="P208"/>
  <c r="BI206"/>
  <c r="BH206"/>
  <c r="BF206"/>
  <c r="BE206"/>
  <c r="T206"/>
  <c r="R206"/>
  <c r="P206"/>
  <c r="BI202"/>
  <c r="BH202"/>
  <c r="BF202"/>
  <c r="BE202"/>
  <c r="T202"/>
  <c r="R202"/>
  <c r="P202"/>
  <c r="BI198"/>
  <c r="BH198"/>
  <c r="BF198"/>
  <c r="BE198"/>
  <c r="T198"/>
  <c r="R198"/>
  <c r="P198"/>
  <c r="BI193"/>
  <c r="BH193"/>
  <c r="BF193"/>
  <c r="BE193"/>
  <c r="T193"/>
  <c r="R193"/>
  <c r="P193"/>
  <c r="BI189"/>
  <c r="BH189"/>
  <c r="BF189"/>
  <c r="BE189"/>
  <c r="T189"/>
  <c r="R189"/>
  <c r="P189"/>
  <c r="BI186"/>
  <c r="BH186"/>
  <c r="BF186"/>
  <c r="BE186"/>
  <c r="T186"/>
  <c r="R186"/>
  <c r="P186"/>
  <c r="BI182"/>
  <c r="BH182"/>
  <c r="BF182"/>
  <c r="BE182"/>
  <c r="T182"/>
  <c r="R182"/>
  <c r="P182"/>
  <c r="BI179"/>
  <c r="BH179"/>
  <c r="BF179"/>
  <c r="BE179"/>
  <c r="T179"/>
  <c r="R179"/>
  <c r="P179"/>
  <c r="BI175"/>
  <c r="BH175"/>
  <c r="BF175"/>
  <c r="BE175"/>
  <c r="T175"/>
  <c r="R175"/>
  <c r="P175"/>
  <c r="BI170"/>
  <c r="BH170"/>
  <c r="BF170"/>
  <c r="BE170"/>
  <c r="T170"/>
  <c r="R170"/>
  <c r="P170"/>
  <c r="BI165"/>
  <c r="BH165"/>
  <c r="BF165"/>
  <c r="BE165"/>
  <c r="T165"/>
  <c r="R165"/>
  <c r="P165"/>
  <c r="BI160"/>
  <c r="BH160"/>
  <c r="BF160"/>
  <c r="BE160"/>
  <c r="T160"/>
  <c r="R160"/>
  <c r="P160"/>
  <c r="BI148"/>
  <c r="BH148"/>
  <c r="BF148"/>
  <c r="BE148"/>
  <c r="T148"/>
  <c r="R148"/>
  <c r="P148"/>
  <c r="BI136"/>
  <c r="BH136"/>
  <c r="BF136"/>
  <c r="BE136"/>
  <c r="T136"/>
  <c r="R136"/>
  <c r="P136"/>
  <c r="BI124"/>
  <c r="BH124"/>
  <c r="BF124"/>
  <c r="BE124"/>
  <c r="T124"/>
  <c r="R124"/>
  <c r="P124"/>
  <c r="BI120"/>
  <c r="BH120"/>
  <c r="BF120"/>
  <c r="BE120"/>
  <c r="T120"/>
  <c r="R120"/>
  <c r="P120"/>
  <c r="BI116"/>
  <c r="BH116"/>
  <c r="BF116"/>
  <c r="BE116"/>
  <c r="T116"/>
  <c r="R116"/>
  <c r="P116"/>
  <c r="BI112"/>
  <c r="BH112"/>
  <c r="BF112"/>
  <c r="BE112"/>
  <c r="T112"/>
  <c r="R112"/>
  <c r="P112"/>
  <c r="BI108"/>
  <c r="BH108"/>
  <c r="BF108"/>
  <c r="BE108"/>
  <c r="T108"/>
  <c r="R108"/>
  <c r="P108"/>
  <c r="BI104"/>
  <c r="BH104"/>
  <c r="BF104"/>
  <c r="BE104"/>
  <c r="T104"/>
  <c r="R104"/>
  <c r="P104"/>
  <c r="BI100"/>
  <c r="BH100"/>
  <c r="BF100"/>
  <c r="BE100"/>
  <c r="T100"/>
  <c r="R100"/>
  <c r="P100"/>
  <c r="BI96"/>
  <c r="BH96"/>
  <c r="BF96"/>
  <c r="BE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1" r="L50"/>
  <c r="AM50"/>
  <c r="AM49"/>
  <c r="L49"/>
  <c r="AM47"/>
  <c r="L47"/>
  <c r="L45"/>
  <c r="L44"/>
  <c i="2" r="BK358"/>
  <c r="J358"/>
  <c r="BK340"/>
  <c r="J340"/>
  <c r="BK323"/>
  <c r="J323"/>
  <c r="BK314"/>
  <c r="J314"/>
  <c r="BK305"/>
  <c r="J305"/>
  <c r="BK301"/>
  <c r="J301"/>
  <c r="BK298"/>
  <c r="J298"/>
  <c r="BK293"/>
  <c r="J293"/>
  <c r="BK289"/>
  <c r="J289"/>
  <c r="BK281"/>
  <c r="J281"/>
  <c r="BK274"/>
  <c r="J274"/>
  <c r="BK269"/>
  <c r="J269"/>
  <c r="BK266"/>
  <c r="J266"/>
  <c r="BK261"/>
  <c r="J261"/>
  <c r="BK257"/>
  <c r="J257"/>
  <c r="BK253"/>
  <c r="J253"/>
  <c r="BK249"/>
  <c r="J249"/>
  <c r="BK246"/>
  <c r="J246"/>
  <c r="BK244"/>
  <c r="J244"/>
  <c r="BK240"/>
  <c r="J240"/>
  <c r="BK236"/>
  <c r="J236"/>
  <c r="BK233"/>
  <c r="J233"/>
  <c r="BK229"/>
  <c r="J229"/>
  <c r="BK226"/>
  <c r="J226"/>
  <c r="BK222"/>
  <c r="J222"/>
  <c r="BK218"/>
  <c r="J218"/>
  <c r="BK208"/>
  <c r="J208"/>
  <c r="BK206"/>
  <c r="J206"/>
  <c r="BK202"/>
  <c r="J202"/>
  <c r="BK198"/>
  <c r="J198"/>
  <c r="BK193"/>
  <c r="J193"/>
  <c r="BK189"/>
  <c r="J189"/>
  <c r="BK186"/>
  <c r="J186"/>
  <c r="BK182"/>
  <c r="J182"/>
  <c r="BK179"/>
  <c r="J179"/>
  <c r="BK175"/>
  <c r="J175"/>
  <c r="BK170"/>
  <c r="J170"/>
  <c r="BK165"/>
  <c r="J165"/>
  <c r="BK160"/>
  <c r="J160"/>
  <c r="BK148"/>
  <c r="J148"/>
  <c r="BK136"/>
  <c r="J136"/>
  <c r="BK124"/>
  <c r="J124"/>
  <c r="BK120"/>
  <c r="J120"/>
  <c r="BK116"/>
  <c r="J116"/>
  <c r="BK112"/>
  <c r="J112"/>
  <c r="BK108"/>
  <c r="J108"/>
  <c r="BK104"/>
  <c r="J104"/>
  <c r="BK100"/>
  <c r="J100"/>
  <c r="BK96"/>
  <c r="J96"/>
  <c i="1" r="AS58"/>
  <c r="AS55"/>
  <c i="3" r="BK152"/>
  <c r="J152"/>
  <c r="BK151"/>
  <c r="J151"/>
  <c r="BK147"/>
  <c r="J147"/>
  <c r="BK143"/>
  <c r="J143"/>
  <c r="BK142"/>
  <c r="J142"/>
  <c r="BK139"/>
  <c r="J139"/>
  <c r="BK136"/>
  <c r="J136"/>
  <c r="BK132"/>
  <c r="J132"/>
  <c r="BK128"/>
  <c r="J128"/>
  <c r="BK120"/>
  <c r="J120"/>
  <c r="BK117"/>
  <c r="J117"/>
  <c r="BK115"/>
  <c r="J115"/>
  <c r="BK112"/>
  <c r="J112"/>
  <c r="BK108"/>
  <c r="J108"/>
  <c r="BK107"/>
  <c r="J107"/>
  <c r="BK106"/>
  <c r="J106"/>
  <c r="BK100"/>
  <c r="J100"/>
  <c r="BK93"/>
  <c r="J93"/>
  <c i="4" r="BK169"/>
  <c r="J169"/>
  <c r="BK165"/>
  <c r="J165"/>
  <c r="BK163"/>
  <c r="J163"/>
  <c r="BK160"/>
  <c r="J160"/>
  <c r="BK155"/>
  <c r="J155"/>
  <c r="BK148"/>
  <c r="J148"/>
  <c r="BK141"/>
  <c r="J141"/>
  <c r="BK135"/>
  <c r="J135"/>
  <c r="BK133"/>
  <c r="J133"/>
  <c r="BK127"/>
  <c r="J127"/>
  <c r="BK123"/>
  <c r="J123"/>
  <c r="BK116"/>
  <c r="J116"/>
  <c r="BK109"/>
  <c r="J109"/>
  <c r="BK107"/>
  <c r="J107"/>
  <c r="BK105"/>
  <c r="J105"/>
  <c r="BK102"/>
  <c r="J102"/>
  <c r="BK100"/>
  <c r="J100"/>
  <c r="BK96"/>
  <c r="J96"/>
  <c r="BK94"/>
  <c r="J94"/>
  <c i="5" r="BK120"/>
  <c r="J120"/>
  <c r="BK116"/>
  <c r="J116"/>
  <c r="BK112"/>
  <c r="J112"/>
  <c r="BK102"/>
  <c r="J102"/>
  <c r="BK97"/>
  <c r="J97"/>
  <c r="BK92"/>
  <c r="J92"/>
  <c i="6" r="BK144"/>
  <c r="J144"/>
  <c r="BK143"/>
  <c r="J143"/>
  <c r="BK140"/>
  <c r="J140"/>
  <c r="BK137"/>
  <c r="J137"/>
  <c r="BK135"/>
  <c r="J135"/>
  <c r="BK133"/>
  <c r="J133"/>
  <c r="BK132"/>
  <c r="J132"/>
  <c r="BK131"/>
  <c r="J131"/>
  <c r="BK130"/>
  <c r="J130"/>
  <c r="BK129"/>
  <c r="J129"/>
  <c r="BK127"/>
  <c r="J127"/>
  <c r="BK124"/>
  <c r="J124"/>
  <c r="BK120"/>
  <c r="J120"/>
  <c r="BK119"/>
  <c r="J119"/>
  <c r="BK118"/>
  <c r="J118"/>
  <c r="BK112"/>
  <c r="J112"/>
  <c r="BK109"/>
  <c r="J109"/>
  <c r="BK105"/>
  <c r="J105"/>
  <c r="BK102"/>
  <c r="J102"/>
  <c r="BK93"/>
  <c r="J93"/>
  <c i="2" l="1" r="BK95"/>
  <c r="J95"/>
  <c r="J65"/>
  <c r="P95"/>
  <c r="R95"/>
  <c r="T95"/>
  <c r="BK197"/>
  <c r="J197"/>
  <c r="J66"/>
  <c r="P197"/>
  <c r="R197"/>
  <c r="T197"/>
  <c r="BK228"/>
  <c r="J228"/>
  <c r="J67"/>
  <c r="P228"/>
  <c r="R228"/>
  <c r="T228"/>
  <c r="T292"/>
  <c r="BK313"/>
  <c r="J313"/>
  <c r="J70"/>
  <c r="P313"/>
  <c r="R313"/>
  <c r="T313"/>
  <c i="3" r="BK105"/>
  <c r="J105"/>
  <c r="J66"/>
  <c r="P105"/>
  <c r="P91"/>
  <c r="P90"/>
  <c i="1" r="AU57"/>
  <c i="3" r="R105"/>
  <c r="R91"/>
  <c r="R90"/>
  <c r="T105"/>
  <c r="T91"/>
  <c r="T90"/>
  <c r="BK111"/>
  <c r="J111"/>
  <c r="J67"/>
  <c r="P111"/>
  <c r="R111"/>
  <c r="T111"/>
  <c r="BK116"/>
  <c r="J116"/>
  <c r="J68"/>
  <c r="P116"/>
  <c r="R116"/>
  <c r="T116"/>
  <c i="4" r="BK93"/>
  <c r="J93"/>
  <c r="J65"/>
  <c r="P93"/>
  <c r="R93"/>
  <c r="T93"/>
  <c r="BK122"/>
  <c r="J122"/>
  <c r="J66"/>
  <c r="P122"/>
  <c r="R122"/>
  <c r="T122"/>
  <c r="BK140"/>
  <c r="J140"/>
  <c r="J67"/>
  <c r="P140"/>
  <c r="R140"/>
  <c r="T140"/>
  <c r="BK162"/>
  <c r="J162"/>
  <c r="J69"/>
  <c r="P162"/>
  <c r="R162"/>
  <c r="T162"/>
  <c i="5" r="BK91"/>
  <c r="J91"/>
  <c r="J65"/>
  <c r="P91"/>
  <c r="R91"/>
  <c r="T91"/>
  <c r="BK111"/>
  <c r="J111"/>
  <c r="J66"/>
  <c r="P111"/>
  <c r="R111"/>
  <c r="T111"/>
  <c i="6" r="BK92"/>
  <c r="J92"/>
  <c r="J65"/>
  <c r="P92"/>
  <c r="R92"/>
  <c r="T92"/>
  <c r="BK117"/>
  <c r="J117"/>
  <c r="J66"/>
  <c r="P117"/>
  <c r="R117"/>
  <c r="T117"/>
  <c r="BK123"/>
  <c r="J123"/>
  <c r="J67"/>
  <c r="P123"/>
  <c r="R123"/>
  <c r="T123"/>
  <c r="BK128"/>
  <c r="J128"/>
  <c r="J68"/>
  <c r="P128"/>
  <c r="R128"/>
  <c r="T128"/>
  <c i="2" r="BK292"/>
  <c r="J292"/>
  <c r="J68"/>
  <c r="BK357"/>
  <c r="J357"/>
  <c r="J71"/>
  <c i="3" r="BK92"/>
  <c r="J92"/>
  <c r="J65"/>
  <c i="4" r="BK159"/>
  <c r="J159"/>
  <c r="J68"/>
  <c i="5" r="BK119"/>
  <c r="J119"/>
  <c r="J67"/>
  <c i="6" r="E50"/>
  <c r="J56"/>
  <c r="F59"/>
  <c r="BG93"/>
  <c r="BG102"/>
  <c r="BG105"/>
  <c r="BG109"/>
  <c r="BG112"/>
  <c r="BG118"/>
  <c r="BG119"/>
  <c r="BG120"/>
  <c r="BG124"/>
  <c r="BG127"/>
  <c r="BG129"/>
  <c r="BG130"/>
  <c r="BG131"/>
  <c r="BG132"/>
  <c r="BG133"/>
  <c r="BG135"/>
  <c r="BG137"/>
  <c r="BG140"/>
  <c r="BG143"/>
  <c r="BG144"/>
  <c i="5" r="E50"/>
  <c r="J56"/>
  <c r="F59"/>
  <c r="BG92"/>
  <c r="BG97"/>
  <c r="BG102"/>
  <c r="BG112"/>
  <c r="BG116"/>
  <c r="BG120"/>
  <c i="4" r="E50"/>
  <c r="J56"/>
  <c r="F59"/>
  <c r="BG94"/>
  <c r="BG96"/>
  <c r="BG100"/>
  <c r="BG102"/>
  <c r="BG105"/>
  <c r="BG107"/>
  <c r="BG109"/>
  <c r="BG116"/>
  <c r="BG123"/>
  <c r="BG127"/>
  <c r="BG133"/>
  <c r="BG135"/>
  <c r="BG141"/>
  <c r="BG148"/>
  <c r="BG155"/>
  <c r="BG160"/>
  <c r="BG163"/>
  <c r="BG165"/>
  <c r="BG169"/>
  <c i="3" r="E50"/>
  <c r="J56"/>
  <c r="F59"/>
  <c r="BG93"/>
  <c r="BG100"/>
  <c r="BG106"/>
  <c r="BG107"/>
  <c r="BG108"/>
  <c r="BG112"/>
  <c r="BG115"/>
  <c r="BG117"/>
  <c r="BG120"/>
  <c r="BG128"/>
  <c r="BG132"/>
  <c r="BG136"/>
  <c r="BG139"/>
  <c r="BG142"/>
  <c r="BG143"/>
  <c r="BG147"/>
  <c r="BG151"/>
  <c r="BG152"/>
  <c i="2" r="E50"/>
  <c r="J56"/>
  <c r="F59"/>
  <c r="BG96"/>
  <c r="BG100"/>
  <c r="BG104"/>
  <c r="BG108"/>
  <c r="BG112"/>
  <c r="BG116"/>
  <c r="BG120"/>
  <c r="BG124"/>
  <c r="BG136"/>
  <c r="BG148"/>
  <c r="BG160"/>
  <c r="BG165"/>
  <c r="BG170"/>
  <c r="BG175"/>
  <c r="BG179"/>
  <c r="BG182"/>
  <c r="BG186"/>
  <c r="BG189"/>
  <c r="BG193"/>
  <c r="BG198"/>
  <c r="BG202"/>
  <c r="BG206"/>
  <c r="BG208"/>
  <c r="BG218"/>
  <c r="BG222"/>
  <c r="BG226"/>
  <c r="BG229"/>
  <c r="BG233"/>
  <c r="BG236"/>
  <c r="BG240"/>
  <c r="BG244"/>
  <c r="BG246"/>
  <c r="BG249"/>
  <c r="BG253"/>
  <c r="BG257"/>
  <c r="BG261"/>
  <c r="BG266"/>
  <c r="BG269"/>
  <c r="BG274"/>
  <c r="BG281"/>
  <c r="BG289"/>
  <c r="BG293"/>
  <c r="BG298"/>
  <c r="BG301"/>
  <c r="BG305"/>
  <c r="BG314"/>
  <c r="BG323"/>
  <c r="BG340"/>
  <c r="BG358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9"/>
  <c i="4" r="J35"/>
  <c i="1" r="AV59"/>
  <c i="4" r="F36"/>
  <c i="1" r="BA59"/>
  <c i="4" r="J36"/>
  <c i="1" r="AW59"/>
  <c i="4" r="F38"/>
  <c i="1" r="BC59"/>
  <c i="4" r="F39"/>
  <c i="1" r="BD59"/>
  <c i="5" r="F35"/>
  <c i="1" r="AZ60"/>
  <c i="5" r="J35"/>
  <c i="1" r="AV60"/>
  <c i="5" r="F36"/>
  <c i="1" r="BA60"/>
  <c i="5" r="J36"/>
  <c i="1" r="AW60"/>
  <c i="5" r="F38"/>
  <c i="1" r="BC60"/>
  <c i="5" r="F39"/>
  <c i="1" r="BD60"/>
  <c i="6" r="F35"/>
  <c i="1" r="AZ61"/>
  <c i="6" r="J35"/>
  <c i="1" r="AV61"/>
  <c i="6" r="F36"/>
  <c i="1" r="BA61"/>
  <c i="6" r="J36"/>
  <c i="1" r="AW61"/>
  <c i="6" r="F38"/>
  <c i="1" r="BC61"/>
  <c i="6" r="F39"/>
  <c i="1" r="BD61"/>
  <c i="6" l="1" r="T91"/>
  <c r="T90"/>
  <c r="R91"/>
  <c r="R90"/>
  <c r="P91"/>
  <c r="P90"/>
  <c i="1" r="AU61"/>
  <c i="5" r="T90"/>
  <c r="T89"/>
  <c r="R90"/>
  <c r="R89"/>
  <c r="P90"/>
  <c r="P89"/>
  <c i="1" r="AU60"/>
  <c i="4" r="T92"/>
  <c r="T91"/>
  <c r="R92"/>
  <c r="R91"/>
  <c r="P92"/>
  <c r="P91"/>
  <c i="1" r="AU59"/>
  <c i="2" r="T94"/>
  <c r="T93"/>
  <c r="R94"/>
  <c r="R93"/>
  <c r="P94"/>
  <c r="P93"/>
  <c i="1" r="AU56"/>
  <c i="2" r="BK94"/>
  <c r="J94"/>
  <c r="J64"/>
  <c i="3" r="BK91"/>
  <c r="J91"/>
  <c r="J64"/>
  <c i="4" r="BK92"/>
  <c r="J92"/>
  <c r="J64"/>
  <c i="5" r="BK90"/>
  <c r="J90"/>
  <c r="J64"/>
  <c i="6" r="BK91"/>
  <c r="J91"/>
  <c r="J64"/>
  <c i="1" r="AU55"/>
  <c r="AT56"/>
  <c i="2" r="F37"/>
  <c i="1" r="BB56"/>
  <c r="BD55"/>
  <c r="BC55"/>
  <c r="AY55"/>
  <c r="BA55"/>
  <c r="AW55"/>
  <c r="AZ55"/>
  <c r="AV55"/>
  <c r="AT57"/>
  <c i="3" r="F37"/>
  <c i="1" r="BB57"/>
  <c r="AT59"/>
  <c i="4" r="F37"/>
  <c i="1" r="BB59"/>
  <c r="AT60"/>
  <c i="5" r="F37"/>
  <c i="1" r="BB60"/>
  <c r="AT61"/>
  <c i="6" r="F37"/>
  <c i="1" r="BB61"/>
  <c r="BD58"/>
  <c r="BC58"/>
  <c r="AY58"/>
  <c r="BA58"/>
  <c r="AW58"/>
  <c r="AZ58"/>
  <c r="AV58"/>
  <c i="2" l="1" r="BK93"/>
  <c r="J93"/>
  <c r="J63"/>
  <c i="3" r="BK90"/>
  <c r="J90"/>
  <c r="J63"/>
  <c i="4" r="BK91"/>
  <c r="J91"/>
  <c r="J63"/>
  <c i="5" r="BK89"/>
  <c r="J89"/>
  <c r="J63"/>
  <c i="6" r="BK90"/>
  <c r="J90"/>
  <c r="J63"/>
  <c i="1" r="AU58"/>
  <c r="AT55"/>
  <c r="BB55"/>
  <c r="AX55"/>
  <c r="AT58"/>
  <c r="BB58"/>
  <c r="AX58"/>
  <c r="BD54"/>
  <c r="W33"/>
  <c r="AZ54"/>
  <c r="W29"/>
  <c r="BC54"/>
  <c r="W32"/>
  <c r="BA54"/>
  <c r="W30"/>
  <c l="1" r="AU54"/>
  <c i="6" r="J32"/>
  <c i="1" r="AG61"/>
  <c i="2" r="J32"/>
  <c i="1" r="AG56"/>
  <c r="AN56"/>
  <c i="3" r="J32"/>
  <c r="J41"/>
  <c i="4" r="J32"/>
  <c r="J41"/>
  <c i="5" r="J32"/>
  <c r="J41"/>
  <c i="1" r="AV54"/>
  <c r="AK29"/>
  <c r="AW54"/>
  <c r="AK30"/>
  <c r="BB54"/>
  <c r="W31"/>
  <c r="AY54"/>
  <c l="1" r="AG60"/>
  <c i="6" r="J41"/>
  <c i="1" r="AG57"/>
  <c r="AG59"/>
  <c i="2" r="J41"/>
  <c i="1" r="AN57"/>
  <c r="AN59"/>
  <c r="AN60"/>
  <c r="AN61"/>
  <c r="AG55"/>
  <c r="AT54"/>
  <c r="AX54"/>
  <c l="1" r="AN55"/>
  <c r="AG58"/>
  <c l="1" r="AN58"/>
  <c r="AG54"/>
  <c r="AK26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<sst xmlns="http://schemas.openxmlformats.org/spreadsheetml/2006/main">
  <si>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</si>
  <si>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</si>
  <si>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</si>
  <si>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</si>
  <si>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</si>
  <si>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{da7fb2f4-5628-4c81-a881-8c3e8856956d}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</si>
  <si>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</si>
  <si>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</si>
  <si>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</si>
  <si>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</si>
  <si>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</si>
  <si>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</si>
  <si>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</si>
  <si>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</si>
  <si>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104807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</si>
  <si>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</si>
  <si>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</si>
  <si>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Labe, Kolín- Kostomlátky, obnova opevnění po povodni</t>
  </si>
  <si>
    <t>KSO:</t>
  </si>
  <si>
    <t>832 1</t>
  </si>
  <si>
    <t>CC-CZ:</t>
  </si>
  <si>
    <t>215</t>
  </si>
  <si>
    <t>Místo:</t>
  </si>
  <si>
    <t>Kolín</t>
  </si>
  <si>
    <t>Datum:</t>
  </si>
  <si>
    <t>28.5.2025</t>
  </si>
  <si>
    <t>Zadavatel:</t>
  </si>
  <si>
    <t>IČ:</t>
  </si>
  <si>
    <t/>
  </si>
  <si>
    <t>Povodí Labe, státní podnik</t>
  </si>
  <si>
    <t>DIČ:</t>
  </si>
  <si>
    <t>Účastník:</t>
  </si>
  <si>
    <t>Vyplň údaj</t>
  </si>
  <si>
    <t>Projektant:</t>
  </si>
  <si>
    <t>70890005</t>
  </si>
  <si>
    <t>Povodí Labe, OIČ, státní podnik</t>
  </si>
  <si>
    <t>CZ70890005</t>
  </si>
  <si>
    <t>True</t>
  </si>
  <si>
    <t>Zpracovatel:</t>
  </si>
  <si>
    <t>Ing. Eva Morkesová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</si>
  <si>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</si>
  <si>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</si>
  <si>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</si>
  <si>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</si>
  <si>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</si>
  <si>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</si>
  <si>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</si>
  <si>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</si>
  <si>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</si>
  <si>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</si>
  <si>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</si>
  <si>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</si>
  <si>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</si>
  <si>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</si>
  <si>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</si>
  <si>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</si>
  <si>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</si>
  <si>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</si>
  <si>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</si>
  <si>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</si>
  <si>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</si>
  <si>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</si>
  <si>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</si>
  <si>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</si>
  <si>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</si>
  <si>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</si>
  <si>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</si>
  <si>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</si>
  <si>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</si>
  <si>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</si>
  <si>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</si>
  <si>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</si>
  <si>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</si>
  <si>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</si>
  <si>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</si>
  <si>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</si>
  <si>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</si>
  <si>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</si>
  <si>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</si>
  <si>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</si>
  <si>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139251003</t>
  </si>
  <si>
    <t xml:space="preserve">Labe, Kolín, obnova opevnění v ř. km 920,400 - 920,600 </t>
  </si>
  <si>
    <t>STA</t>
  </si>
  <si>
    <t>1</t>
  </si>
  <si>
    <t>{1a9f9539-89e3-4eba-805e-e35b90a130f5}</t>
  </si>
  <si>
    <t>2</t>
  </si>
  <si>
    <t>/</t>
  </si>
  <si>
    <t>SO 01</t>
  </si>
  <si>
    <t>Obnova opevnění</t>
  </si>
  <si>
    <t>Soupis</t>
  </si>
  <si>
    <t>{a4ed1001-1aaa-48a5-a94c-20ba599556f8}</t>
  </si>
  <si>
    <t>VON</t>
  </si>
  <si>
    <t>Vedlejší a ostatní náklady</t>
  </si>
  <si>
    <t>{0b25eb55-7798-4860-b178-c7d2d9fbcf37}</t>
  </si>
  <si>
    <t>139251004</t>
  </si>
  <si>
    <t>Labe, Kostomlátky-Nymburk, obnova opevnění v ř.km 891,200 - 896,300</t>
  </si>
  <si>
    <t>{33da2651-2649-431a-bee6-d363fe3f75dd}</t>
  </si>
  <si>
    <t>SO 1</t>
  </si>
  <si>
    <t>Oprava dlažby</t>
  </si>
  <si>
    <t>{c00eb45c-0435-4a8d-81a1-4993acb52443}</t>
  </si>
  <si>
    <t>SO 2</t>
  </si>
  <si>
    <t>Obnova kamenného záhozu</t>
  </si>
  <si>
    <t>{47964a14-3abe-43a6-bc4e-b55f9455cbdb}</t>
  </si>
  <si>
    <t>{5c2246c6-3ef6-4073-b34b-1d323b28fc8b}</t>
  </si>
  <si>
    <t>KRYCÍ LIST SOUPISU PRACÍ</t>
  </si>
  <si>
    <t>Objekt:</t>
  </si>
  <si>
    <t xml:space="preserve">139251003 - Labe, Kolín, obnova opevnění v ř. km 920,400 - 920,600 </t>
  </si>
  <si>
    <t>Soupis:</t>
  </si>
  <si>
    <t>SO 01 - Obnova opevnění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</si>
  <si>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</si>
  <si>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</si>
  <si>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</si>
  <si>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</si>
  <si>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</si>
  <si>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</si>
  <si>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</si>
  <si>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</si>
  <si>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</si>
  <si>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</si>
  <si>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</si>
  <si>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</si>
  <si>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</si>
  <si>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</si>
  <si>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</si>
  <si>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</si>
  <si>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</si>
  <si>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</si>
  <si>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</si>
  <si>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</si>
  <si>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</si>
  <si>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</si>
  <si>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</si>
  <si>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</si>
  <si>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</si>
  <si>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</si>
  <si>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</si>
  <si>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</si>
  <si>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</si>
  <si>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</si>
  <si>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112251221</t>
  </si>
  <si>
    <t>Odstranění pařezu odfrézováním nebo odvrtáním hloubky přes 200 do 500 mm v rovině nebo na svahu do 1:5</t>
  </si>
  <si>
    <t>m2</t>
  </si>
  <si>
    <t>4</t>
  </si>
  <si>
    <t>-1341621035</t>
  </si>
  <si>
    <t>Online PSC</t>
  </si>
  <si>
    <t>https://podminky.urs.cz/item/CS_URS_2025_01/112251221</t>
  </si>
  <si>
    <t>VV</t>
  </si>
  <si>
    <t>odfrézování pažezu stromu v místě rovnaniny, viz příloha A.</t>
  </si>
  <si>
    <t>1,0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</si>
  <si>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</si>
  <si>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</si>
  <si>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847467024</t>
  </si>
  <si>
    <t>https://podminky.urs.cz/item/CS_URS_2025_01/113107332</t>
  </si>
  <si>
    <t>odstranění podkladního lože - porušená dlažba na pravé straně ostrova (oprava dlažby), viz příloha A., C.1</t>
  </si>
  <si>
    <t>4,0</t>
  </si>
  <si>
    <t>3</t>
  </si>
  <si>
    <t>114203103</t>
  </si>
  <si>
    <t>Rozebrání dlažeb nebo záhozů s naložením na dopravní prostředek dlažeb z lomového kamene nebo betonových tvárnic do cementové malty se spárami zalitými cementovou maltou</t>
  </si>
  <si>
    <t>m3</t>
  </si>
  <si>
    <t>-503748575</t>
  </si>
  <si>
    <t>https://podminky.urs.cz/item/CS_URS_2025_01/114203103</t>
  </si>
  <si>
    <t>rozebrání porušené dlažby na pravé straně ostrova (oprava dlažby), viz příloha A., C.1</t>
  </si>
  <si>
    <t>4,0*0,3</t>
  </si>
  <si>
    <t>114203104</t>
  </si>
  <si>
    <t>Rozebrání dlažeb nebo záhozů s naložením na dopravní prostředek záhozů, rovnanin a soustřeďovacích staveb provedených na sucho</t>
  </si>
  <si>
    <t>-1880148193</t>
  </si>
  <si>
    <t>https://podminky.urs.cz/item/CS_URS_2025_01/114203104</t>
  </si>
  <si>
    <t>rozebrání vrchní vrstvy stávajícího záhozu pro možnost uložení rovnaniny dle PD a urovnání terénu ostrova, viz příloha A., C.1, C.3</t>
  </si>
  <si>
    <t>286,4</t>
  </si>
  <si>
    <t>5</t>
  </si>
  <si>
    <t>114203202</t>
  </si>
  <si>
    <t>Očištění lomového kamene nebo betonových tvárnic získaných při rozebrání dlažeb, záhozů, rovnanin a soustřeďovacích staveb od malty</t>
  </si>
  <si>
    <t>927474960</t>
  </si>
  <si>
    <t>https://podminky.urs.cz/item/CS_URS_2025_01/114203202</t>
  </si>
  <si>
    <t>kámen z rozebrané porušené dlažby na pravé straně ostrova (oprava dlažby), viz příloha A.</t>
  </si>
  <si>
    <t>6</t>
  </si>
  <si>
    <t>122911121</t>
  </si>
  <si>
    <t>Odstranění vyfrézované dřevní hmoty hloubky přes 200 do 500 mm v rovině nebo na svahu do 1:5</t>
  </si>
  <si>
    <t>-1933280405</t>
  </si>
  <si>
    <t>https://podminky.urs.cz/item/CS_URS_2025_01/122911121</t>
  </si>
  <si>
    <t xml:space="preserve">odfrézovaný pažez </t>
  </si>
  <si>
    <t>7</t>
  </si>
  <si>
    <t>139951121</t>
  </si>
  <si>
    <t>Bourání konstrukcí v hloubených vykopávkách strojně s přemístěním suti na hromady na vzdálenost do 20 m nebo s naložením na dopravní prostředek z betonu prostého neprokládaného</t>
  </si>
  <si>
    <t>-264591272</t>
  </si>
  <si>
    <t>https://podminky.urs.cz/item/CS_URS_2025_01/139951121</t>
  </si>
  <si>
    <t>odstranění betonového základu značky, viz příloha A., C.1</t>
  </si>
  <si>
    <t>1,0*1,0*1,0</t>
  </si>
  <si>
    <t>8</t>
  </si>
  <si>
    <t>164303101</t>
  </si>
  <si>
    <t>Vodorovné přemístění výkopku po vodě bez naložení výkopku, avšak s jeho vyložením z horniny třídy těžitelnosti I a II, skupiny 1 až 4, na vzdálenost přes 50 do 500 m</t>
  </si>
  <si>
    <t>1933893957</t>
  </si>
  <si>
    <t>https://podminky.urs.cz/item/CS_URS_2025_01/164303101</t>
  </si>
  <si>
    <t xml:space="preserve">doprava potřebného materiálu pro stavbu lodí na ostrov (od místa přeložení  na loď)</t>
  </si>
  <si>
    <t>drcené kamenivo fr. 32/63 (pro podklad. lože dlažby)</t>
  </si>
  <si>
    <t>10,0*0,15</t>
  </si>
  <si>
    <t>pro filtrační vrstvu (pod betonové prahy), drcené kamenivo fr. 32/63</t>
  </si>
  <si>
    <t>2,15</t>
  </si>
  <si>
    <t>drcené kamenivo 16/32 (pro prosypání vrchu záhozu ostrova)</t>
  </si>
  <si>
    <t>125,0*1,0</t>
  </si>
  <si>
    <t>ornice</t>
  </si>
  <si>
    <t>125,0*0,4</t>
  </si>
  <si>
    <t>Součet</t>
  </si>
  <si>
    <t>9</t>
  </si>
  <si>
    <t>167151131</t>
  </si>
  <si>
    <t>Nakládání, skládání a překládání neulehlého výkopku nebo sypaniny strojně nakládání nebo překládání na loď nebo překládání nebo vykládání z lodi, z hornin třídy těžitelnosti I, skupiny 1 až 3</t>
  </si>
  <si>
    <t>-1042005081</t>
  </si>
  <si>
    <t>https://podminky.urs.cz/item/CS_URS_2025_01/167151131</t>
  </si>
  <si>
    <t>přeložení potřebného materiálu pro stavbu z automobilu na loď</t>
  </si>
  <si>
    <t>drcené kamenivo 16/32 (pro prosypání)</t>
  </si>
  <si>
    <t>10</t>
  </si>
  <si>
    <t>167151121</t>
  </si>
  <si>
    <t>Nakládání, skládání a překládání neulehlého výkopku nebo sypaniny strojně skládání nebo překládání, z hornin třídy těžitelnosti I, skupiny 1 až 3</t>
  </si>
  <si>
    <t>1350880479</t>
  </si>
  <si>
    <t>https://podminky.urs.cz/item/CS_URS_2025_01/167151121</t>
  </si>
  <si>
    <t xml:space="preserve">vyložení potřebného materiálu  pro stavbu z lodi na ostrov</t>
  </si>
  <si>
    <t>11</t>
  </si>
  <si>
    <t>164303151</t>
  </si>
  <si>
    <t>Vodorovné přemístění výkopku po vodě bez naložení výkopku, avšak s jeho vyložením z horniny třídy těžitelnosti II a III, skupiny 5 až 7, na vzdálenost přes 50 do 500 m</t>
  </si>
  <si>
    <t>-1899170794</t>
  </si>
  <si>
    <t>https://podminky.urs.cz/item/CS_URS_2025_01/164303151</t>
  </si>
  <si>
    <t>kámen pro opravy dlažeb</t>
  </si>
  <si>
    <t>10,0*0,3*2,5</t>
  </si>
  <si>
    <t>167151123</t>
  </si>
  <si>
    <t>Nakládání, skládání a překládání neulehlého výkopku nebo sypaniny strojně skládání nebo překládání, z hornin třídy těžitelnosti III, skupiny 6 a 7</t>
  </si>
  <si>
    <t>-535478121</t>
  </si>
  <si>
    <t>https://podminky.urs.cz/item/CS_URS_2025_01/167151123</t>
  </si>
  <si>
    <t>vyložení potřebného materiálu pro stavbu z lodi na ostrov</t>
  </si>
  <si>
    <t>13</t>
  </si>
  <si>
    <t>167151133</t>
  </si>
  <si>
    <t>Nakládání, skládání a překládání neulehlého výkopku nebo sypaniny strojně nakládání nebo překládání na loď nebo překládání nebo vykládání z lodi, z hornin třídy těžitelnosti III, skupiny 6 a 7</t>
  </si>
  <si>
    <t>-1308383398</t>
  </si>
  <si>
    <t>https://podminky.urs.cz/item/CS_URS_2025_01/167151133</t>
  </si>
  <si>
    <t>14</t>
  </si>
  <si>
    <t>171151131</t>
  </si>
  <si>
    <t>Uložení sypanin do násypů strojně s rozprostřením sypaniny ve vrstvách a s hrubým urovnáním zhutněných z hornin nesoudržných a soudržných střídavě ukládaných</t>
  </si>
  <si>
    <t>1583982815</t>
  </si>
  <si>
    <t>https://podminky.urs.cz/item/CS_URS_2025_01/171151131</t>
  </si>
  <si>
    <t>prosypání stávajícího záhozu na ostrově drceným kamenivem 16/32, viz příloha A., C.1</t>
  </si>
  <si>
    <t>15</t>
  </si>
  <si>
    <t>M</t>
  </si>
  <si>
    <t>58343930</t>
  </si>
  <si>
    <t>kamenivo drcené hrubé frakce 16/32</t>
  </si>
  <si>
    <t>t</t>
  </si>
  <si>
    <t>1826509531</t>
  </si>
  <si>
    <t>pro prosypání stávajícího záhozu</t>
  </si>
  <si>
    <t>125,0*1,0*1,7</t>
  </si>
  <si>
    <t>16</t>
  </si>
  <si>
    <t>181351106</t>
  </si>
  <si>
    <t>Rozprostření a urovnání ornice v rovině nebo ve svahu sklonu do 1:5 strojně při souvislé ploše přes 100 do 500 m2, tl. vrstvy přes 300 do 400 mm</t>
  </si>
  <si>
    <t>1738737149</t>
  </si>
  <si>
    <t>https://podminky.urs.cz/item/CS_URS_2025_01/181351106</t>
  </si>
  <si>
    <t>úprava terénu ostrova ornicí v tl. 0,4 m - vrch záhozu za BH, viz příloha A., C.1, C.3</t>
  </si>
  <si>
    <t>125,0</t>
  </si>
  <si>
    <t>17</t>
  </si>
  <si>
    <t>10364101</t>
  </si>
  <si>
    <t>zemina pro terénní úpravy - ornice</t>
  </si>
  <si>
    <t>-1673240265</t>
  </si>
  <si>
    <t>nákup ornice pro úpravu terénu ostrova (včetně dovozu)</t>
  </si>
  <si>
    <t>125,0*0,4*1,6</t>
  </si>
  <si>
    <t>18</t>
  </si>
  <si>
    <t>181411121</t>
  </si>
  <si>
    <t>Založení trávníku na půdě předem připravené plochy do 1000 m2 výsevem včetně utažení lučního v rovině nebo na svahu do 1:5</t>
  </si>
  <si>
    <t>502270312</t>
  </si>
  <si>
    <t>https://podminky.urs.cz/item/CS_URS_2025_01/181411121</t>
  </si>
  <si>
    <t>zatravnění ostrova, viz příloha A., C.1, C.3</t>
  </si>
  <si>
    <t>150,0</t>
  </si>
  <si>
    <t>19</t>
  </si>
  <si>
    <t>00572472</t>
  </si>
  <si>
    <t>osivo směs travní krajinná-rovinná</t>
  </si>
  <si>
    <t>kg</t>
  </si>
  <si>
    <t>-428507892</t>
  </si>
  <si>
    <t>viz pol. založení trávníku</t>
  </si>
  <si>
    <t>150 * 0,03 " Přepočtené koeficientem množství</t>
  </si>
  <si>
    <t>Zakládání</t>
  </si>
  <si>
    <t>20</t>
  </si>
  <si>
    <t>274322511</t>
  </si>
  <si>
    <t>Základy z betonu železového (bez výztuže) pasy z betonu se zvýšenými nároky na prostředí tř. C 25/30</t>
  </si>
  <si>
    <t>1770169137</t>
  </si>
  <si>
    <t>https://podminky.urs.cz/item/CS_URS_2025_01/274322511</t>
  </si>
  <si>
    <t>betonové prahy z betonu C 25/30 XC4, XF3, viz příloha A., C.1, C.3</t>
  </si>
  <si>
    <t>2*6,75*0,8</t>
  </si>
  <si>
    <t>274351121</t>
  </si>
  <si>
    <t>Bednění základů pasů rovné zřízení</t>
  </si>
  <si>
    <t>1202075490</t>
  </si>
  <si>
    <t>https://podminky.urs.cz/item/CS_URS_2025_01/274351121</t>
  </si>
  <si>
    <t>betonové prahy z betonu, 2 ks, viz příloha A., C.1, C.3</t>
  </si>
  <si>
    <t>2*2*(0,8*1,0+6,75)</t>
  </si>
  <si>
    <t>22</t>
  </si>
  <si>
    <t>274351122</t>
  </si>
  <si>
    <t>Bednění základů pasů rovné odstranění</t>
  </si>
  <si>
    <t>-1901398784</t>
  </si>
  <si>
    <t>https://podminky.urs.cz/item/CS_URS_2025_01/274351122</t>
  </si>
  <si>
    <t>23</t>
  </si>
  <si>
    <t>274361821</t>
  </si>
  <si>
    <t>Výztuž základů pasů z betonářské oceli 10 505 (R) nebo BSt 500</t>
  </si>
  <si>
    <t>1670236120</t>
  </si>
  <si>
    <t>https://podminky.urs.cz/item/CS_URS_2025_01/274361821</t>
  </si>
  <si>
    <t>výztuž pro betonové prahy z betonu, 2 ks, viz příloha A., C.3</t>
  </si>
  <si>
    <t>podélná výztuž R20</t>
  </si>
  <si>
    <t>2*(4*4,8+4*1,25)*0,00247</t>
  </si>
  <si>
    <t>propojení</t>
  </si>
  <si>
    <t>2*(4*1,0)*0,00247</t>
  </si>
  <si>
    <t>třmínky R8</t>
  </si>
  <si>
    <t>2*(21*3,4)*0,000395</t>
  </si>
  <si>
    <t>24</t>
  </si>
  <si>
    <t>275313711</t>
  </si>
  <si>
    <t>Základy z betonu prostého patky a bloky z betonu kamenem neprokládaného tř. C 20/25</t>
  </si>
  <si>
    <t>206294873</t>
  </si>
  <si>
    <t>https://podminky.urs.cz/item/CS_URS_2025_01/275313711</t>
  </si>
  <si>
    <t>betonový základ pro osazení značky, viz příloha A., C.1</t>
  </si>
  <si>
    <t>25</t>
  </si>
  <si>
    <t>275351121</t>
  </si>
  <si>
    <t>Bednění základů patek zřízení</t>
  </si>
  <si>
    <t>1529799814</t>
  </si>
  <si>
    <t>https://podminky.urs.cz/item/CS_URS_2025_01/275351121</t>
  </si>
  <si>
    <t>4*1,0*1,0</t>
  </si>
  <si>
    <t>26</t>
  </si>
  <si>
    <t>275351122</t>
  </si>
  <si>
    <t>Bednění základů patek odstranění</t>
  </si>
  <si>
    <t>-2131257839</t>
  </si>
  <si>
    <t>https://podminky.urs.cz/item/CS_URS_2025_01/275351122</t>
  </si>
  <si>
    <t>Vodorovné konstrukce</t>
  </si>
  <si>
    <t>27</t>
  </si>
  <si>
    <t>451313111</t>
  </si>
  <si>
    <t>Podklad pod dlažbu z betonu prostého bez zvýšených nároků na prostředí tř. C 20/25 tl. přes 150 do 200 mm</t>
  </si>
  <si>
    <t>1009923152</t>
  </si>
  <si>
    <t>https://podminky.urs.cz/item/CS_URS_2025_01/451313111</t>
  </si>
  <si>
    <t>beton v tl. 0,2 m - doplnění kamenné dlažby na pravé straně ostrova, viz příloha A., C.1, C.3</t>
  </si>
  <si>
    <t>6,0+4,0</t>
  </si>
  <si>
    <t>28</t>
  </si>
  <si>
    <t>451571112R</t>
  </si>
  <si>
    <t>Lože pod dlažby z drceného kameniva tl. vrstvy přes 100 do 150 mm</t>
  </si>
  <si>
    <t>1600534386</t>
  </si>
  <si>
    <t>doplnění kamenné dlažby na pravé straně ostrova - drcené kamenivo fr. 32/63, viz příloha A., C.1</t>
  </si>
  <si>
    <t>29</t>
  </si>
  <si>
    <t>457532112</t>
  </si>
  <si>
    <t>Filtrační vrstvy jakékoliv tloušťky a sklonu z hrubého drceného kameniva se zhutněním do 10 pojezdů/m3, frakce od 16-63 do 32-63 mm</t>
  </si>
  <si>
    <t>-1654115962</t>
  </si>
  <si>
    <t>https://podminky.urs.cz/item/CS_URS_2025_01/457532112</t>
  </si>
  <si>
    <t>lože pod prahy v tl. 0,15 - 0,2 m, viz příloha A., C.3</t>
  </si>
  <si>
    <t>2*6,72*0,8*0,2</t>
  </si>
  <si>
    <t>30</t>
  </si>
  <si>
    <t>457971112</t>
  </si>
  <si>
    <t>Zřízení vrstvy z geotextilie s přesahem bez připevnění k podkladu, s potřebným dočasným zatěžováním včetně zakotvení okraje o sklonu do 10°, šířky geotextilie přes 3 do 7,5 m</t>
  </si>
  <si>
    <t>416624089</t>
  </si>
  <si>
    <t>https://podminky.urs.cz/item/CS_URS_2025_01/457971112</t>
  </si>
  <si>
    <t>úprava terénu ostrova - vrch záhozu za BH (pod vrstvu ornice), viz příloha A., C.1</t>
  </si>
  <si>
    <t>31</t>
  </si>
  <si>
    <t>69311068</t>
  </si>
  <si>
    <t>geotextilie netkaná separační, ochranná, filtrační, drenážní PP 300g/m2</t>
  </si>
  <si>
    <t>-1554681199</t>
  </si>
  <si>
    <t>125 * 1,08 " Přepočtené koeficientem množství</t>
  </si>
  <si>
    <t>32</t>
  </si>
  <si>
    <t>462511370R</t>
  </si>
  <si>
    <t>Zához z lomového kamene neupraveného záhozového bez proštěrkování z terénu, hmotnosti jednotlivých kamenů přes 200 do 500 kg</t>
  </si>
  <si>
    <t>51494066</t>
  </si>
  <si>
    <t>kámen z rozebraného záhozu zpět do záhozu - přerovnání stávajícího záhozu, viz příloha A.</t>
  </si>
  <si>
    <t>286,40</t>
  </si>
  <si>
    <t>33</t>
  </si>
  <si>
    <t>462519003</t>
  </si>
  <si>
    <t>Zához z lomového kamene neupraveného záhozového Příplatek k cenám za urovnání viditelných ploch záhozu z kamene, hmotnosti jednotlivých kamenů přes 200 do 500 kg</t>
  </si>
  <si>
    <t>-16394629</t>
  </si>
  <si>
    <t>https://podminky.urs.cz/item/CS_URS_2025_01/462519003</t>
  </si>
  <si>
    <t>úprava líce záhozu - po odstranění části záhozu, viz příloha A., C.1, C.3</t>
  </si>
  <si>
    <t>306,0</t>
  </si>
  <si>
    <t>34</t>
  </si>
  <si>
    <t>46251157R1</t>
  </si>
  <si>
    <t>Zához z lomového kamene neupraveného záhozového bez proštěrkování z plavidla, hmotnosti jednotlivých kamenů přes 1000 kg</t>
  </si>
  <si>
    <t>-1109966012</t>
  </si>
  <si>
    <t>zához z lomového kamene jednotlivé hmotnosti přes 1 t (včetně nákupu kamene a jeho dopravy na místo uložení), viz příloha A., C.1, C.3</t>
  </si>
  <si>
    <t>druhý stupeň záhozu u ostrova</t>
  </si>
  <si>
    <t>551,09</t>
  </si>
  <si>
    <t>35</t>
  </si>
  <si>
    <t>46251157R2</t>
  </si>
  <si>
    <t>Zához z lomového kamene neupraveného záhozového bez proštěrkování z plavidla, hmotnosti jednotlivých kamenů přes 2000 do 3000 kg</t>
  </si>
  <si>
    <t>-1055962170</t>
  </si>
  <si>
    <t>zához z lomového kamene jednotlivé hmotnosti 2 - 3 t (včetně nákupu kamene a jeho dopravy na místo uložení), viz příloha A., C.1, C.3</t>
  </si>
  <si>
    <t>lavice pro stabilizaci ostrova a dna podjezí</t>
  </si>
  <si>
    <t>2100,0</t>
  </si>
  <si>
    <t>36</t>
  </si>
  <si>
    <t>463212121R</t>
  </si>
  <si>
    <t>Rovnanina z lomového kamene upraveného, tříděného jakékoliv tloušťky rovnaniny s vyklínováním a vyplněním spár a dutin těženým kamenivem</t>
  </si>
  <si>
    <t>1836236494</t>
  </si>
  <si>
    <t>viz příloha A., C.1, C.3</t>
  </si>
  <si>
    <t>rovnanina z kamene jednotlivé hmotnosti 500 - 1000 kg s vyklínováním a proštěrkováním (včetně nákupu kamene a jeho dopravy na místo uložení)</t>
  </si>
  <si>
    <t>větší kameny budou ukládány do paty konstrukce</t>
  </si>
  <si>
    <t>51,085*5,65</t>
  </si>
  <si>
    <t>37</t>
  </si>
  <si>
    <t>463212191R</t>
  </si>
  <si>
    <t>Rovnanina z lomového kamene upraveného, tříděného Příplatek k cenám za vypracování líce</t>
  </si>
  <si>
    <t>1185881361</t>
  </si>
  <si>
    <t>líc rovnaniny</t>
  </si>
  <si>
    <t>51,085*(4,85+1,32)</t>
  </si>
  <si>
    <t>38</t>
  </si>
  <si>
    <t>4645112R</t>
  </si>
  <si>
    <t>Zásyp dna drceným kamenivem 63/125 z plavidla</t>
  </si>
  <si>
    <t>423286035</t>
  </si>
  <si>
    <t xml:space="preserve">spodní vrstva zásypu nevyplněného prostoru mezi dřevěnou štětovou stěnou a záhozem 2 - 3 t (rezerva 10 %), </t>
  </si>
  <si>
    <t>včetně nákupu kamene a jeho dopravy na místo uložení</t>
  </si>
  <si>
    <t>415,0*1,10</t>
  </si>
  <si>
    <t>39</t>
  </si>
  <si>
    <t>462511470</t>
  </si>
  <si>
    <t>Zához z lomového kamene neupraveného záhozového bez proštěrkování z plavidla, hmotnosti jednotlivých kamenů do 200 kg</t>
  </si>
  <si>
    <t>1797634058</t>
  </si>
  <si>
    <t>https://podminky.urs.cz/item/CS_URS_2025_01/462511470</t>
  </si>
  <si>
    <t>vrchní vrstva (v tl. 0,7 m) z lomového kamene jednotlivé hmotnosti 80 - 200 kg,</t>
  </si>
  <si>
    <t xml:space="preserve">zásyp nevyplněného prostoru mezi dřevěnou štětovou stěnou a záhozem (z kamene jednotlivé hmotnosti 2 - 3 t), </t>
  </si>
  <si>
    <t>217,0*0,7</t>
  </si>
  <si>
    <t>40</t>
  </si>
  <si>
    <t>465513317</t>
  </si>
  <si>
    <t>Oprava dlažeb z lomového kamene lomařsky upraveného pro dlažbu o ploše opravovaných míst do 20 m2 jednotlivě včetně dodání kamene na cementovou maltu, s vyspárováním cementovou maltou, tl. kamene 300 mm</t>
  </si>
  <si>
    <t>-742283023</t>
  </si>
  <si>
    <t>https://podminky.urs.cz/item/CS_URS_2025_01/465513317</t>
  </si>
  <si>
    <t>oprava dlažeb v tl. 0,30 m (z dovezeného kamene), viz příloha A., C.1, C.3</t>
  </si>
  <si>
    <t>doplnění kamenné dlažby na pravé straně ostrova</t>
  </si>
  <si>
    <t>6,0</t>
  </si>
  <si>
    <t xml:space="preserve">doplnění kamene do špičky ostrova </t>
  </si>
  <si>
    <t>41</t>
  </si>
  <si>
    <t>465518317R</t>
  </si>
  <si>
    <t>Oprava dlažeb z lomového kamene lomařsky upraveného pro dlažbu o ploše opravovaných míst do 20 m2 jednotlivě bez dodání kamene na cementovou maltu, s vyspárováním cementovou maltou, tl. kamene 300 mm</t>
  </si>
  <si>
    <t>1271325484</t>
  </si>
  <si>
    <t>doplnění kamenné dlažby na pravé straně ostrova (oprava dlažby), viz příloha A., C.1, C.3</t>
  </si>
  <si>
    <t>Úpravy povrchů, podlahy a osazování výplní</t>
  </si>
  <si>
    <t>43</t>
  </si>
  <si>
    <t>636195212</t>
  </si>
  <si>
    <t>Vyplnění spár dosavadních dlažeb cementovou maltou s vyčištěním spár na hloubky do 70 mm dlažby z lomového kamene s vyspárováním</t>
  </si>
  <si>
    <t>-1805245950</t>
  </si>
  <si>
    <t>https://podminky.urs.cz/item/CS_URS_2025_01/636195212</t>
  </si>
  <si>
    <t>přespárování dlažby ve špičce ostrova (z důvodu větších spár přidáno 20 % plochy), viz příloha A., C.1</t>
  </si>
  <si>
    <t>70,0*1,20</t>
  </si>
  <si>
    <t>Ostatní konstrukce a práce, bourání</t>
  </si>
  <si>
    <t>44</t>
  </si>
  <si>
    <t>9145311R</t>
  </si>
  <si>
    <t>Demontáž a zpětná montáž plavební značky</t>
  </si>
  <si>
    <t>kus</t>
  </si>
  <si>
    <t>-147839260</t>
  </si>
  <si>
    <t>odstranění původní značky z betonového základu a její zpětné osazení, 1 ks, viz příloha A., C.1</t>
  </si>
  <si>
    <t>45</t>
  </si>
  <si>
    <t>938903111</t>
  </si>
  <si>
    <t>Dokončovací práce na dosavadních konstrukcích vysekání spár s očištěním zdiva nebo dlažby, s naložením suti na dopravní prostředek nebo s odklizením na hromady do vzdálenosti 50 m při hloubce spáry do 70 mm v dlažbě z lomového kamene</t>
  </si>
  <si>
    <t>614715398</t>
  </si>
  <si>
    <t>https://podminky.urs.cz/item/CS_URS_2025_01/938903111</t>
  </si>
  <si>
    <t>46</t>
  </si>
  <si>
    <t>985131111</t>
  </si>
  <si>
    <t>Očištění ploch stěn, rubu kleneb a podlah tlakovou vodou</t>
  </si>
  <si>
    <t>-978161674</t>
  </si>
  <si>
    <t>https://podminky.urs.cz/item/CS_URS_2025_01/985131111</t>
  </si>
  <si>
    <t>viz příloha A., C.1</t>
  </si>
  <si>
    <t>očištění okolních kamenů a základové spáry u doplnění kamenné dlažby na pravé straně ostrova</t>
  </si>
  <si>
    <t>9,0*0,3+4,0</t>
  </si>
  <si>
    <t>očištění okolních kamenů a základové spáry u doplnění kamene do špičky ostrova, odhad</t>
  </si>
  <si>
    <t>10,0</t>
  </si>
  <si>
    <t>997</t>
  </si>
  <si>
    <t>Doprava suti a vybouraných hmot</t>
  </si>
  <si>
    <t>47</t>
  </si>
  <si>
    <t>99701386R2</t>
  </si>
  <si>
    <t>Likvidace stavebního odpadu z prostého betonu včetně naložení, svislé i vodorovné dopravy plavidlem i po suchu, přeložení, uložení a případného poplatku za uložení</t>
  </si>
  <si>
    <t>-1178990925</t>
  </si>
  <si>
    <t>vybouraný materiál, viz příloha A.</t>
  </si>
  <si>
    <t>odstraněný betonový základ značky</t>
  </si>
  <si>
    <t>1,0*2,2</t>
  </si>
  <si>
    <t>vybourané podkladní lože</t>
  </si>
  <si>
    <t>4,0*0,2*2,2</t>
  </si>
  <si>
    <t>materiál z vysekání spár</t>
  </si>
  <si>
    <t>1,512</t>
  </si>
  <si>
    <t>48</t>
  </si>
  <si>
    <t>997321522</t>
  </si>
  <si>
    <t>Vodorovná doprava suti a vybouraných hmot bez naložení, s vyložením a hrubým urovnáním po vodě plavidlem, na vzdálenost přes 50 do do 500 m</t>
  </si>
  <si>
    <t>1815870558</t>
  </si>
  <si>
    <t>https://podminky.urs.cz/item/CS_URS_2025_01/997321522</t>
  </si>
  <si>
    <t xml:space="preserve">doprava potřebného materiálu pro provedení stavby lodí na ostrov (od místa přeložení  na loď)</t>
  </si>
  <si>
    <t>beton pro základ značky</t>
  </si>
  <si>
    <t>2,2</t>
  </si>
  <si>
    <t>beton pro základové pasy</t>
  </si>
  <si>
    <t>10,8*2,2</t>
  </si>
  <si>
    <t>beton pro podkladní lože</t>
  </si>
  <si>
    <t>10,0*0,2*2,2</t>
  </si>
  <si>
    <t>materiál pro přespárování</t>
  </si>
  <si>
    <t>5,0</t>
  </si>
  <si>
    <t>Mezisoučet</t>
  </si>
  <si>
    <t>výztuž pro prahy</t>
  </si>
  <si>
    <t>0,196</t>
  </si>
  <si>
    <t>geotextilie</t>
  </si>
  <si>
    <t>0,041</t>
  </si>
  <si>
    <t>49</t>
  </si>
  <si>
    <t>997321611</t>
  </si>
  <si>
    <t>Vodorovná doprava suti a vybouraných hmot bez naložení, s vyložením a hrubým urovnáním nakládání nebo překládání na dopravní prostředek při vodorovné dopravě suti a vybouraných hmot</t>
  </si>
  <si>
    <t>1776166233</t>
  </si>
  <si>
    <t>https://podminky.urs.cz/item/CS_URS_2025_01/997321611</t>
  </si>
  <si>
    <t>přeložení potřebného materiálu z automobilu na loď a jeho vyložení na ostrov</t>
  </si>
  <si>
    <t>2*2,2</t>
  </si>
  <si>
    <t>2*(10,8*2,2)</t>
  </si>
  <si>
    <t>2*(10,0*0,2*2,2)</t>
  </si>
  <si>
    <t>2*5,0</t>
  </si>
  <si>
    <t>2*0,196</t>
  </si>
  <si>
    <t>2*0,041</t>
  </si>
  <si>
    <t>998</t>
  </si>
  <si>
    <t>Přesun hmot</t>
  </si>
  <si>
    <t>50</t>
  </si>
  <si>
    <t>998323011</t>
  </si>
  <si>
    <t>Přesun hmot pro jezy a stupně dopravní vzdálenost do 500 m</t>
  </si>
  <si>
    <t>-1645470274</t>
  </si>
  <si>
    <t>https://podminky.urs.cz/item/CS_URS_2025_01/998323011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</si>
  <si>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</si>
  <si>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</si>
  <si>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</si>
  <si>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</si>
  <si>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</si>
  <si>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</si>
  <si>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</si>
  <si>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</si>
  <si>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</si>
  <si>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</si>
  <si>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</si>
  <si>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</si>
  <si>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</si>
  <si>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</si>
  <si>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1932408339</t>
  </si>
  <si>
    <t>- zajištění zázemí stavby v ZS vč. vybavení (např. stavební buňka, mobilní WC, ...) - zřízení, odstranění</t>
  </si>
  <si>
    <t>- zajištění podmínek pro použití přístupových komunikací dotčených stavbou s příslušnými vlastníky či správci a zajištění jejich splnění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</si>
  <si>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</si>
  <si>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</si>
  <si>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</si>
  <si>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0115</t>
  </si>
  <si>
    <t>Zřízení a odstranění jímek po dobu stavby (včetně materiálu a jeho likvidace)</t>
  </si>
  <si>
    <t>232415226</t>
  </si>
  <si>
    <t>jímky po dobu zřízení betonových prahů, včetně čerpání,</t>
  </si>
  <si>
    <t>jímkování bude provedeno v rámci bednění,</t>
  </si>
  <si>
    <t>čerpání vody před uložením betonu do prahů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</si>
  <si>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</si>
  <si>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</si>
  <si>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</si>
  <si>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</si>
  <si>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262144</t>
  </si>
  <si>
    <t>5945866</t>
  </si>
  <si>
    <t>0221</t>
  </si>
  <si>
    <t>Zpracování povodňového plánu stavby dle §71 zákona č. 254/2001 Sb. včetně zajištění schválení příslušnými orgány správy a Povodím Labe, státní podnik</t>
  </si>
  <si>
    <t>1831976959</t>
  </si>
  <si>
    <t>023</t>
  </si>
  <si>
    <t>Vypracování projektu skutečného provedení díla</t>
  </si>
  <si>
    <t>1212517139</t>
  </si>
  <si>
    <t>3 paré + 1 x CD</t>
  </si>
  <si>
    <t>03</t>
  </si>
  <si>
    <t>Geodetické práce a vytýčení - ostatní náklady</t>
  </si>
  <si>
    <t>031</t>
  </si>
  <si>
    <t>Vypracování geodetického zaměření skutečného stavu</t>
  </si>
  <si>
    <t>-2132918149</t>
  </si>
  <si>
    <t>zaměření stavby zpracované ve 2 paré + 1 x CD</t>
  </si>
  <si>
    <t>035</t>
  </si>
  <si>
    <t>Zajištění veškerých geodetických prací souvisejících s realizací díla</t>
  </si>
  <si>
    <t>2106322048</t>
  </si>
  <si>
    <t>09</t>
  </si>
  <si>
    <t>Ostatní náklady</t>
  </si>
  <si>
    <t>09000</t>
  </si>
  <si>
    <t>Vyčištění prostoru mezi těžkým záhozem dřevěnou štětovou stěnou</t>
  </si>
  <si>
    <t>-211999906</t>
  </si>
  <si>
    <t>včetně likvidace odstraněného materiálu z prostoru</t>
  </si>
  <si>
    <t>06320300R</t>
  </si>
  <si>
    <t>Potápěčské práce</t>
  </si>
  <si>
    <t>-584861937</t>
  </si>
  <si>
    <t>potápěči (odborný odhad - 14 dní), včetně monitoringu a závěrečné zprávy, viz příloha A., C.1</t>
  </si>
  <si>
    <t>označení umístění dřevěné štětové stěny bójkami (včetně zajištění bójek)</t>
  </si>
  <si>
    <t>kontrola usazení kamene - spodní vrstva záhozu (kámen hmotnosti 2 - 3 t)</t>
  </si>
  <si>
    <t>průběžná kontrola záhozu - dodržení vzdálenosti kamene od štětové stěny u dna 2 - 3 m</t>
  </si>
  <si>
    <t>kontrola vyčištění prostoru mezi těžkým záhozem a dřevěnou štětovou stěnou</t>
  </si>
  <si>
    <t>kontrola vyplnění kaverny pod betonovými deskami drceným kamenivem</t>
  </si>
  <si>
    <t>0993015</t>
  </si>
  <si>
    <t>Vnitrostaveništní přesun stavební mechanizace a hmot</t>
  </si>
  <si>
    <t>-809420385</t>
  </si>
  <si>
    <t>zajištění souhlasu ke vplouvání do uzavřené vodní plochy v podjezí</t>
  </si>
  <si>
    <t>přesuny stavební techniky mezi plavidlem a ostrovem a zpět, včetně pomocných konstrukcí</t>
  </si>
  <si>
    <t>099691</t>
  </si>
  <si>
    <t>Navázání kamenné dlažby na betonový práh</t>
  </si>
  <si>
    <t>452307372</t>
  </si>
  <si>
    <t>v místě navázání dlažby na práh</t>
  </si>
  <si>
    <t>oprava případného poškození dlažby v místě řezání dlažby (odbourání, napojení dlažby na betonový práh), předpoklad plochy 15 m2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</si>
  <si>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</si>
  <si>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</si>
  <si>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-1958235575</t>
  </si>
  <si>
    <t>viz příloha A.</t>
  </si>
  <si>
    <t>0931</t>
  </si>
  <si>
    <t>Provedení pasportizace stávajících nemovitostí (vč. pozemků) a jejich příslušenství, zajištění fotodokumentace stávajícího stavu přístupových komunikací</t>
  </si>
  <si>
    <t>-1956383688</t>
  </si>
  <si>
    <t>095</t>
  </si>
  <si>
    <t>Zajištění šetření o podzemních sítích vč. zajištění nových vyjádření v případě, že před realizací pozbyly platnosti</t>
  </si>
  <si>
    <t>2023121079</t>
  </si>
  <si>
    <t>0993000</t>
  </si>
  <si>
    <t>Zajištění zhotovení plánu bezpečnosti a ochrany zdraví při práci</t>
  </si>
  <si>
    <t>-640200824</t>
  </si>
  <si>
    <t>P</t>
  </si>
  <si>
    <t>Poznámka k položce:_x000d_
Zpracování plánu BOZP nezávislým koordinátorem
- Koordinátor BOZP musí jednat nestranně a nezávisle na zhotoviteli, i když je jím finančně
hrazen.
- Musí mít zajištěné podmínky pro výkon své funkce bez vnějšího ovlivňování, aby
nedocházelo ke střetu zájmů.
Plán BOZP a jeho koordinace musí být v souladu se zákonem č. 309/2006 Sb. a
souvisejícími právními předpisy.
Koordinátor BOZP musí splňovat odbornou způsobilost dle platné legislativy, včetně
příslušné kvalifikace,
Musí být zajištěna transparentnost vztahů mezi koordinátorem, zhotovitelem a investorem.
Koordinátor BOZP nesmí být smluvně vázán způsobem, který by mohl ovlivnit jeho
nestrannost a rozhodovací pravomoci</t>
  </si>
  <si>
    <t>zajistí zhotovitel nezávislou oprávěnou osobou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</si>
  <si>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</si>
  <si>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</si>
  <si>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-117863707</t>
  </si>
  <si>
    <t>zajištění odběru a zkoušek vzorku betonu na odvrtaném jádru, 2 ks, (zkouška na dodržení parametrů)</t>
  </si>
  <si>
    <t>09991</t>
  </si>
  <si>
    <t>Zajištění fotodokumentace veškerých konstrukcí, které budou v průběhu výstavby skryty nebo zakryty</t>
  </si>
  <si>
    <t>1221329415</t>
  </si>
  <si>
    <t>099911</t>
  </si>
  <si>
    <t>Zajištění vedení průběžné evidence odpadů</t>
  </si>
  <si>
    <t>900892128</t>
  </si>
  <si>
    <t>d01</t>
  </si>
  <si>
    <t>Objem rozebrané dlažby z lomového kamene tl. 0,30 m.</t>
  </si>
  <si>
    <t>108</t>
  </si>
  <si>
    <t>d02</t>
  </si>
  <si>
    <t>Objem nové dlažby z původního lomového kamene tl. 0,30 m</t>
  </si>
  <si>
    <t>348,5</t>
  </si>
  <si>
    <t>v01</t>
  </si>
  <si>
    <t>Výkopy pro novou skladbu dlažby.</t>
  </si>
  <si>
    <t>90</t>
  </si>
  <si>
    <t>139251004 - Labe, Kostomlátky-Nymburk, obnova opevnění v ř.km 891,200 - 896,300</t>
  </si>
  <si>
    <t>SO 1 - Oprava dlažby</t>
  </si>
  <si>
    <t xml:space="preserve"> </t>
  </si>
  <si>
    <t>Ing. Stanislav Winkler</t>
  </si>
  <si>
    <t xml:space="preserve">    3 - Svislé a kompletní konstrukce</t>
  </si>
  <si>
    <t>111151101</t>
  </si>
  <si>
    <t>Odstranění travin a rákosu strojně travin, při celkové ploše do 100 m2</t>
  </si>
  <si>
    <t>1875157457</t>
  </si>
  <si>
    <t>https://podminky.urs.cz/item/CS_URS_2025_01/111151101</t>
  </si>
  <si>
    <t>114203102</t>
  </si>
  <si>
    <t>Rozebrání dlažeb nebo záhozů s naložením na dopravní prostředek dlažeb z lomového kamene nebo betonových tvárnic na sucho se zalitými spárami cementovou maltou</t>
  </si>
  <si>
    <t>-793230479</t>
  </si>
  <si>
    <t>https://podminky.urs.cz/item/CS_URS_2025_01/114203102</t>
  </si>
  <si>
    <t>šetrné vybourání stávající dlažby</t>
  </si>
  <si>
    <t>108,00</t>
  </si>
  <si>
    <t>-766435256</t>
  </si>
  <si>
    <t>124153100</t>
  </si>
  <si>
    <t>Vykopávky pro koryta vodotečí strojně v hornině třídy těžitelnosti I skupiny 1 a 2 do 100 m3</t>
  </si>
  <si>
    <t>1970982637</t>
  </si>
  <si>
    <t>https://podminky.urs.cz/item/CS_URS_2025_01/124153100</t>
  </si>
  <si>
    <t>90,00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</si>
  <si>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</si>
  <si>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</si>
  <si>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1080766674</t>
  </si>
  <si>
    <t>https://podminky.urs.cz/item/CS_URS_2025_01/161151103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</si>
  <si>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</si>
  <si>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</si>
  <si>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2051315530</t>
  </si>
  <si>
    <t>https://podminky.urs.cz/item/CS_URS_2025_01/162351103</t>
  </si>
  <si>
    <t>171151101</t>
  </si>
  <si>
    <t>Hutnění boků násypů z hornin soudržných a sypkých pro jakýkoliv sklon, délku a míru zhutnění svahu</t>
  </si>
  <si>
    <t>-930712437</t>
  </si>
  <si>
    <t>https://podminky.urs.cz/item/CS_URS_2025_01/171151101</t>
  </si>
  <si>
    <t>Zhutnění terénu pod dlažbou</t>
  </si>
  <si>
    <t>d01/0,30</t>
  </si>
  <si>
    <t>FIG</t>
  </si>
  <si>
    <t>Rozpad figury: d01</t>
  </si>
  <si>
    <t>181006111</t>
  </si>
  <si>
    <t>Rozprostření zemin schopných zúrodnění v rovině a ve sklonu do 1:5, tloušťka vrstvy do 0,10 m</t>
  </si>
  <si>
    <t>-1693897255</t>
  </si>
  <si>
    <t>https://podminky.urs.cz/item/CS_URS_2025_01/181006111</t>
  </si>
  <si>
    <t>Úprava terénu na p. p. č. 255 v k.ú. Kostomlátky, materiál z výkopů.</t>
  </si>
  <si>
    <t>v01/0,050</t>
  </si>
  <si>
    <t>Rozpad figury: v01</t>
  </si>
  <si>
    <t>Svislé a kompletní konstrukce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</si>
  <si>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</si>
  <si>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</si>
  <si>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1885282484</t>
  </si>
  <si>
    <t>https://podminky.urs.cz/item/CS_URS_2025_01/321321115</t>
  </si>
  <si>
    <t>Betonové bloky z betonu C25/30 – XC3, XD2, XF3 – Cl 0,2 – Dmax 22 mm – S3</t>
  </si>
  <si>
    <t>(6,49+3,11+3,11+3,11+1,63)*0,4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</si>
  <si>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</si>
  <si>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</si>
  <si>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2057801841</t>
  </si>
  <si>
    <t>https://podminky.urs.cz/item/CS_URS_2025_01/321351010</t>
  </si>
  <si>
    <t>1*2*6,49</t>
  </si>
  <si>
    <t>1*2*1,63</t>
  </si>
  <si>
    <t>3*2*2,98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</si>
  <si>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</si>
  <si>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</si>
  <si>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1543682246</t>
  </si>
  <si>
    <t>https://podminky.urs.cz/item/CS_URS_2025_01/321352010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</si>
  <si>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</si>
  <si>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</si>
  <si>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-1143794364</t>
  </si>
  <si>
    <t>https://podminky.urs.cz/item/CS_URS_2025_01/321366111</t>
  </si>
  <si>
    <t>Výztuž B500B viz příloha D.3</t>
  </si>
  <si>
    <t>(59,28+123,15)/1000</t>
  </si>
  <si>
    <t>451317112</t>
  </si>
  <si>
    <t>Podklad pod dlažbu z betonu prostého pro prostředí s mrazovými cykly tř. C 25/30 tl. přes 100 do 150 mm</t>
  </si>
  <si>
    <t>-778692098</t>
  </si>
  <si>
    <t>https://podminky.urs.cz/item/CS_URS_2025_01/451317112</t>
  </si>
  <si>
    <t>Beton C 25/30 – XD2, XF3 – Dmax 22 mm – S3</t>
  </si>
  <si>
    <t>Rozpad figury: d02</t>
  </si>
  <si>
    <t>Dlažba z původního očištěného kamene</t>
  </si>
  <si>
    <t>348,50</t>
  </si>
  <si>
    <t>451571411</t>
  </si>
  <si>
    <t>Podklad pod dlažbu z kameniva tl. do 100 mm</t>
  </si>
  <si>
    <t>-330047397</t>
  </si>
  <si>
    <t>https://podminky.urs.cz/item/CS_URS_2025_01/451571411</t>
  </si>
  <si>
    <t>Štěrkový podsyp z DK 0/32 pod dlažbou a betonovými bloky</t>
  </si>
  <si>
    <t>d02+0,40*(12,81+3,27+3*5,92)</t>
  </si>
  <si>
    <t>465513327R</t>
  </si>
  <si>
    <t>Dlažba z lomového kamene lomařsky upraveného na cementovou maltu, s vyspárováním cementovou maltou, tl. kamene 300 mm</t>
  </si>
  <si>
    <t>-993537936</t>
  </si>
  <si>
    <t>https://podminky.urs.cz/item/CS_URS_2025_01/465513327R</t>
  </si>
  <si>
    <t>997321211</t>
  </si>
  <si>
    <t>Svislá doprava suti a vybouraných hmot s naložením do dopravního zařízení a s vyprázdněním dopravního zařízení na hromadu nebo do dopravního prostředku na výšku do 4 m</t>
  </si>
  <si>
    <t>-1371562950</t>
  </si>
  <si>
    <t>https://podminky.urs.cz/item/CS_URS_2025_01/997321211</t>
  </si>
  <si>
    <t>998332011</t>
  </si>
  <si>
    <t>Přesun hmot pro úpravy vodních toků a kanály, hráze rybníků apod. dopravní vzdálenost do 500 m</t>
  </si>
  <si>
    <t>972892577</t>
  </si>
  <si>
    <t>https://podminky.urs.cz/item/CS_URS_2025_01/998332011</t>
  </si>
  <si>
    <t>998332094</t>
  </si>
  <si>
    <t>Přesun hmot pro úpravy vodních toků a kanály, hráze rybníků apod. Příplatek k ceně za zvětšený přesun přes vymezenou dopravní vzdálenost do 5 000 m</t>
  </si>
  <si>
    <t>-1228444380</t>
  </si>
  <si>
    <t>https://podminky.urs.cz/item/CS_URS_2025_01/998332094</t>
  </si>
  <si>
    <t>Přesun zbývajících lomových kamenů na SO 2 zvdálené 6,7 km</t>
  </si>
  <si>
    <t>3,50*2,60</t>
  </si>
  <si>
    <t>998332095</t>
  </si>
  <si>
    <t>Přesun hmot pro úpravy vodních toků a kanály, hráze rybníků apod. Příplatek k ceně za zvětšený přesun přes vymezenou dopravní vzdálenost za každých dalších započatých 5 000 m</t>
  </si>
  <si>
    <t>-477458183</t>
  </si>
  <si>
    <t>https://podminky.urs.cz/item/CS_URS_2025_01/998332095</t>
  </si>
  <si>
    <t>Výkopy na suchu</t>
  </si>
  <si>
    <t>104</t>
  </si>
  <si>
    <t>v02</t>
  </si>
  <si>
    <t>Výkopy pod vodou</t>
  </si>
  <si>
    <t>99</t>
  </si>
  <si>
    <t>SO 2 - Obnova kamenného záhozu</t>
  </si>
  <si>
    <t>124153101</t>
  </si>
  <si>
    <t>Vykopávky pro koryta vodotečí strojně v hornině třídy těžitelnosti I skupiny 1 a 2 přes 100 do 1 000 m3</t>
  </si>
  <si>
    <t>520957256</t>
  </si>
  <si>
    <t>https://podminky.urs.cz/item/CS_URS_2025_01/124153101</t>
  </si>
  <si>
    <t>104,00</t>
  </si>
  <si>
    <t>127751101</t>
  </si>
  <si>
    <t>Vykopávky pod vodou strojně na hloubku do 5 m pod projektem stanovenou hladinou vody v horninách třídy těžitelnosti I a II skupiny 1 až 4, průměrné tloušťky projektované vrstvy do 0,50 m do 1 000 m3</t>
  </si>
  <si>
    <t>800913000</t>
  </si>
  <si>
    <t>https://podminky.urs.cz/item/CS_URS_2025_01/127751101</t>
  </si>
  <si>
    <t>Rozpad figury: v02</t>
  </si>
  <si>
    <t>99,00</t>
  </si>
  <si>
    <t>171201231r</t>
  </si>
  <si>
    <t>Likvidace výkopku dle platné legislativy</t>
  </si>
  <si>
    <t>245640358</t>
  </si>
  <si>
    <t>Projektant předpokládá přesun výkopku po vodě do 500 m, přeložení na běžný dopravní prostředek a odvoz na vzdálenost 11 km, včetně poplatku.</t>
  </si>
  <si>
    <t>Položka zahrnuje vešerou dopravu, uložení a případný poplatek za uložení na recyklační skládce.</t>
  </si>
  <si>
    <t>Zhotovitel může zvolit jiný způsob likvidace výkopku dle svých možností, zvyklostí, technického a technologického vybavení a v souladu se zákonem.</t>
  </si>
  <si>
    <t>v01+v02</t>
  </si>
  <si>
    <t>462512570</t>
  </si>
  <si>
    <t>Zához z lomového kamene neupraveného záhozového s proštěrkováním z plavidla, hmotnosti jednotlivých kamenů přes 200 do 500 kg</t>
  </si>
  <si>
    <t>703001933</t>
  </si>
  <si>
    <t>https://podminky.urs.cz/item/CS_URS_2025_01/462512570</t>
  </si>
  <si>
    <t>Zához z lomového kamene - efektivní zrno 500 kg</t>
  </si>
  <si>
    <t>212,00</t>
  </si>
  <si>
    <t>661969430</t>
  </si>
  <si>
    <t>252,00</t>
  </si>
  <si>
    <t>220841765</t>
  </si>
  <si>
    <t>Zajištění kompletního zařízení staveniště</t>
  </si>
  <si>
    <t>-64799920</t>
  </si>
  <si>
    <t xml:space="preserve">Poznámka k položce:_x000d_
Zajištění kompletního zařízení staveniště a jeho připojení na sítě
"- zajištění místnosti pro TDI v ZS vč. jejího vybavení"
"- zajištění prostoru ZS proti vstupu nepovolaných osob (např. oplocení), jeho
napojení na inž. sítě"
"- zajištění následné likvidace všech objektů ZS včetně připojení na sítě"
"- zajištění zřízení a odstranění dočasných komunikací, sjezdů a nájezdů, 
nezbytných pro realizaci stavby, včetně případné ochrany křížených sítí, cyklostezek apod. 
Projekt předpokládá přístup z vody. Zhotovitel může ve své nabídce navrhnout alternativní přístup ze břehu (nebyl projednán), veškeré náklady na řízení a likvidaci přístupu ke stavbě jsou zahrnuty v této položce.    
"- zajištění podmínek pro použití přístupových komunikací dotčených stavbou s
příslušnými vlastníky či správci a zajištění jejich splnění"
"- zřízení čisticích zón před výjezdem z obvodu staveniště"
"- provedení takových opatření, aby plochy obvodu staveniště nebyly znečištěny
ropnými látkami a jinými podobnými produkty"
"- provedení takových opatření, aby nebyly překročeny limity prašnosti a
hlučnosti dané obecně závaznou vyhláškou"
</t>
  </si>
  <si>
    <t>zřízení a odstranění všech objektů ZS</t>
  </si>
  <si>
    <t>zřízení a odstranění dočasných komunikací, sjezdů a nájezdů pro realizaci stavby</t>
  </si>
  <si>
    <t>zajištění podmínek pro využívání přístupových komunikací v dohodě s vlastníky nebo správci</t>
  </si>
  <si>
    <t>zajištění opatření, která zabrání znečištění obvodových ploch staveniště ropnými látkami a jinými škodlivými produkty</t>
  </si>
  <si>
    <t>provedení opatření k dodržení limitů prašnosti a hlučnosti stanovených obecně závaznou vyhláškou</t>
  </si>
  <si>
    <t>zajištění ochrany veškeré zeleně na staveništi a jeho blízkosti proti poškození během výstavby</t>
  </si>
  <si>
    <t>0112</t>
  </si>
  <si>
    <t>Zajištění obnovy stávající příjezdové asfaltové komunikace</t>
  </si>
  <si>
    <t>1364558956</t>
  </si>
  <si>
    <t>Obnova stávající příjezdové komunikace při jejím případném porušení</t>
  </si>
  <si>
    <t>01131</t>
  </si>
  <si>
    <t>Zajištění obnovy stávající nezpevněné komunikace</t>
  </si>
  <si>
    <t>1311986619</t>
  </si>
  <si>
    <t>obnova stávající nezpevněné komunikace při jejím případném porušení</t>
  </si>
  <si>
    <t>předpokládaná plocha využívané nezpevněné komunikace 30,0 m × 4,0 m a 200,0 m × 4,0 m</t>
  </si>
  <si>
    <t>0113110</t>
  </si>
  <si>
    <t>Zajištění obnovy plochy v místě meziskládky</t>
  </si>
  <si>
    <t>990022067</t>
  </si>
  <si>
    <t>Předpokládaná plocha 300 m2, urovnání, osetí travním semenem 30 g/m2</t>
  </si>
  <si>
    <t>065002000</t>
  </si>
  <si>
    <t>Mimostaveništní doprava materiálů, výrobků a strojů</t>
  </si>
  <si>
    <t>-440033913</t>
  </si>
  <si>
    <t>Ztížený přístup ke stavbě.</t>
  </si>
  <si>
    <t>Přístup ke stavbě v Kostomlátkách je možný po vodě nebo přes p.p.č. 255 v k.ú. Kostomlátky podél zděného plotu vodní elektrárny přes úzký travnatý pás</t>
  </si>
  <si>
    <t>Přístup ke stavbě v Nymburce projektant předpokládá po vodě</t>
  </si>
  <si>
    <t>Vypracování Plánu opatření pro případ havárie a úniku závadných látek (např. ropné produkty, cementové výluhy, odpadní vody z těsnících clon)</t>
  </si>
  <si>
    <t>655748189</t>
  </si>
  <si>
    <t>Zpracování povodňového plánu stavby dle §71 zákona č. 254/2001 Sb. včetně zajištění schválení příslušnými orgány státní správy a státním podnikem Povodí Labe</t>
  </si>
  <si>
    <t>-427097852</t>
  </si>
  <si>
    <t>Vypracování dokumentace skutečného provedení stavby</t>
  </si>
  <si>
    <t>-1923475115</t>
  </si>
  <si>
    <t>2 paré + v elektronické podobě</t>
  </si>
  <si>
    <t>534374886</t>
  </si>
  <si>
    <t>zaměření stavby zpracované ve 2 paré + v elektronické</t>
  </si>
  <si>
    <t>1494826819</t>
  </si>
  <si>
    <t>Zajištění písemného souhlasu všech vlastníků a případných uživatelů pozemků dotčených stavbou s konečnou úpravou pozemků po dokončení prací</t>
  </si>
  <si>
    <t>-996578957</t>
  </si>
  <si>
    <t>Provedení pasportizace stávajících nemovitostí (budovy, konstrukce, pozemky), včetně zajištění fotodokumentace současného stavu přístupových komunikací</t>
  </si>
  <si>
    <t>1575787273</t>
  </si>
  <si>
    <t>094</t>
  </si>
  <si>
    <t>Vytýčení podzemních zařízení</t>
  </si>
  <si>
    <t>1071426998</t>
  </si>
  <si>
    <t>Prověření podzemních sítí a zajištění nových vyjádření, pokud před realizací pozbyla platnosti.</t>
  </si>
  <si>
    <t>1774667501</t>
  </si>
  <si>
    <t>0992</t>
  </si>
  <si>
    <t>Zajištění průzkumu staveniště zaměřeného na výskyt zvláště chráněných živočichů a rostlin a jejich odborného transferu</t>
  </si>
  <si>
    <t>-1999463774</t>
  </si>
  <si>
    <t>Poznámka k položce:_x000d_
biologický dozor a servis po dobu stavby
zajištění terénního monitoringu staveniště
sledování výskytu ochranářsky významných organismů
zajištění záchranného odlovu a přesunu živočichů
vedení statistik o transferech živočichů
zpracování zprávy o výsledcích biologického dozoru</t>
  </si>
  <si>
    <t>Zajištění vytvoření plánu bezpečnosti a ochrany zdraví při práci</t>
  </si>
  <si>
    <t>1164375760</t>
  </si>
  <si>
    <t>Poznámka k položce:_x000d_
 Koordinátorem BOZP, který není zaměstancem zhotovitele.
Zpracování plánu BOZP nezávislým koordinátorem
- Koordinátor BOZP musí jednat nestranně a nezávisle na zhotoviteli, i když je jím finančně hrazen.
- Musí mít zajištěné podmínky pro výkon své funkce bez vnějšího ovlivňování, aby nedocházelo ke střetu zájmů.
Plán BOZP a jeho koordinace musí být v souladu se zákonem č. 309/2006 Sb. a souvisejícími právními předpisy.
Koordinátor BOZP musí splňovat odbornou způsobilost dle platné legislativy, včetně příslušné kvalifikace,
Musí být zajištěna transparentnost vztahů mezi koordinátorem, zhotovitelem a investorem.
Koordinátor BOZP nesmí být smluvně vázán způsobem, který by mohl ovlivnit jeho nestrannost a rozhodovací pravomoci</t>
  </si>
  <si>
    <t>-1533585532</t>
  </si>
  <si>
    <t>odběr 2 ks vzorků betonu z odvrtaných jader pro ověření souladu s požadovanými parametry včetně stanovení pevnosti v tlaku od akreditované laboratoře</t>
  </si>
  <si>
    <t>09968</t>
  </si>
  <si>
    <t>Čištění vozovek splachováním vodou povrchu podkladu nebo krytu živičného, betonového nebo dlážděného</t>
  </si>
  <si>
    <t>-1957469746</t>
  </si>
  <si>
    <t>Čištění během stavby.</t>
  </si>
  <si>
    <t>Vytvoření fotodokumentace všech konstrukcí, včetně skrytých v průběhu výstavby</t>
  </si>
  <si>
    <t>1976122722</t>
  </si>
  <si>
    <t>Vedení průběžné evidence odpadů</t>
  </si>
  <si>
    <t>-1874144026</t>
  </si>
  <si>
    <t>SEZNAM FIGUR</t>
  </si>
  <si>
    <t>Výměra</t>
  </si>
  <si>
    <t>139251004/ SO 1</t>
  </si>
  <si>
    <t>Použití figury:</t>
  </si>
  <si>
    <t>139251004/ SO 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</si>
</sst>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41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 indent="1"/>
    </xf>
    <xf numFmtId="0" fontId="20" fillId="0" borderId="0" xfId="0" applyFont="1" applyAlignment="1" applyProtection="1">
      <alignment horizontal="left" vertical="center" indent="1"/>
    </xf>
    <xf numFmtId="167" fontId="20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2251221" TargetMode="External" /><Relationship Id="rId2" Type="http://schemas.openxmlformats.org/officeDocument/2006/relationships/hyperlink" Target="https://podminky.urs.cz/item/CS_URS_2025_01/113107332" TargetMode="External" /><Relationship Id="rId3" Type="http://schemas.openxmlformats.org/officeDocument/2006/relationships/hyperlink" Target="https://podminky.urs.cz/item/CS_URS_2025_01/114203103" TargetMode="External" /><Relationship Id="rId4" Type="http://schemas.openxmlformats.org/officeDocument/2006/relationships/hyperlink" Target="https://podminky.urs.cz/item/CS_URS_2025_01/114203104" TargetMode="External" /><Relationship Id="rId5" Type="http://schemas.openxmlformats.org/officeDocument/2006/relationships/hyperlink" Target="https://podminky.urs.cz/item/CS_URS_2025_01/114203202" TargetMode="External" /><Relationship Id="rId6" Type="http://schemas.openxmlformats.org/officeDocument/2006/relationships/hyperlink" Target="https://podminky.urs.cz/item/CS_URS_2025_01/122911121" TargetMode="External" /><Relationship Id="rId7" Type="http://schemas.openxmlformats.org/officeDocument/2006/relationships/hyperlink" Target="https://podminky.urs.cz/item/CS_URS_2025_01/139951121" TargetMode="External" /><Relationship Id="rId8" Type="http://schemas.openxmlformats.org/officeDocument/2006/relationships/hyperlink" Target="https://podminky.urs.cz/item/CS_URS_2025_01/164303101" TargetMode="External" /><Relationship Id="rId9" Type="http://schemas.openxmlformats.org/officeDocument/2006/relationships/hyperlink" Target="https://podminky.urs.cz/item/CS_URS_2025_01/167151131" TargetMode="External" /><Relationship Id="rId10" Type="http://schemas.openxmlformats.org/officeDocument/2006/relationships/hyperlink" Target="https://podminky.urs.cz/item/CS_URS_2025_01/167151121" TargetMode="External" /><Relationship Id="rId11" Type="http://schemas.openxmlformats.org/officeDocument/2006/relationships/hyperlink" Target="https://podminky.urs.cz/item/CS_URS_2025_01/164303151" TargetMode="External" /><Relationship Id="rId12" Type="http://schemas.openxmlformats.org/officeDocument/2006/relationships/hyperlink" Target="https://podminky.urs.cz/item/CS_URS_2025_01/167151123" TargetMode="External" /><Relationship Id="rId13" Type="http://schemas.openxmlformats.org/officeDocument/2006/relationships/hyperlink" Target="https://podminky.urs.cz/item/CS_URS_2025_01/167151133" TargetMode="External" /><Relationship Id="rId14" Type="http://schemas.openxmlformats.org/officeDocument/2006/relationships/hyperlink" Target="https://podminky.urs.cz/item/CS_URS_2025_01/171151131" TargetMode="External" /><Relationship Id="rId15" Type="http://schemas.openxmlformats.org/officeDocument/2006/relationships/hyperlink" Target="https://podminky.urs.cz/item/CS_URS_2025_01/181351106" TargetMode="External" /><Relationship Id="rId16" Type="http://schemas.openxmlformats.org/officeDocument/2006/relationships/hyperlink" Target="https://podminky.urs.cz/item/CS_URS_2025_01/181411121" TargetMode="External" /><Relationship Id="rId17" Type="http://schemas.openxmlformats.org/officeDocument/2006/relationships/hyperlink" Target="https://podminky.urs.cz/item/CS_URS_2025_01/274322511" TargetMode="External" /><Relationship Id="rId18" Type="http://schemas.openxmlformats.org/officeDocument/2006/relationships/hyperlink" Target="https://podminky.urs.cz/item/CS_URS_2025_01/274351121" TargetMode="External" /><Relationship Id="rId19" Type="http://schemas.openxmlformats.org/officeDocument/2006/relationships/hyperlink" Target="https://podminky.urs.cz/item/CS_URS_2025_01/274351122" TargetMode="External" /><Relationship Id="rId20" Type="http://schemas.openxmlformats.org/officeDocument/2006/relationships/hyperlink" Target="https://podminky.urs.cz/item/CS_URS_2025_01/274361821" TargetMode="External" /><Relationship Id="rId21" Type="http://schemas.openxmlformats.org/officeDocument/2006/relationships/hyperlink" Target="https://podminky.urs.cz/item/CS_URS_2025_01/275313711" TargetMode="External" /><Relationship Id="rId22" Type="http://schemas.openxmlformats.org/officeDocument/2006/relationships/hyperlink" Target="https://podminky.urs.cz/item/CS_URS_2025_01/275351121" TargetMode="External" /><Relationship Id="rId23" Type="http://schemas.openxmlformats.org/officeDocument/2006/relationships/hyperlink" Target="https://podminky.urs.cz/item/CS_URS_2025_01/275351122" TargetMode="External" /><Relationship Id="rId24" Type="http://schemas.openxmlformats.org/officeDocument/2006/relationships/hyperlink" Target="https://podminky.urs.cz/item/CS_URS_2025_01/451313111" TargetMode="External" /><Relationship Id="rId25" Type="http://schemas.openxmlformats.org/officeDocument/2006/relationships/hyperlink" Target="https://podminky.urs.cz/item/CS_URS_2025_01/457532112" TargetMode="External" /><Relationship Id="rId26" Type="http://schemas.openxmlformats.org/officeDocument/2006/relationships/hyperlink" Target="https://podminky.urs.cz/item/CS_URS_2025_01/457971112" TargetMode="External" /><Relationship Id="rId27" Type="http://schemas.openxmlformats.org/officeDocument/2006/relationships/hyperlink" Target="https://podminky.urs.cz/item/CS_URS_2025_01/462519003" TargetMode="External" /><Relationship Id="rId28" Type="http://schemas.openxmlformats.org/officeDocument/2006/relationships/hyperlink" Target="https://podminky.urs.cz/item/CS_URS_2025_01/462511470" TargetMode="External" /><Relationship Id="rId29" Type="http://schemas.openxmlformats.org/officeDocument/2006/relationships/hyperlink" Target="https://podminky.urs.cz/item/CS_URS_2025_01/465513317" TargetMode="External" /><Relationship Id="rId30" Type="http://schemas.openxmlformats.org/officeDocument/2006/relationships/hyperlink" Target="https://podminky.urs.cz/item/CS_URS_2025_01/636195212" TargetMode="External" /><Relationship Id="rId31" Type="http://schemas.openxmlformats.org/officeDocument/2006/relationships/hyperlink" Target="https://podminky.urs.cz/item/CS_URS_2025_01/938903111" TargetMode="External" /><Relationship Id="rId32" Type="http://schemas.openxmlformats.org/officeDocument/2006/relationships/hyperlink" Target="https://podminky.urs.cz/item/CS_URS_2025_01/985131111" TargetMode="External" /><Relationship Id="rId33" Type="http://schemas.openxmlformats.org/officeDocument/2006/relationships/hyperlink" Target="https://podminky.urs.cz/item/CS_URS_2025_01/997321522" TargetMode="External" /><Relationship Id="rId34" Type="http://schemas.openxmlformats.org/officeDocument/2006/relationships/hyperlink" Target="https://podminky.urs.cz/item/CS_URS_2025_01/997321611" TargetMode="External" /><Relationship Id="rId35" Type="http://schemas.openxmlformats.org/officeDocument/2006/relationships/hyperlink" Target="https://podminky.urs.cz/item/CS_URS_2025_01/9983230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51101" TargetMode="External" /><Relationship Id="rId2" Type="http://schemas.openxmlformats.org/officeDocument/2006/relationships/hyperlink" Target="https://podminky.urs.cz/item/CS_URS_2025_01/114203102" TargetMode="External" /><Relationship Id="rId3" Type="http://schemas.openxmlformats.org/officeDocument/2006/relationships/hyperlink" Target="https://podminky.urs.cz/item/CS_URS_2025_01/114203202" TargetMode="External" /><Relationship Id="rId4" Type="http://schemas.openxmlformats.org/officeDocument/2006/relationships/hyperlink" Target="https://podminky.urs.cz/item/CS_URS_2025_01/124153100" TargetMode="External" /><Relationship Id="rId5" Type="http://schemas.openxmlformats.org/officeDocument/2006/relationships/hyperlink" Target="https://podminky.urs.cz/item/CS_URS_2025_01/161151103" TargetMode="External" /><Relationship Id="rId6" Type="http://schemas.openxmlformats.org/officeDocument/2006/relationships/hyperlink" Target="https://podminky.urs.cz/item/CS_URS_2025_01/162351103" TargetMode="External" /><Relationship Id="rId7" Type="http://schemas.openxmlformats.org/officeDocument/2006/relationships/hyperlink" Target="https://podminky.urs.cz/item/CS_URS_2025_01/171151101" TargetMode="External" /><Relationship Id="rId8" Type="http://schemas.openxmlformats.org/officeDocument/2006/relationships/hyperlink" Target="https://podminky.urs.cz/item/CS_URS_2025_01/181006111" TargetMode="External" /><Relationship Id="rId9" Type="http://schemas.openxmlformats.org/officeDocument/2006/relationships/hyperlink" Target="https://podminky.urs.cz/item/CS_URS_2025_01/321321115" TargetMode="External" /><Relationship Id="rId10" Type="http://schemas.openxmlformats.org/officeDocument/2006/relationships/hyperlink" Target="https://podminky.urs.cz/item/CS_URS_2025_01/321351010" TargetMode="External" /><Relationship Id="rId11" Type="http://schemas.openxmlformats.org/officeDocument/2006/relationships/hyperlink" Target="https://podminky.urs.cz/item/CS_URS_2025_01/321352010" TargetMode="External" /><Relationship Id="rId12" Type="http://schemas.openxmlformats.org/officeDocument/2006/relationships/hyperlink" Target="https://podminky.urs.cz/item/CS_URS_2025_01/321366111" TargetMode="External" /><Relationship Id="rId13" Type="http://schemas.openxmlformats.org/officeDocument/2006/relationships/hyperlink" Target="https://podminky.urs.cz/item/CS_URS_2025_01/451317112" TargetMode="External" /><Relationship Id="rId14" Type="http://schemas.openxmlformats.org/officeDocument/2006/relationships/hyperlink" Target="https://podminky.urs.cz/item/CS_URS_2025_01/451571411" TargetMode="External" /><Relationship Id="rId15" Type="http://schemas.openxmlformats.org/officeDocument/2006/relationships/hyperlink" Target="https://podminky.urs.cz/item/CS_URS_2025_01/465513327R" TargetMode="External" /><Relationship Id="rId16" Type="http://schemas.openxmlformats.org/officeDocument/2006/relationships/hyperlink" Target="https://podminky.urs.cz/item/CS_URS_2025_01/997321211" TargetMode="External" /><Relationship Id="rId17" Type="http://schemas.openxmlformats.org/officeDocument/2006/relationships/hyperlink" Target="https://podminky.urs.cz/item/CS_URS_2025_01/998332011" TargetMode="External" /><Relationship Id="rId18" Type="http://schemas.openxmlformats.org/officeDocument/2006/relationships/hyperlink" Target="https://podminky.urs.cz/item/CS_URS_2025_01/998332094" TargetMode="External" /><Relationship Id="rId19" Type="http://schemas.openxmlformats.org/officeDocument/2006/relationships/hyperlink" Target="https://podminky.urs.cz/item/CS_URS_2025_01/998332095" TargetMode="External" /><Relationship Id="rId2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4153101" TargetMode="External" /><Relationship Id="rId2" Type="http://schemas.openxmlformats.org/officeDocument/2006/relationships/hyperlink" Target="https://podminky.urs.cz/item/CS_URS_2025_01/127751101" TargetMode="External" /><Relationship Id="rId3" Type="http://schemas.openxmlformats.org/officeDocument/2006/relationships/hyperlink" Target="https://podminky.urs.cz/item/CS_URS_2025_01/462512570" TargetMode="External" /><Relationship Id="rId4" Type="http://schemas.openxmlformats.org/officeDocument/2006/relationships/hyperlink" Target="https://podminky.urs.cz/item/CS_URS_2025_01/462519003" TargetMode="External" /><Relationship Id="rId5" Type="http://schemas.openxmlformats.org/officeDocument/2006/relationships/hyperlink" Target="https://podminky.urs.cz/item/CS_URS_2025_01/998332011" TargetMode="External" /><Relationship Id="rId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hidden="1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46</v>
      </c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5"/>
      <c r="BE37" s="39"/>
    </row>
    <row r="41" s="2" customFormat="1" ht="6.96" customHeight="1">
      <c r="A41" s="39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104807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Labe, Kolín- Kostomlátky, obnova opevnění po povodni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3" t="str">
        <f>IF(K8="","",K8)</f>
        <v>Kolín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4" t="str">
        <f>IF(AN8= "","",AN8)</f>
        <v>28.5.2025</v>
      </c>
      <c r="AN47" s="74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6" t="str">
        <f>IF(E11= "","",E11)</f>
        <v>Povodí Labe,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5" t="str">
        <f>IF(E17="","",E17)</f>
        <v>Povodí Labe, OIČ, státní podnik</v>
      </c>
      <c r="AN49" s="66"/>
      <c r="AO49" s="66"/>
      <c r="AP49" s="66"/>
      <c r="AQ49" s="41"/>
      <c r="AR49" s="45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6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5" t="str">
        <f>IF(E20="","",E20)</f>
        <v>Ing. Eva Morkesová</v>
      </c>
      <c r="AN50" s="66"/>
      <c r="AO50" s="66"/>
      <c r="AP50" s="66"/>
      <c r="AQ50" s="41"/>
      <c r="AR50" s="45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39"/>
    </row>
    <row r="52" s="2" customFormat="1" ht="29.28" customHeight="1">
      <c r="A52" s="39"/>
      <c r="B52" s="40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5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39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28</v>
      </c>
      <c r="AR54" s="106"/>
      <c r="AS54" s="107">
        <f>ROUND(AS55+AS58,2)</f>
        <v>0</v>
      </c>
      <c r="AT54" s="108">
        <f>ROUND(SUM(AV54:AW54),2)</f>
        <v>0</v>
      </c>
      <c r="AU54" s="109">
        <f>ROUND(AU55+AU58,5)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ROUND(AZ55+AZ58,2)</f>
        <v>0</v>
      </c>
      <c r="BA54" s="108">
        <f>ROUND(BA55+BA58,2)</f>
        <v>0</v>
      </c>
      <c r="BB54" s="108">
        <f>ROUND(BB55+BB58,2)</f>
        <v>0</v>
      </c>
      <c r="BC54" s="108">
        <f>ROUND(BC55+BC58,2)</f>
        <v>0</v>
      </c>
      <c r="BD54" s="110">
        <f>ROUND(BD55+BD58,2)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24.75" customHeight="1">
      <c r="A55" s="7"/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82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75</v>
      </c>
      <c r="BT55" s="125" t="s">
        <v>83</v>
      </c>
      <c r="BU55" s="125" t="s">
        <v>77</v>
      </c>
      <c r="BV55" s="125" t="s">
        <v>78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4" customFormat="1" ht="16.5" customHeight="1">
      <c r="A56" s="126" t="s">
        <v>86</v>
      </c>
      <c r="B56" s="65"/>
      <c r="C56" s="127"/>
      <c r="D56" s="127"/>
      <c r="E56" s="128" t="s">
        <v>87</v>
      </c>
      <c r="F56" s="128"/>
      <c r="G56" s="128"/>
      <c r="H56" s="128"/>
      <c r="I56" s="128"/>
      <c r="J56" s="127"/>
      <c r="K56" s="128" t="s">
        <v>88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01 - Obnova opevnění'!J32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89</v>
      </c>
      <c r="AR56" s="67"/>
      <c r="AS56" s="131">
        <v>0</v>
      </c>
      <c r="AT56" s="132">
        <f>ROUND(SUM(AV56:AW56),2)</f>
        <v>0</v>
      </c>
      <c r="AU56" s="133">
        <f>'SO 01 - Obnova opevnění'!P93</f>
        <v>0</v>
      </c>
      <c r="AV56" s="132">
        <f>'SO 01 - Obnova opevnění'!J35</f>
        <v>0</v>
      </c>
      <c r="AW56" s="132">
        <f>'SO 01 - Obnova opevnění'!J36</f>
        <v>0</v>
      </c>
      <c r="AX56" s="132">
        <f>'SO 01 - Obnova opevnění'!J37</f>
        <v>0</v>
      </c>
      <c r="AY56" s="132">
        <f>'SO 01 - Obnova opevnění'!J38</f>
        <v>0</v>
      </c>
      <c r="AZ56" s="132">
        <f>'SO 01 - Obnova opevnění'!F35</f>
        <v>0</v>
      </c>
      <c r="BA56" s="132">
        <f>'SO 01 - Obnova opevnění'!F36</f>
        <v>0</v>
      </c>
      <c r="BB56" s="132">
        <f>'SO 01 - Obnova opevnění'!F37</f>
        <v>0</v>
      </c>
      <c r="BC56" s="132">
        <f>'SO 01 - Obnova opevnění'!F38</f>
        <v>0</v>
      </c>
      <c r="BD56" s="134">
        <f>'SO 01 - Obnova opevnění'!F39</f>
        <v>0</v>
      </c>
      <c r="BE56" s="4"/>
      <c r="BT56" s="135" t="s">
        <v>85</v>
      </c>
      <c r="BV56" s="135" t="s">
        <v>78</v>
      </c>
      <c r="BW56" s="135" t="s">
        <v>90</v>
      </c>
      <c r="BX56" s="135" t="s">
        <v>84</v>
      </c>
      <c r="CL56" s="135" t="s">
        <v>19</v>
      </c>
    </row>
    <row r="57" s="4" customFormat="1" ht="16.5" customHeight="1">
      <c r="A57" s="126" t="s">
        <v>86</v>
      </c>
      <c r="B57" s="65"/>
      <c r="C57" s="127"/>
      <c r="D57" s="127"/>
      <c r="E57" s="128" t="s">
        <v>91</v>
      </c>
      <c r="F57" s="128"/>
      <c r="G57" s="128"/>
      <c r="H57" s="128"/>
      <c r="I57" s="128"/>
      <c r="J57" s="127"/>
      <c r="K57" s="128" t="s">
        <v>92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'VON - Vedlejší a ostatní 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89</v>
      </c>
      <c r="AR57" s="67"/>
      <c r="AS57" s="131">
        <v>0</v>
      </c>
      <c r="AT57" s="132">
        <f>ROUND(SUM(AV57:AW57),2)</f>
        <v>0</v>
      </c>
      <c r="AU57" s="133">
        <f>'VON - Vedlejší a ostatní ...'!P90</f>
        <v>0</v>
      </c>
      <c r="AV57" s="132">
        <f>'VON - Vedlejší a ostatní ...'!J35</f>
        <v>0</v>
      </c>
      <c r="AW57" s="132">
        <f>'VON - Vedlejší a ostatní ...'!J36</f>
        <v>0</v>
      </c>
      <c r="AX57" s="132">
        <f>'VON - Vedlejší a ostatní ...'!J37</f>
        <v>0</v>
      </c>
      <c r="AY57" s="132">
        <f>'VON - Vedlejší a ostatní ...'!J38</f>
        <v>0</v>
      </c>
      <c r="AZ57" s="132">
        <f>'VON - Vedlejší a ostatní ...'!F35</f>
        <v>0</v>
      </c>
      <c r="BA57" s="132">
        <f>'VON - Vedlejší a ostatní ...'!F36</f>
        <v>0</v>
      </c>
      <c r="BB57" s="132">
        <f>'VON - Vedlejší a ostatní ...'!F37</f>
        <v>0</v>
      </c>
      <c r="BC57" s="132">
        <f>'VON - Vedlejší a ostatní ...'!F38</f>
        <v>0</v>
      </c>
      <c r="BD57" s="134">
        <f>'VON - Vedlejší a ostatní ...'!F39</f>
        <v>0</v>
      </c>
      <c r="BE57" s="4"/>
      <c r="BT57" s="135" t="s">
        <v>85</v>
      </c>
      <c r="BV57" s="135" t="s">
        <v>78</v>
      </c>
      <c r="BW57" s="135" t="s">
        <v>93</v>
      </c>
      <c r="BX57" s="135" t="s">
        <v>84</v>
      </c>
      <c r="CL57" s="135" t="s">
        <v>28</v>
      </c>
    </row>
    <row r="58" s="7" customFormat="1" ht="24.75" customHeight="1">
      <c r="A58" s="7"/>
      <c r="B58" s="113"/>
      <c r="C58" s="114"/>
      <c r="D58" s="115" t="s">
        <v>94</v>
      </c>
      <c r="E58" s="115"/>
      <c r="F58" s="115"/>
      <c r="G58" s="115"/>
      <c r="H58" s="115"/>
      <c r="I58" s="116"/>
      <c r="J58" s="115" t="s">
        <v>95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ROUND(SUM(AG59:AG61),2)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82</v>
      </c>
      <c r="AR58" s="120"/>
      <c r="AS58" s="121">
        <f>ROUND(SUM(AS59:AS61),2)</f>
        <v>0</v>
      </c>
      <c r="AT58" s="122">
        <f>ROUND(SUM(AV58:AW58),2)</f>
        <v>0</v>
      </c>
      <c r="AU58" s="123">
        <f>ROUND(SUM(AU59:AU61),5)</f>
        <v>0</v>
      </c>
      <c r="AV58" s="122">
        <f>ROUND(AZ58*L29,2)</f>
        <v>0</v>
      </c>
      <c r="AW58" s="122">
        <f>ROUND(BA58*L30,2)</f>
        <v>0</v>
      </c>
      <c r="AX58" s="122">
        <f>ROUND(BB58*L29,2)</f>
        <v>0</v>
      </c>
      <c r="AY58" s="122">
        <f>ROUND(BC58*L30,2)</f>
        <v>0</v>
      </c>
      <c r="AZ58" s="122">
        <f>ROUND(SUM(AZ59:AZ61),2)</f>
        <v>0</v>
      </c>
      <c r="BA58" s="122">
        <f>ROUND(SUM(BA59:BA61),2)</f>
        <v>0</v>
      </c>
      <c r="BB58" s="122">
        <f>ROUND(SUM(BB59:BB61),2)</f>
        <v>0</v>
      </c>
      <c r="BC58" s="122">
        <f>ROUND(SUM(BC59:BC61),2)</f>
        <v>0</v>
      </c>
      <c r="BD58" s="124">
        <f>ROUND(SUM(BD59:BD61),2)</f>
        <v>0</v>
      </c>
      <c r="BE58" s="7"/>
      <c r="BS58" s="125" t="s">
        <v>75</v>
      </c>
      <c r="BT58" s="125" t="s">
        <v>83</v>
      </c>
      <c r="BU58" s="125" t="s">
        <v>77</v>
      </c>
      <c r="BV58" s="125" t="s">
        <v>78</v>
      </c>
      <c r="BW58" s="125" t="s">
        <v>96</v>
      </c>
      <c r="BX58" s="125" t="s">
        <v>5</v>
      </c>
      <c r="CL58" s="125" t="s">
        <v>28</v>
      </c>
      <c r="CM58" s="125" t="s">
        <v>85</v>
      </c>
    </row>
    <row r="59" s="4" customFormat="1" ht="16.5" customHeight="1">
      <c r="A59" s="126" t="s">
        <v>86</v>
      </c>
      <c r="B59" s="65"/>
      <c r="C59" s="127"/>
      <c r="D59" s="127"/>
      <c r="E59" s="128" t="s">
        <v>97</v>
      </c>
      <c r="F59" s="128"/>
      <c r="G59" s="128"/>
      <c r="H59" s="128"/>
      <c r="I59" s="128"/>
      <c r="J59" s="127"/>
      <c r="K59" s="128" t="s">
        <v>98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1 - Oprava dlažby'!J32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89</v>
      </c>
      <c r="AR59" s="67"/>
      <c r="AS59" s="131">
        <v>0</v>
      </c>
      <c r="AT59" s="132">
        <f>ROUND(SUM(AV59:AW59),2)</f>
        <v>0</v>
      </c>
      <c r="AU59" s="133">
        <f>'SO 1 - Oprava dlažby'!P91</f>
        <v>0</v>
      </c>
      <c r="AV59" s="132">
        <f>'SO 1 - Oprava dlažby'!J35</f>
        <v>0</v>
      </c>
      <c r="AW59" s="132">
        <f>'SO 1 - Oprava dlažby'!J36</f>
        <v>0</v>
      </c>
      <c r="AX59" s="132">
        <f>'SO 1 - Oprava dlažby'!J37</f>
        <v>0</v>
      </c>
      <c r="AY59" s="132">
        <f>'SO 1 - Oprava dlažby'!J38</f>
        <v>0</v>
      </c>
      <c r="AZ59" s="132">
        <f>'SO 1 - Oprava dlažby'!F35</f>
        <v>0</v>
      </c>
      <c r="BA59" s="132">
        <f>'SO 1 - Oprava dlažby'!F36</f>
        <v>0</v>
      </c>
      <c r="BB59" s="132">
        <f>'SO 1 - Oprava dlažby'!F37</f>
        <v>0</v>
      </c>
      <c r="BC59" s="132">
        <f>'SO 1 - Oprava dlažby'!F38</f>
        <v>0</v>
      </c>
      <c r="BD59" s="134">
        <f>'SO 1 - Oprava dlažby'!F39</f>
        <v>0</v>
      </c>
      <c r="BE59" s="4"/>
      <c r="BT59" s="135" t="s">
        <v>85</v>
      </c>
      <c r="BV59" s="135" t="s">
        <v>78</v>
      </c>
      <c r="BW59" s="135" t="s">
        <v>99</v>
      </c>
      <c r="BX59" s="135" t="s">
        <v>96</v>
      </c>
      <c r="CL59" s="135" t="s">
        <v>28</v>
      </c>
    </row>
    <row r="60" s="4" customFormat="1" ht="16.5" customHeight="1">
      <c r="A60" s="126" t="s">
        <v>86</v>
      </c>
      <c r="B60" s="65"/>
      <c r="C60" s="127"/>
      <c r="D60" s="127"/>
      <c r="E60" s="128" t="s">
        <v>100</v>
      </c>
      <c r="F60" s="128"/>
      <c r="G60" s="128"/>
      <c r="H60" s="128"/>
      <c r="I60" s="128"/>
      <c r="J60" s="127"/>
      <c r="K60" s="128" t="s">
        <v>101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2 - Obnova kamenného z...'!J32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89</v>
      </c>
      <c r="AR60" s="67"/>
      <c r="AS60" s="131">
        <v>0</v>
      </c>
      <c r="AT60" s="132">
        <f>ROUND(SUM(AV60:AW60),2)</f>
        <v>0</v>
      </c>
      <c r="AU60" s="133">
        <f>'SO 2 - Obnova kamenného z...'!P89</f>
        <v>0</v>
      </c>
      <c r="AV60" s="132">
        <f>'SO 2 - Obnova kamenného z...'!J35</f>
        <v>0</v>
      </c>
      <c r="AW60" s="132">
        <f>'SO 2 - Obnova kamenného z...'!J36</f>
        <v>0</v>
      </c>
      <c r="AX60" s="132">
        <f>'SO 2 - Obnova kamenného z...'!J37</f>
        <v>0</v>
      </c>
      <c r="AY60" s="132">
        <f>'SO 2 - Obnova kamenného z...'!J38</f>
        <v>0</v>
      </c>
      <c r="AZ60" s="132">
        <f>'SO 2 - Obnova kamenného z...'!F35</f>
        <v>0</v>
      </c>
      <c r="BA60" s="132">
        <f>'SO 2 - Obnova kamenného z...'!F36</f>
        <v>0</v>
      </c>
      <c r="BB60" s="132">
        <f>'SO 2 - Obnova kamenného z...'!F37</f>
        <v>0</v>
      </c>
      <c r="BC60" s="132">
        <f>'SO 2 - Obnova kamenného z...'!F38</f>
        <v>0</v>
      </c>
      <c r="BD60" s="134">
        <f>'SO 2 - Obnova kamenného z...'!F39</f>
        <v>0</v>
      </c>
      <c r="BE60" s="4"/>
      <c r="BT60" s="135" t="s">
        <v>85</v>
      </c>
      <c r="BV60" s="135" t="s">
        <v>78</v>
      </c>
      <c r="BW60" s="135" t="s">
        <v>102</v>
      </c>
      <c r="BX60" s="135" t="s">
        <v>96</v>
      </c>
      <c r="CL60" s="135" t="s">
        <v>28</v>
      </c>
    </row>
    <row r="61" s="4" customFormat="1" ht="16.5" customHeight="1">
      <c r="A61" s="126" t="s">
        <v>86</v>
      </c>
      <c r="B61" s="65"/>
      <c r="C61" s="127"/>
      <c r="D61" s="127"/>
      <c r="E61" s="128" t="s">
        <v>91</v>
      </c>
      <c r="F61" s="128"/>
      <c r="G61" s="128"/>
      <c r="H61" s="128"/>
      <c r="I61" s="128"/>
      <c r="J61" s="127"/>
      <c r="K61" s="128" t="s">
        <v>92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'VON - Vedlejší a ostatní ..._01'!J32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89</v>
      </c>
      <c r="AR61" s="67"/>
      <c r="AS61" s="136">
        <v>0</v>
      </c>
      <c r="AT61" s="137">
        <f>ROUND(SUM(AV61:AW61),2)</f>
        <v>0</v>
      </c>
      <c r="AU61" s="138">
        <f>'VON - Vedlejší a ostatní ..._01'!P90</f>
        <v>0</v>
      </c>
      <c r="AV61" s="137">
        <f>'VON - Vedlejší a ostatní ..._01'!J35</f>
        <v>0</v>
      </c>
      <c r="AW61" s="137">
        <f>'VON - Vedlejší a ostatní ..._01'!J36</f>
        <v>0</v>
      </c>
      <c r="AX61" s="137">
        <f>'VON - Vedlejší a ostatní ..._01'!J37</f>
        <v>0</v>
      </c>
      <c r="AY61" s="137">
        <f>'VON - Vedlejší a ostatní ..._01'!J38</f>
        <v>0</v>
      </c>
      <c r="AZ61" s="137">
        <f>'VON - Vedlejší a ostatní ..._01'!F35</f>
        <v>0</v>
      </c>
      <c r="BA61" s="137">
        <f>'VON - Vedlejší a ostatní ..._01'!F36</f>
        <v>0</v>
      </c>
      <c r="BB61" s="137">
        <f>'VON - Vedlejší a ostatní ..._01'!F37</f>
        <v>0</v>
      </c>
      <c r="BC61" s="137">
        <f>'VON - Vedlejší a ostatní ..._01'!F38</f>
        <v>0</v>
      </c>
      <c r="BD61" s="139">
        <f>'VON - Vedlejší a ostatní ..._01'!F39</f>
        <v>0</v>
      </c>
      <c r="BE61" s="4"/>
      <c r="BT61" s="135" t="s">
        <v>85</v>
      </c>
      <c r="BV61" s="135" t="s">
        <v>78</v>
      </c>
      <c r="BW61" s="135" t="s">
        <v>103</v>
      </c>
      <c r="BX61" s="135" t="s">
        <v>96</v>
      </c>
      <c r="CL61" s="135" t="s">
        <v>28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31TkJO2aXhvnKVK6NFabhJza6RLDVRfiO6k12dO3QSX7iru2KWDqomAX3OzXF8AKMA3Fg1QNsXzTj70dSCd4Yg==" hashValue="KlOqOaSg+5+xWjw9uieVr/9yyj0ueM5UfLVRqRU3+kYnCZKfBGfuElDsfTb36yaBijse7/yrj0A+f25/Q6a2RQ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Obnova opevnění'!C2" display="/"/>
    <hyperlink ref="A57" location="'VON - Vedlejší a ostatní ...'!C2" display="/"/>
    <hyperlink ref="A59" location="'SO 1 - Oprava dlažby'!C2" display="/"/>
    <hyperlink ref="A60" location="'SO 2 - Obnova kamenného z...'!C2" display="/"/>
    <hyperlink ref="A61" location="'VON - Vedlejší a ostatní 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hidden="1" s="1" customFormat="1" ht="24.96" customHeight="1">
      <c r="B4" s="21"/>
      <c r="D4" s="142" t="s">
        <v>104</v>
      </c>
      <c r="L4" s="21"/>
      <c r="M4" s="143" t="s">
        <v>10</v>
      </c>
      <c r="AT4" s="18" t="s">
        <v>37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4" t="s">
        <v>16</v>
      </c>
      <c r="L6" s="21"/>
    </row>
    <row r="7" hidden="1" s="1" customFormat="1" ht="16.5" customHeight="1">
      <c r="B7" s="21"/>
      <c r="E7" s="145" t="str">
        <f>'Rekapitulace stavby'!K6</f>
        <v>Labe, Kolín- Kostomlátky, obnova opevnění po povodni</v>
      </c>
      <c r="F7" s="144"/>
      <c r="G7" s="144"/>
      <c r="H7" s="144"/>
      <c r="L7" s="21"/>
    </row>
    <row r="8" hidden="1" s="1" customFormat="1" ht="12" customHeight="1">
      <c r="B8" s="21"/>
      <c r="D8" s="144" t="s">
        <v>105</v>
      </c>
      <c r="L8" s="21"/>
    </row>
    <row r="9" hidden="1" s="2" customFormat="1" ht="16.5" customHeight="1">
      <c r="A9" s="39"/>
      <c r="B9" s="45"/>
      <c r="C9" s="39"/>
      <c r="D9" s="39"/>
      <c r="E9" s="145" t="s">
        <v>106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4" t="s">
        <v>107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7" t="s">
        <v>108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28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28.5.2025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28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27</v>
      </c>
      <c r="J22" s="135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5" t="s">
        <v>35</v>
      </c>
      <c r="F23" s="39"/>
      <c r="G23" s="39"/>
      <c r="H23" s="39"/>
      <c r="I23" s="144" t="s">
        <v>30</v>
      </c>
      <c r="J23" s="135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27</v>
      </c>
      <c r="J25" s="135" t="s">
        <v>28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5" t="s">
        <v>39</v>
      </c>
      <c r="F26" s="39"/>
      <c r="G26" s="39"/>
      <c r="H26" s="39"/>
      <c r="I26" s="144" t="s">
        <v>30</v>
      </c>
      <c r="J26" s="135" t="s">
        <v>28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4" t="s">
        <v>40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71.25" customHeight="1">
      <c r="A29" s="149"/>
      <c r="B29" s="150"/>
      <c r="C29" s="149"/>
      <c r="D29" s="149"/>
      <c r="E29" s="151" t="s">
        <v>41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4" t="s">
        <v>42</v>
      </c>
      <c r="E32" s="39"/>
      <c r="F32" s="39"/>
      <c r="G32" s="39"/>
      <c r="H32" s="39"/>
      <c r="I32" s="39"/>
      <c r="J32" s="155">
        <f>ROUND(J93,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6" t="s">
        <v>44</v>
      </c>
      <c r="G34" s="39"/>
      <c r="H34" s="39"/>
      <c r="I34" s="156" t="s">
        <v>43</v>
      </c>
      <c r="J34" s="156" t="s">
        <v>45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46</v>
      </c>
      <c r="E35" s="144" t="s">
        <v>47</v>
      </c>
      <c r="F35" s="158">
        <f>ROUND((SUM(BE93:BE359)),  2)</f>
        <v>0</v>
      </c>
      <c r="G35" s="39"/>
      <c r="H35" s="39"/>
      <c r="I35" s="159">
        <v>0.20999999999999999</v>
      </c>
      <c r="J35" s="158">
        <f>ROUND(((SUM(BE93:BE359))*I35),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48</v>
      </c>
      <c r="F36" s="158">
        <f>ROUND((SUM(BF93:BF359)),  2)</f>
        <v>0</v>
      </c>
      <c r="G36" s="39"/>
      <c r="H36" s="39"/>
      <c r="I36" s="159">
        <v>0.12</v>
      </c>
      <c r="J36" s="158">
        <f>ROUND(((SUM(BF93:BF359))*I36),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4" t="s">
        <v>46</v>
      </c>
      <c r="E37" s="144" t="s">
        <v>49</v>
      </c>
      <c r="F37" s="158">
        <f>ROUND((SUM(BG93:BG359)),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50</v>
      </c>
      <c r="F38" s="158">
        <f>ROUND((SUM(BH93:BH359)),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51</v>
      </c>
      <c r="F39" s="158">
        <f>ROUND((SUM(BI93:BI359)),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109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1" t="str">
        <f>E7</f>
        <v>Labe, Kolín- Kostomlátky, obnova opevnění po povodni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1" t="s">
        <v>106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SO 01 - Obnova opevnění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22</v>
      </c>
      <c r="D56" s="41"/>
      <c r="E56" s="41"/>
      <c r="F56" s="28" t="str">
        <f>F14</f>
        <v>Kolín</v>
      </c>
      <c r="G56" s="41"/>
      <c r="H56" s="41"/>
      <c r="I56" s="33" t="s">
        <v>24</v>
      </c>
      <c r="J56" s="74" t="str">
        <f>IF(J14="","",J14)</f>
        <v>28.5.2025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OIČ,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2" t="s">
        <v>110</v>
      </c>
      <c r="D61" s="173"/>
      <c r="E61" s="173"/>
      <c r="F61" s="173"/>
      <c r="G61" s="173"/>
      <c r="H61" s="173"/>
      <c r="I61" s="173"/>
      <c r="J61" s="174" t="s">
        <v>111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5" t="s">
        <v>74</v>
      </c>
      <c r="D63" s="41"/>
      <c r="E63" s="41"/>
      <c r="F63" s="41"/>
      <c r="G63" s="41"/>
      <c r="H63" s="41"/>
      <c r="I63" s="41"/>
      <c r="J63" s="104">
        <f>J93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112</v>
      </c>
    </row>
    <row r="64" hidden="1" s="9" customFormat="1" ht="24.96" customHeight="1">
      <c r="A64" s="9"/>
      <c r="B64" s="176"/>
      <c r="C64" s="177"/>
      <c r="D64" s="178" t="s">
        <v>113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2"/>
      <c r="C65" s="127"/>
      <c r="D65" s="183" t="s">
        <v>114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2"/>
      <c r="C66" s="127"/>
      <c r="D66" s="183" t="s">
        <v>115</v>
      </c>
      <c r="E66" s="184"/>
      <c r="F66" s="184"/>
      <c r="G66" s="184"/>
      <c r="H66" s="184"/>
      <c r="I66" s="184"/>
      <c r="J66" s="185">
        <f>J197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2"/>
      <c r="C67" s="127"/>
      <c r="D67" s="183" t="s">
        <v>116</v>
      </c>
      <c r="E67" s="184"/>
      <c r="F67" s="184"/>
      <c r="G67" s="184"/>
      <c r="H67" s="184"/>
      <c r="I67" s="184"/>
      <c r="J67" s="185">
        <f>J228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2"/>
      <c r="C68" s="127"/>
      <c r="D68" s="183" t="s">
        <v>117</v>
      </c>
      <c r="E68" s="184"/>
      <c r="F68" s="184"/>
      <c r="G68" s="184"/>
      <c r="H68" s="184"/>
      <c r="I68" s="184"/>
      <c r="J68" s="185">
        <f>J292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2"/>
      <c r="C69" s="127"/>
      <c r="D69" s="183" t="s">
        <v>118</v>
      </c>
      <c r="E69" s="184"/>
      <c r="F69" s="184"/>
      <c r="G69" s="184"/>
      <c r="H69" s="184"/>
      <c r="I69" s="184"/>
      <c r="J69" s="185">
        <f>J297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2"/>
      <c r="C70" s="127"/>
      <c r="D70" s="183" t="s">
        <v>119</v>
      </c>
      <c r="E70" s="184"/>
      <c r="F70" s="184"/>
      <c r="G70" s="184"/>
      <c r="H70" s="184"/>
      <c r="I70" s="184"/>
      <c r="J70" s="185">
        <f>J313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2"/>
      <c r="C71" s="127"/>
      <c r="D71" s="183" t="s">
        <v>120</v>
      </c>
      <c r="E71" s="184"/>
      <c r="F71" s="184"/>
      <c r="G71" s="184"/>
      <c r="H71" s="184"/>
      <c r="I71" s="184"/>
      <c r="J71" s="185">
        <f>J357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hidden="1" s="2" customFormat="1" ht="6.96" customHeight="1">
      <c r="A73" s="39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hidden="1"/>
    <row r="75" hidden="1"/>
    <row r="76" hidden="1"/>
    <row r="77" s="2" customFormat="1" ht="6.96" customHeight="1">
      <c r="A77" s="39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121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1" t="str">
        <f>E7</f>
        <v>Labe, Kolín- Kostomlátky, obnova opevnění po povodni</v>
      </c>
      <c r="F81" s="33"/>
      <c r="G81" s="33"/>
      <c r="H81" s="33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105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1" t="s">
        <v>106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107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1" t="str">
        <f>E11</f>
        <v>SO 01 - Obnova opevnění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22</v>
      </c>
      <c r="D87" s="41"/>
      <c r="E87" s="41"/>
      <c r="F87" s="28" t="str">
        <f>F14</f>
        <v>Kolín</v>
      </c>
      <c r="G87" s="41"/>
      <c r="H87" s="41"/>
      <c r="I87" s="33" t="s">
        <v>24</v>
      </c>
      <c r="J87" s="74" t="str">
        <f>IF(J14="","",J14)</f>
        <v>28.5.2025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26</v>
      </c>
      <c r="D89" s="41"/>
      <c r="E89" s="41"/>
      <c r="F89" s="28" t="str">
        <f>E17</f>
        <v>Povodí Labe, státní podnik</v>
      </c>
      <c r="G89" s="41"/>
      <c r="H89" s="41"/>
      <c r="I89" s="33" t="s">
        <v>33</v>
      </c>
      <c r="J89" s="37" t="str">
        <f>E23</f>
        <v>Povodí Labe, OIČ, státní podnik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31</v>
      </c>
      <c r="D90" s="41"/>
      <c r="E90" s="41"/>
      <c r="F90" s="28" t="str">
        <f>IF(E20="","",E20)</f>
        <v>Vyplň údaj</v>
      </c>
      <c r="G90" s="41"/>
      <c r="H90" s="41"/>
      <c r="I90" s="33" t="s">
        <v>38</v>
      </c>
      <c r="J90" s="37" t="str">
        <f>E26</f>
        <v>Ing. Eva Morkesová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122</v>
      </c>
      <c r="D92" s="190" t="s">
        <v>61</v>
      </c>
      <c r="E92" s="190" t="s">
        <v>57</v>
      </c>
      <c r="F92" s="190" t="s">
        <v>58</v>
      </c>
      <c r="G92" s="190" t="s">
        <v>123</v>
      </c>
      <c r="H92" s="190" t="s">
        <v>124</v>
      </c>
      <c r="I92" s="190" t="s">
        <v>125</v>
      </c>
      <c r="J92" s="191" t="s">
        <v>111</v>
      </c>
      <c r="K92" s="192" t="s">
        <v>126</v>
      </c>
      <c r="L92" s="193"/>
      <c r="M92" s="94" t="s">
        <v>28</v>
      </c>
      <c r="N92" s="95" t="s">
        <v>46</v>
      </c>
      <c r="O92" s="95" t="s">
        <v>127</v>
      </c>
      <c r="P92" s="95" t="s">
        <v>128</v>
      </c>
      <c r="Q92" s="95" t="s">
        <v>129</v>
      </c>
      <c r="R92" s="95" t="s">
        <v>130</v>
      </c>
      <c r="S92" s="95" t="s">
        <v>131</v>
      </c>
      <c r="T92" s="96" t="s">
        <v>132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1" t="s">
        <v>133</v>
      </c>
      <c r="D93" s="41"/>
      <c r="E93" s="41"/>
      <c r="F93" s="41"/>
      <c r="G93" s="41"/>
      <c r="H93" s="41"/>
      <c r="I93" s="41"/>
      <c r="J93" s="194">
        <f>BK93</f>
        <v>0</v>
      </c>
      <c r="K93" s="41"/>
      <c r="L93" s="45"/>
      <c r="M93" s="97"/>
      <c r="N93" s="195"/>
      <c r="O93" s="98"/>
      <c r="P93" s="196">
        <f>P94</f>
        <v>0</v>
      </c>
      <c r="Q93" s="98"/>
      <c r="R93" s="196">
        <f>R94</f>
        <v>8973.4363789199997</v>
      </c>
      <c r="S93" s="98"/>
      <c r="T93" s="197">
        <f>T94</f>
        <v>528.22799999999995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75</v>
      </c>
      <c r="AU93" s="18" t="s">
        <v>112</v>
      </c>
      <c r="BK93" s="198">
        <f>BK94</f>
        <v>0</v>
      </c>
    </row>
    <row r="94" s="12" customFormat="1" ht="25.92" customHeight="1">
      <c r="A94" s="12"/>
      <c r="B94" s="199"/>
      <c r="C94" s="200"/>
      <c r="D94" s="201" t="s">
        <v>75</v>
      </c>
      <c r="E94" s="202" t="s">
        <v>134</v>
      </c>
      <c r="F94" s="202" t="s">
        <v>135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P95+P197+P228+P292+P297+P313+P357</f>
        <v>0</v>
      </c>
      <c r="Q94" s="207"/>
      <c r="R94" s="208">
        <f>R95+R197+R228+R292+R297+R313+R357</f>
        <v>8973.4363789199997</v>
      </c>
      <c r="S94" s="207"/>
      <c r="T94" s="209">
        <f>T95+T197+T228+T292+T297+T313+T357</f>
        <v>528.22799999999995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83</v>
      </c>
      <c r="AT94" s="211" t="s">
        <v>75</v>
      </c>
      <c r="AU94" s="211" t="s">
        <v>76</v>
      </c>
      <c r="AY94" s="210" t="s">
        <v>136</v>
      </c>
      <c r="BK94" s="212">
        <f>BK95+BK197+BK228+BK292+BK297+BK313+BK357</f>
        <v>0</v>
      </c>
    </row>
    <row r="95" s="12" customFormat="1" ht="22.8" customHeight="1">
      <c r="A95" s="12"/>
      <c r="B95" s="199"/>
      <c r="C95" s="200"/>
      <c r="D95" s="201" t="s">
        <v>75</v>
      </c>
      <c r="E95" s="213" t="s">
        <v>83</v>
      </c>
      <c r="F95" s="213" t="s">
        <v>137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SUM(P96:P196)</f>
        <v>0</v>
      </c>
      <c r="Q95" s="207"/>
      <c r="R95" s="208">
        <f>SUM(R96:R196)</f>
        <v>292.50450000000001</v>
      </c>
      <c r="S95" s="207"/>
      <c r="T95" s="209">
        <f>SUM(T96:T196)</f>
        <v>528.22799999999995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83</v>
      </c>
      <c r="AT95" s="211" t="s">
        <v>75</v>
      </c>
      <c r="AU95" s="211" t="s">
        <v>83</v>
      </c>
      <c r="AY95" s="210" t="s">
        <v>136</v>
      </c>
      <c r="BK95" s="212">
        <f>SUM(BK96:BK196)</f>
        <v>0</v>
      </c>
    </row>
    <row r="96" s="2" customFormat="1" ht="37.8" customHeight="1">
      <c r="A96" s="39"/>
      <c r="B96" s="40"/>
      <c r="C96" s="215" t="s">
        <v>83</v>
      </c>
      <c r="D96" s="215" t="s">
        <v>138</v>
      </c>
      <c r="E96" s="216" t="s">
        <v>139</v>
      </c>
      <c r="F96" s="217" t="s">
        <v>140</v>
      </c>
      <c r="G96" s="218" t="s">
        <v>141</v>
      </c>
      <c r="H96" s="219">
        <v>1</v>
      </c>
      <c r="I96" s="220"/>
      <c r="J96" s="221">
        <f>ROUND(I96*H96,2)</f>
        <v>0</v>
      </c>
      <c r="K96" s="222"/>
      <c r="L96" s="45"/>
      <c r="M96" s="223" t="s">
        <v>28</v>
      </c>
      <c r="N96" s="224" t="s">
        <v>49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7" t="s">
        <v>142</v>
      </c>
      <c r="AT96" s="227" t="s">
        <v>138</v>
      </c>
      <c r="AU96" s="227" t="s">
        <v>85</v>
      </c>
      <c r="AY96" s="18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8" t="s">
        <v>142</v>
      </c>
      <c r="BK96" s="228">
        <f>ROUND(I96*H96,2)</f>
        <v>0</v>
      </c>
      <c r="BL96" s="18" t="s">
        <v>142</v>
      </c>
      <c r="BM96" s="227" t="s">
        <v>143</v>
      </c>
    </row>
    <row r="97" s="2" customFormat="1">
      <c r="A97" s="39"/>
      <c r="B97" s="40"/>
      <c r="C97" s="41"/>
      <c r="D97" s="229" t="s">
        <v>144</v>
      </c>
      <c r="E97" s="41"/>
      <c r="F97" s="230" t="s">
        <v>145</v>
      </c>
      <c r="G97" s="41"/>
      <c r="H97" s="41"/>
      <c r="I97" s="231"/>
      <c r="J97" s="41"/>
      <c r="K97" s="41"/>
      <c r="L97" s="45"/>
      <c r="M97" s="232"/>
      <c r="N97" s="233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85</v>
      </c>
    </row>
    <row r="98" s="13" customFormat="1">
      <c r="A98" s="13"/>
      <c r="B98" s="234"/>
      <c r="C98" s="235"/>
      <c r="D98" s="236" t="s">
        <v>146</v>
      </c>
      <c r="E98" s="237" t="s">
        <v>28</v>
      </c>
      <c r="F98" s="238" t="s">
        <v>147</v>
      </c>
      <c r="G98" s="235"/>
      <c r="H98" s="237" t="s">
        <v>28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146</v>
      </c>
      <c r="AU98" s="244" t="s">
        <v>85</v>
      </c>
      <c r="AV98" s="13" t="s">
        <v>83</v>
      </c>
      <c r="AW98" s="13" t="s">
        <v>37</v>
      </c>
      <c r="AX98" s="13" t="s">
        <v>76</v>
      </c>
      <c r="AY98" s="244" t="s">
        <v>136</v>
      </c>
    </row>
    <row r="99" s="14" customFormat="1">
      <c r="A99" s="14"/>
      <c r="B99" s="245"/>
      <c r="C99" s="246"/>
      <c r="D99" s="236" t="s">
        <v>146</v>
      </c>
      <c r="E99" s="247" t="s">
        <v>28</v>
      </c>
      <c r="F99" s="248" t="s">
        <v>148</v>
      </c>
      <c r="G99" s="246"/>
      <c r="H99" s="249">
        <v>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146</v>
      </c>
      <c r="AU99" s="255" t="s">
        <v>85</v>
      </c>
      <c r="AV99" s="14" t="s">
        <v>85</v>
      </c>
      <c r="AW99" s="14" t="s">
        <v>37</v>
      </c>
      <c r="AX99" s="14" t="s">
        <v>83</v>
      </c>
      <c r="AY99" s="255" t="s">
        <v>136</v>
      </c>
    </row>
    <row r="100" s="2" customFormat="1" ht="62.7" customHeight="1">
      <c r="A100" s="39"/>
      <c r="B100" s="40"/>
      <c r="C100" s="215" t="s">
        <v>85</v>
      </c>
      <c r="D100" s="215" t="s">
        <v>138</v>
      </c>
      <c r="E100" s="216" t="s">
        <v>149</v>
      </c>
      <c r="F100" s="217" t="s">
        <v>150</v>
      </c>
      <c r="G100" s="218" t="s">
        <v>141</v>
      </c>
      <c r="H100" s="219">
        <v>4</v>
      </c>
      <c r="I100" s="220"/>
      <c r="J100" s="221">
        <f>ROUND(I100*H100,2)</f>
        <v>0</v>
      </c>
      <c r="K100" s="222"/>
      <c r="L100" s="45"/>
      <c r="M100" s="223" t="s">
        <v>28</v>
      </c>
      <c r="N100" s="224" t="s">
        <v>49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0.625</v>
      </c>
      <c r="T100" s="226">
        <f>S100*H100</f>
        <v>2.5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7" t="s">
        <v>142</v>
      </c>
      <c r="AT100" s="227" t="s">
        <v>138</v>
      </c>
      <c r="AU100" s="227" t="s">
        <v>85</v>
      </c>
      <c r="AY100" s="18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8" t="s">
        <v>142</v>
      </c>
      <c r="BK100" s="228">
        <f>ROUND(I100*H100,2)</f>
        <v>0</v>
      </c>
      <c r="BL100" s="18" t="s">
        <v>142</v>
      </c>
      <c r="BM100" s="227" t="s">
        <v>151</v>
      </c>
    </row>
    <row r="101" s="2" customFormat="1">
      <c r="A101" s="39"/>
      <c r="B101" s="40"/>
      <c r="C101" s="41"/>
      <c r="D101" s="229" t="s">
        <v>144</v>
      </c>
      <c r="E101" s="41"/>
      <c r="F101" s="230" t="s">
        <v>152</v>
      </c>
      <c r="G101" s="41"/>
      <c r="H101" s="41"/>
      <c r="I101" s="231"/>
      <c r="J101" s="41"/>
      <c r="K101" s="41"/>
      <c r="L101" s="45"/>
      <c r="M101" s="232"/>
      <c r="N101" s="233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85</v>
      </c>
    </row>
    <row r="102" s="13" customFormat="1">
      <c r="A102" s="13"/>
      <c r="B102" s="234"/>
      <c r="C102" s="235"/>
      <c r="D102" s="236" t="s">
        <v>146</v>
      </c>
      <c r="E102" s="237" t="s">
        <v>28</v>
      </c>
      <c r="F102" s="238" t="s">
        <v>153</v>
      </c>
      <c r="G102" s="235"/>
      <c r="H102" s="237" t="s">
        <v>28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146</v>
      </c>
      <c r="AU102" s="244" t="s">
        <v>85</v>
      </c>
      <c r="AV102" s="13" t="s">
        <v>83</v>
      </c>
      <c r="AW102" s="13" t="s">
        <v>37</v>
      </c>
      <c r="AX102" s="13" t="s">
        <v>76</v>
      </c>
      <c r="AY102" s="244" t="s">
        <v>136</v>
      </c>
    </row>
    <row r="103" s="14" customFormat="1">
      <c r="A103" s="14"/>
      <c r="B103" s="245"/>
      <c r="C103" s="246"/>
      <c r="D103" s="236" t="s">
        <v>146</v>
      </c>
      <c r="E103" s="247" t="s">
        <v>28</v>
      </c>
      <c r="F103" s="248" t="s">
        <v>154</v>
      </c>
      <c r="G103" s="246"/>
      <c r="H103" s="249">
        <v>4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146</v>
      </c>
      <c r="AU103" s="255" t="s">
        <v>85</v>
      </c>
      <c r="AV103" s="14" t="s">
        <v>85</v>
      </c>
      <c r="AW103" s="14" t="s">
        <v>37</v>
      </c>
      <c r="AX103" s="14" t="s">
        <v>83</v>
      </c>
      <c r="AY103" s="255" t="s">
        <v>136</v>
      </c>
    </row>
    <row r="104" s="2" customFormat="1" ht="49.05" customHeight="1">
      <c r="A104" s="39"/>
      <c r="B104" s="40"/>
      <c r="C104" s="215" t="s">
        <v>155</v>
      </c>
      <c r="D104" s="215" t="s">
        <v>138</v>
      </c>
      <c r="E104" s="216" t="s">
        <v>156</v>
      </c>
      <c r="F104" s="217" t="s">
        <v>157</v>
      </c>
      <c r="G104" s="218" t="s">
        <v>158</v>
      </c>
      <c r="H104" s="219">
        <v>1.2</v>
      </c>
      <c r="I104" s="220"/>
      <c r="J104" s="221">
        <f>ROUND(I104*H104,2)</f>
        <v>0</v>
      </c>
      <c r="K104" s="222"/>
      <c r="L104" s="45"/>
      <c r="M104" s="223" t="s">
        <v>28</v>
      </c>
      <c r="N104" s="224" t="s">
        <v>49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1.8999999999999999</v>
      </c>
      <c r="T104" s="226">
        <f>S104*H104</f>
        <v>2.2799999999999998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7" t="s">
        <v>142</v>
      </c>
      <c r="AT104" s="227" t="s">
        <v>138</v>
      </c>
      <c r="AU104" s="227" t="s">
        <v>85</v>
      </c>
      <c r="AY104" s="18" t="s">
        <v>136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8" t="s">
        <v>142</v>
      </c>
      <c r="BK104" s="228">
        <f>ROUND(I104*H104,2)</f>
        <v>0</v>
      </c>
      <c r="BL104" s="18" t="s">
        <v>142</v>
      </c>
      <c r="BM104" s="227" t="s">
        <v>159</v>
      </c>
    </row>
    <row r="105" s="2" customFormat="1">
      <c r="A105" s="39"/>
      <c r="B105" s="40"/>
      <c r="C105" s="41"/>
      <c r="D105" s="229" t="s">
        <v>144</v>
      </c>
      <c r="E105" s="41"/>
      <c r="F105" s="230" t="s">
        <v>160</v>
      </c>
      <c r="G105" s="41"/>
      <c r="H105" s="41"/>
      <c r="I105" s="231"/>
      <c r="J105" s="41"/>
      <c r="K105" s="41"/>
      <c r="L105" s="45"/>
      <c r="M105" s="232"/>
      <c r="N105" s="233"/>
      <c r="O105" s="86"/>
      <c r="P105" s="86"/>
      <c r="Q105" s="86"/>
      <c r="R105" s="86"/>
      <c r="S105" s="86"/>
      <c r="T105" s="87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85</v>
      </c>
    </row>
    <row r="106" s="13" customFormat="1">
      <c r="A106" s="13"/>
      <c r="B106" s="234"/>
      <c r="C106" s="235"/>
      <c r="D106" s="236" t="s">
        <v>146</v>
      </c>
      <c r="E106" s="237" t="s">
        <v>28</v>
      </c>
      <c r="F106" s="238" t="s">
        <v>161</v>
      </c>
      <c r="G106" s="235"/>
      <c r="H106" s="237" t="s">
        <v>28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146</v>
      </c>
      <c r="AU106" s="244" t="s">
        <v>85</v>
      </c>
      <c r="AV106" s="13" t="s">
        <v>83</v>
      </c>
      <c r="AW106" s="13" t="s">
        <v>37</v>
      </c>
      <c r="AX106" s="13" t="s">
        <v>76</v>
      </c>
      <c r="AY106" s="244" t="s">
        <v>136</v>
      </c>
    </row>
    <row r="107" s="14" customFormat="1">
      <c r="A107" s="14"/>
      <c r="B107" s="245"/>
      <c r="C107" s="246"/>
      <c r="D107" s="236" t="s">
        <v>146</v>
      </c>
      <c r="E107" s="247" t="s">
        <v>28</v>
      </c>
      <c r="F107" s="248" t="s">
        <v>162</v>
      </c>
      <c r="G107" s="246"/>
      <c r="H107" s="249">
        <v>1.2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146</v>
      </c>
      <c r="AU107" s="255" t="s">
        <v>85</v>
      </c>
      <c r="AV107" s="14" t="s">
        <v>85</v>
      </c>
      <c r="AW107" s="14" t="s">
        <v>37</v>
      </c>
      <c r="AX107" s="14" t="s">
        <v>83</v>
      </c>
      <c r="AY107" s="255" t="s">
        <v>136</v>
      </c>
    </row>
    <row r="108" s="2" customFormat="1" ht="37.8" customHeight="1">
      <c r="A108" s="39"/>
      <c r="B108" s="40"/>
      <c r="C108" s="215" t="s">
        <v>142</v>
      </c>
      <c r="D108" s="215" t="s">
        <v>138</v>
      </c>
      <c r="E108" s="216" t="s">
        <v>163</v>
      </c>
      <c r="F108" s="217" t="s">
        <v>164</v>
      </c>
      <c r="G108" s="218" t="s">
        <v>158</v>
      </c>
      <c r="H108" s="219">
        <v>286.39999999999998</v>
      </c>
      <c r="I108" s="220"/>
      <c r="J108" s="221">
        <f>ROUND(I108*H108,2)</f>
        <v>0</v>
      </c>
      <c r="K108" s="222"/>
      <c r="L108" s="45"/>
      <c r="M108" s="223" t="s">
        <v>28</v>
      </c>
      <c r="N108" s="224" t="s">
        <v>49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1.8200000000000001</v>
      </c>
      <c r="T108" s="226">
        <f>S108*H108</f>
        <v>521.24799999999993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7" t="s">
        <v>142</v>
      </c>
      <c r="AT108" s="227" t="s">
        <v>138</v>
      </c>
      <c r="AU108" s="227" t="s">
        <v>85</v>
      </c>
      <c r="AY108" s="18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8" t="s">
        <v>142</v>
      </c>
      <c r="BK108" s="228">
        <f>ROUND(I108*H108,2)</f>
        <v>0</v>
      </c>
      <c r="BL108" s="18" t="s">
        <v>142</v>
      </c>
      <c r="BM108" s="227" t="s">
        <v>165</v>
      </c>
    </row>
    <row r="109" s="2" customFormat="1">
      <c r="A109" s="39"/>
      <c r="B109" s="40"/>
      <c r="C109" s="41"/>
      <c r="D109" s="229" t="s">
        <v>144</v>
      </c>
      <c r="E109" s="41"/>
      <c r="F109" s="230" t="s">
        <v>166</v>
      </c>
      <c r="G109" s="41"/>
      <c r="H109" s="41"/>
      <c r="I109" s="231"/>
      <c r="J109" s="41"/>
      <c r="K109" s="41"/>
      <c r="L109" s="45"/>
      <c r="M109" s="232"/>
      <c r="N109" s="233"/>
      <c r="O109" s="86"/>
      <c r="P109" s="86"/>
      <c r="Q109" s="86"/>
      <c r="R109" s="86"/>
      <c r="S109" s="86"/>
      <c r="T109" s="87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144</v>
      </c>
      <c r="AU109" s="18" t="s">
        <v>85</v>
      </c>
    </row>
    <row r="110" s="13" customFormat="1">
      <c r="A110" s="13"/>
      <c r="B110" s="234"/>
      <c r="C110" s="235"/>
      <c r="D110" s="236" t="s">
        <v>146</v>
      </c>
      <c r="E110" s="237" t="s">
        <v>28</v>
      </c>
      <c r="F110" s="238" t="s">
        <v>167</v>
      </c>
      <c r="G110" s="235"/>
      <c r="H110" s="237" t="s">
        <v>28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146</v>
      </c>
      <c r="AU110" s="244" t="s">
        <v>85</v>
      </c>
      <c r="AV110" s="13" t="s">
        <v>83</v>
      </c>
      <c r="AW110" s="13" t="s">
        <v>37</v>
      </c>
      <c r="AX110" s="13" t="s">
        <v>76</v>
      </c>
      <c r="AY110" s="244" t="s">
        <v>136</v>
      </c>
    </row>
    <row r="111" s="14" customFormat="1">
      <c r="A111" s="14"/>
      <c r="B111" s="245"/>
      <c r="C111" s="246"/>
      <c r="D111" s="236" t="s">
        <v>146</v>
      </c>
      <c r="E111" s="247" t="s">
        <v>28</v>
      </c>
      <c r="F111" s="248" t="s">
        <v>168</v>
      </c>
      <c r="G111" s="246"/>
      <c r="H111" s="249">
        <v>286.39999999999998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146</v>
      </c>
      <c r="AU111" s="255" t="s">
        <v>85</v>
      </c>
      <c r="AV111" s="14" t="s">
        <v>85</v>
      </c>
      <c r="AW111" s="14" t="s">
        <v>37</v>
      </c>
      <c r="AX111" s="14" t="s">
        <v>83</v>
      </c>
      <c r="AY111" s="255" t="s">
        <v>136</v>
      </c>
    </row>
    <row r="112" s="2" customFormat="1" ht="37.8" customHeight="1">
      <c r="A112" s="39"/>
      <c r="B112" s="40"/>
      <c r="C112" s="215" t="s">
        <v>169</v>
      </c>
      <c r="D112" s="215" t="s">
        <v>138</v>
      </c>
      <c r="E112" s="216" t="s">
        <v>170</v>
      </c>
      <c r="F112" s="217" t="s">
        <v>171</v>
      </c>
      <c r="G112" s="218" t="s">
        <v>158</v>
      </c>
      <c r="H112" s="219">
        <v>1.2</v>
      </c>
      <c r="I112" s="220"/>
      <c r="J112" s="221">
        <f>ROUND(I112*H112,2)</f>
        <v>0</v>
      </c>
      <c r="K112" s="222"/>
      <c r="L112" s="45"/>
      <c r="M112" s="223" t="s">
        <v>28</v>
      </c>
      <c r="N112" s="224" t="s">
        <v>49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7" t="s">
        <v>142</v>
      </c>
      <c r="AT112" s="227" t="s">
        <v>138</v>
      </c>
      <c r="AU112" s="227" t="s">
        <v>85</v>
      </c>
      <c r="AY112" s="18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8" t="s">
        <v>142</v>
      </c>
      <c r="BK112" s="228">
        <f>ROUND(I112*H112,2)</f>
        <v>0</v>
      </c>
      <c r="BL112" s="18" t="s">
        <v>142</v>
      </c>
      <c r="BM112" s="227" t="s">
        <v>172</v>
      </c>
    </row>
    <row r="113" s="2" customFormat="1">
      <c r="A113" s="39"/>
      <c r="B113" s="40"/>
      <c r="C113" s="41"/>
      <c r="D113" s="229" t="s">
        <v>144</v>
      </c>
      <c r="E113" s="41"/>
      <c r="F113" s="230" t="s">
        <v>173</v>
      </c>
      <c r="G113" s="41"/>
      <c r="H113" s="41"/>
      <c r="I113" s="231"/>
      <c r="J113" s="41"/>
      <c r="K113" s="41"/>
      <c r="L113" s="45"/>
      <c r="M113" s="232"/>
      <c r="N113" s="233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85</v>
      </c>
    </row>
    <row r="114" s="13" customFormat="1">
      <c r="A114" s="13"/>
      <c r="B114" s="234"/>
      <c r="C114" s="235"/>
      <c r="D114" s="236" t="s">
        <v>146</v>
      </c>
      <c r="E114" s="237" t="s">
        <v>28</v>
      </c>
      <c r="F114" s="238" t="s">
        <v>174</v>
      </c>
      <c r="G114" s="235"/>
      <c r="H114" s="237" t="s">
        <v>28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146</v>
      </c>
      <c r="AU114" s="244" t="s">
        <v>85</v>
      </c>
      <c r="AV114" s="13" t="s">
        <v>83</v>
      </c>
      <c r="AW114" s="13" t="s">
        <v>37</v>
      </c>
      <c r="AX114" s="13" t="s">
        <v>76</v>
      </c>
      <c r="AY114" s="244" t="s">
        <v>136</v>
      </c>
    </row>
    <row r="115" s="14" customFormat="1">
      <c r="A115" s="14"/>
      <c r="B115" s="245"/>
      <c r="C115" s="246"/>
      <c r="D115" s="236" t="s">
        <v>146</v>
      </c>
      <c r="E115" s="247" t="s">
        <v>28</v>
      </c>
      <c r="F115" s="248" t="s">
        <v>162</v>
      </c>
      <c r="G115" s="246"/>
      <c r="H115" s="249">
        <v>1.2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146</v>
      </c>
      <c r="AU115" s="255" t="s">
        <v>85</v>
      </c>
      <c r="AV115" s="14" t="s">
        <v>85</v>
      </c>
      <c r="AW115" s="14" t="s">
        <v>37</v>
      </c>
      <c r="AX115" s="14" t="s">
        <v>83</v>
      </c>
      <c r="AY115" s="255" t="s">
        <v>136</v>
      </c>
    </row>
    <row r="116" s="2" customFormat="1" ht="33" customHeight="1">
      <c r="A116" s="39"/>
      <c r="B116" s="40"/>
      <c r="C116" s="215" t="s">
        <v>175</v>
      </c>
      <c r="D116" s="215" t="s">
        <v>138</v>
      </c>
      <c r="E116" s="216" t="s">
        <v>176</v>
      </c>
      <c r="F116" s="217" t="s">
        <v>177</v>
      </c>
      <c r="G116" s="218" t="s">
        <v>141</v>
      </c>
      <c r="H116" s="219">
        <v>1</v>
      </c>
      <c r="I116" s="220"/>
      <c r="J116" s="221">
        <f>ROUND(I116*H116,2)</f>
        <v>0</v>
      </c>
      <c r="K116" s="222"/>
      <c r="L116" s="45"/>
      <c r="M116" s="223" t="s">
        <v>28</v>
      </c>
      <c r="N116" s="224" t="s">
        <v>49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7" t="s">
        <v>142</v>
      </c>
      <c r="AT116" s="227" t="s">
        <v>138</v>
      </c>
      <c r="AU116" s="227" t="s">
        <v>85</v>
      </c>
      <c r="AY116" s="18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8" t="s">
        <v>142</v>
      </c>
      <c r="BK116" s="228">
        <f>ROUND(I116*H116,2)</f>
        <v>0</v>
      </c>
      <c r="BL116" s="18" t="s">
        <v>142</v>
      </c>
      <c r="BM116" s="227" t="s">
        <v>178</v>
      </c>
    </row>
    <row r="117" s="2" customFormat="1">
      <c r="A117" s="39"/>
      <c r="B117" s="40"/>
      <c r="C117" s="41"/>
      <c r="D117" s="229" t="s">
        <v>144</v>
      </c>
      <c r="E117" s="41"/>
      <c r="F117" s="230" t="s">
        <v>179</v>
      </c>
      <c r="G117" s="41"/>
      <c r="H117" s="41"/>
      <c r="I117" s="231"/>
      <c r="J117" s="41"/>
      <c r="K117" s="41"/>
      <c r="L117" s="45"/>
      <c r="M117" s="232"/>
      <c r="N117" s="233"/>
      <c r="O117" s="86"/>
      <c r="P117" s="86"/>
      <c r="Q117" s="86"/>
      <c r="R117" s="86"/>
      <c r="S117" s="86"/>
      <c r="T117" s="87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144</v>
      </c>
      <c r="AU117" s="18" t="s">
        <v>85</v>
      </c>
    </row>
    <row r="118" s="13" customFormat="1">
      <c r="A118" s="13"/>
      <c r="B118" s="234"/>
      <c r="C118" s="235"/>
      <c r="D118" s="236" t="s">
        <v>146</v>
      </c>
      <c r="E118" s="237" t="s">
        <v>28</v>
      </c>
      <c r="F118" s="238" t="s">
        <v>180</v>
      </c>
      <c r="G118" s="235"/>
      <c r="H118" s="237" t="s">
        <v>28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146</v>
      </c>
      <c r="AU118" s="244" t="s">
        <v>85</v>
      </c>
      <c r="AV118" s="13" t="s">
        <v>83</v>
      </c>
      <c r="AW118" s="13" t="s">
        <v>37</v>
      </c>
      <c r="AX118" s="13" t="s">
        <v>76</v>
      </c>
      <c r="AY118" s="244" t="s">
        <v>136</v>
      </c>
    </row>
    <row r="119" s="14" customFormat="1">
      <c r="A119" s="14"/>
      <c r="B119" s="245"/>
      <c r="C119" s="246"/>
      <c r="D119" s="236" t="s">
        <v>146</v>
      </c>
      <c r="E119" s="247" t="s">
        <v>28</v>
      </c>
      <c r="F119" s="248" t="s">
        <v>148</v>
      </c>
      <c r="G119" s="246"/>
      <c r="H119" s="249">
        <v>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146</v>
      </c>
      <c r="AU119" s="255" t="s">
        <v>85</v>
      </c>
      <c r="AV119" s="14" t="s">
        <v>85</v>
      </c>
      <c r="AW119" s="14" t="s">
        <v>37</v>
      </c>
      <c r="AX119" s="14" t="s">
        <v>83</v>
      </c>
      <c r="AY119" s="255" t="s">
        <v>136</v>
      </c>
    </row>
    <row r="120" s="2" customFormat="1" ht="55.5" customHeight="1">
      <c r="A120" s="39"/>
      <c r="B120" s="40"/>
      <c r="C120" s="215" t="s">
        <v>181</v>
      </c>
      <c r="D120" s="215" t="s">
        <v>138</v>
      </c>
      <c r="E120" s="216" t="s">
        <v>182</v>
      </c>
      <c r="F120" s="217" t="s">
        <v>183</v>
      </c>
      <c r="G120" s="218" t="s">
        <v>158</v>
      </c>
      <c r="H120" s="219">
        <v>1</v>
      </c>
      <c r="I120" s="220"/>
      <c r="J120" s="221">
        <f>ROUND(I120*H120,2)</f>
        <v>0</v>
      </c>
      <c r="K120" s="222"/>
      <c r="L120" s="45"/>
      <c r="M120" s="223" t="s">
        <v>28</v>
      </c>
      <c r="N120" s="224" t="s">
        <v>49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2.2000000000000002</v>
      </c>
      <c r="T120" s="226">
        <f>S120*H120</f>
        <v>2.2000000000000002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7" t="s">
        <v>142</v>
      </c>
      <c r="AT120" s="227" t="s">
        <v>138</v>
      </c>
      <c r="AU120" s="227" t="s">
        <v>85</v>
      </c>
      <c r="AY120" s="18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8" t="s">
        <v>142</v>
      </c>
      <c r="BK120" s="228">
        <f>ROUND(I120*H120,2)</f>
        <v>0</v>
      </c>
      <c r="BL120" s="18" t="s">
        <v>142</v>
      </c>
      <c r="BM120" s="227" t="s">
        <v>184</v>
      </c>
    </row>
    <row r="121" s="2" customFormat="1">
      <c r="A121" s="39"/>
      <c r="B121" s="40"/>
      <c r="C121" s="41"/>
      <c r="D121" s="229" t="s">
        <v>144</v>
      </c>
      <c r="E121" s="41"/>
      <c r="F121" s="230" t="s">
        <v>185</v>
      </c>
      <c r="G121" s="41"/>
      <c r="H121" s="41"/>
      <c r="I121" s="231"/>
      <c r="J121" s="41"/>
      <c r="K121" s="41"/>
      <c r="L121" s="45"/>
      <c r="M121" s="232"/>
      <c r="N121" s="233"/>
      <c r="O121" s="86"/>
      <c r="P121" s="86"/>
      <c r="Q121" s="86"/>
      <c r="R121" s="86"/>
      <c r="S121" s="86"/>
      <c r="T121" s="87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144</v>
      </c>
      <c r="AU121" s="18" t="s">
        <v>85</v>
      </c>
    </row>
    <row r="122" s="13" customFormat="1">
      <c r="A122" s="13"/>
      <c r="B122" s="234"/>
      <c r="C122" s="235"/>
      <c r="D122" s="236" t="s">
        <v>146</v>
      </c>
      <c r="E122" s="237" t="s">
        <v>28</v>
      </c>
      <c r="F122" s="238" t="s">
        <v>186</v>
      </c>
      <c r="G122" s="235"/>
      <c r="H122" s="237" t="s">
        <v>28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146</v>
      </c>
      <c r="AU122" s="244" t="s">
        <v>85</v>
      </c>
      <c r="AV122" s="13" t="s">
        <v>83</v>
      </c>
      <c r="AW122" s="13" t="s">
        <v>37</v>
      </c>
      <c r="AX122" s="13" t="s">
        <v>76</v>
      </c>
      <c r="AY122" s="244" t="s">
        <v>136</v>
      </c>
    </row>
    <row r="123" s="14" customFormat="1">
      <c r="A123" s="14"/>
      <c r="B123" s="245"/>
      <c r="C123" s="246"/>
      <c r="D123" s="236" t="s">
        <v>146</v>
      </c>
      <c r="E123" s="247" t="s">
        <v>28</v>
      </c>
      <c r="F123" s="248" t="s">
        <v>187</v>
      </c>
      <c r="G123" s="246"/>
      <c r="H123" s="249">
        <v>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146</v>
      </c>
      <c r="AU123" s="255" t="s">
        <v>85</v>
      </c>
      <c r="AV123" s="14" t="s">
        <v>85</v>
      </c>
      <c r="AW123" s="14" t="s">
        <v>37</v>
      </c>
      <c r="AX123" s="14" t="s">
        <v>83</v>
      </c>
      <c r="AY123" s="255" t="s">
        <v>136</v>
      </c>
    </row>
    <row r="124" s="2" customFormat="1" ht="49.05" customHeight="1">
      <c r="A124" s="39"/>
      <c r="B124" s="40"/>
      <c r="C124" s="215" t="s">
        <v>188</v>
      </c>
      <c r="D124" s="215" t="s">
        <v>138</v>
      </c>
      <c r="E124" s="216" t="s">
        <v>189</v>
      </c>
      <c r="F124" s="217" t="s">
        <v>190</v>
      </c>
      <c r="G124" s="218" t="s">
        <v>158</v>
      </c>
      <c r="H124" s="219">
        <v>178.65000000000001</v>
      </c>
      <c r="I124" s="220"/>
      <c r="J124" s="221">
        <f>ROUND(I124*H124,2)</f>
        <v>0</v>
      </c>
      <c r="K124" s="222"/>
      <c r="L124" s="45"/>
      <c r="M124" s="223" t="s">
        <v>28</v>
      </c>
      <c r="N124" s="224" t="s">
        <v>49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7" t="s">
        <v>142</v>
      </c>
      <c r="AT124" s="227" t="s">
        <v>138</v>
      </c>
      <c r="AU124" s="227" t="s">
        <v>85</v>
      </c>
      <c r="AY124" s="18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8" t="s">
        <v>142</v>
      </c>
      <c r="BK124" s="228">
        <f>ROUND(I124*H124,2)</f>
        <v>0</v>
      </c>
      <c r="BL124" s="18" t="s">
        <v>142</v>
      </c>
      <c r="BM124" s="227" t="s">
        <v>191</v>
      </c>
    </row>
    <row r="125" s="2" customFormat="1">
      <c r="A125" s="39"/>
      <c r="B125" s="40"/>
      <c r="C125" s="41"/>
      <c r="D125" s="229" t="s">
        <v>144</v>
      </c>
      <c r="E125" s="41"/>
      <c r="F125" s="230" t="s">
        <v>192</v>
      </c>
      <c r="G125" s="41"/>
      <c r="H125" s="41"/>
      <c r="I125" s="231"/>
      <c r="J125" s="41"/>
      <c r="K125" s="41"/>
      <c r="L125" s="45"/>
      <c r="M125" s="232"/>
      <c r="N125" s="233"/>
      <c r="O125" s="86"/>
      <c r="P125" s="86"/>
      <c r="Q125" s="86"/>
      <c r="R125" s="86"/>
      <c r="S125" s="86"/>
      <c r="T125" s="87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85</v>
      </c>
    </row>
    <row r="126" s="13" customFormat="1">
      <c r="A126" s="13"/>
      <c r="B126" s="234"/>
      <c r="C126" s="235"/>
      <c r="D126" s="236" t="s">
        <v>146</v>
      </c>
      <c r="E126" s="237" t="s">
        <v>28</v>
      </c>
      <c r="F126" s="238" t="s">
        <v>193</v>
      </c>
      <c r="G126" s="235"/>
      <c r="H126" s="237" t="s">
        <v>28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146</v>
      </c>
      <c r="AU126" s="244" t="s">
        <v>85</v>
      </c>
      <c r="AV126" s="13" t="s">
        <v>83</v>
      </c>
      <c r="AW126" s="13" t="s">
        <v>37</v>
      </c>
      <c r="AX126" s="13" t="s">
        <v>76</v>
      </c>
      <c r="AY126" s="244" t="s">
        <v>136</v>
      </c>
    </row>
    <row r="127" s="13" customFormat="1">
      <c r="A127" s="13"/>
      <c r="B127" s="234"/>
      <c r="C127" s="235"/>
      <c r="D127" s="236" t="s">
        <v>146</v>
      </c>
      <c r="E127" s="237" t="s">
        <v>28</v>
      </c>
      <c r="F127" s="238" t="s">
        <v>194</v>
      </c>
      <c r="G127" s="235"/>
      <c r="H127" s="237" t="s">
        <v>28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146</v>
      </c>
      <c r="AU127" s="244" t="s">
        <v>85</v>
      </c>
      <c r="AV127" s="13" t="s">
        <v>83</v>
      </c>
      <c r="AW127" s="13" t="s">
        <v>37</v>
      </c>
      <c r="AX127" s="13" t="s">
        <v>76</v>
      </c>
      <c r="AY127" s="244" t="s">
        <v>136</v>
      </c>
    </row>
    <row r="128" s="14" customFormat="1">
      <c r="A128" s="14"/>
      <c r="B128" s="245"/>
      <c r="C128" s="246"/>
      <c r="D128" s="236" t="s">
        <v>146</v>
      </c>
      <c r="E128" s="247" t="s">
        <v>28</v>
      </c>
      <c r="F128" s="248" t="s">
        <v>195</v>
      </c>
      <c r="G128" s="246"/>
      <c r="H128" s="249">
        <v>1.5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146</v>
      </c>
      <c r="AU128" s="255" t="s">
        <v>85</v>
      </c>
      <c r="AV128" s="14" t="s">
        <v>85</v>
      </c>
      <c r="AW128" s="14" t="s">
        <v>37</v>
      </c>
      <c r="AX128" s="14" t="s">
        <v>76</v>
      </c>
      <c r="AY128" s="255" t="s">
        <v>136</v>
      </c>
    </row>
    <row r="129" s="13" customFormat="1">
      <c r="A129" s="13"/>
      <c r="B129" s="234"/>
      <c r="C129" s="235"/>
      <c r="D129" s="236" t="s">
        <v>146</v>
      </c>
      <c r="E129" s="237" t="s">
        <v>28</v>
      </c>
      <c r="F129" s="238" t="s">
        <v>196</v>
      </c>
      <c r="G129" s="235"/>
      <c r="H129" s="237" t="s">
        <v>28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146</v>
      </c>
      <c r="AU129" s="244" t="s">
        <v>85</v>
      </c>
      <c r="AV129" s="13" t="s">
        <v>83</v>
      </c>
      <c r="AW129" s="13" t="s">
        <v>37</v>
      </c>
      <c r="AX129" s="13" t="s">
        <v>76</v>
      </c>
      <c r="AY129" s="244" t="s">
        <v>136</v>
      </c>
    </row>
    <row r="130" s="14" customFormat="1">
      <c r="A130" s="14"/>
      <c r="B130" s="245"/>
      <c r="C130" s="246"/>
      <c r="D130" s="236" t="s">
        <v>146</v>
      </c>
      <c r="E130" s="247" t="s">
        <v>28</v>
      </c>
      <c r="F130" s="248" t="s">
        <v>197</v>
      </c>
      <c r="G130" s="246"/>
      <c r="H130" s="249">
        <v>2.1499999999999999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146</v>
      </c>
      <c r="AU130" s="255" t="s">
        <v>85</v>
      </c>
      <c r="AV130" s="14" t="s">
        <v>85</v>
      </c>
      <c r="AW130" s="14" t="s">
        <v>37</v>
      </c>
      <c r="AX130" s="14" t="s">
        <v>76</v>
      </c>
      <c r="AY130" s="255" t="s">
        <v>136</v>
      </c>
    </row>
    <row r="131" s="13" customFormat="1">
      <c r="A131" s="13"/>
      <c r="B131" s="234"/>
      <c r="C131" s="235"/>
      <c r="D131" s="236" t="s">
        <v>146</v>
      </c>
      <c r="E131" s="237" t="s">
        <v>28</v>
      </c>
      <c r="F131" s="238" t="s">
        <v>198</v>
      </c>
      <c r="G131" s="235"/>
      <c r="H131" s="237" t="s">
        <v>28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146</v>
      </c>
      <c r="AU131" s="244" t="s">
        <v>85</v>
      </c>
      <c r="AV131" s="13" t="s">
        <v>83</v>
      </c>
      <c r="AW131" s="13" t="s">
        <v>37</v>
      </c>
      <c r="AX131" s="13" t="s">
        <v>76</v>
      </c>
      <c r="AY131" s="244" t="s">
        <v>136</v>
      </c>
    </row>
    <row r="132" s="14" customFormat="1">
      <c r="A132" s="14"/>
      <c r="B132" s="245"/>
      <c r="C132" s="246"/>
      <c r="D132" s="236" t="s">
        <v>146</v>
      </c>
      <c r="E132" s="247" t="s">
        <v>28</v>
      </c>
      <c r="F132" s="248" t="s">
        <v>199</v>
      </c>
      <c r="G132" s="246"/>
      <c r="H132" s="249">
        <v>125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146</v>
      </c>
      <c r="AU132" s="255" t="s">
        <v>85</v>
      </c>
      <c r="AV132" s="14" t="s">
        <v>85</v>
      </c>
      <c r="AW132" s="14" t="s">
        <v>37</v>
      </c>
      <c r="AX132" s="14" t="s">
        <v>76</v>
      </c>
      <c r="AY132" s="255" t="s">
        <v>136</v>
      </c>
    </row>
    <row r="133" s="13" customFormat="1">
      <c r="A133" s="13"/>
      <c r="B133" s="234"/>
      <c r="C133" s="235"/>
      <c r="D133" s="236" t="s">
        <v>146</v>
      </c>
      <c r="E133" s="237" t="s">
        <v>28</v>
      </c>
      <c r="F133" s="238" t="s">
        <v>200</v>
      </c>
      <c r="G133" s="235"/>
      <c r="H133" s="237" t="s">
        <v>28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146</v>
      </c>
      <c r="AU133" s="244" t="s">
        <v>85</v>
      </c>
      <c r="AV133" s="13" t="s">
        <v>83</v>
      </c>
      <c r="AW133" s="13" t="s">
        <v>37</v>
      </c>
      <c r="AX133" s="13" t="s">
        <v>76</v>
      </c>
      <c r="AY133" s="244" t="s">
        <v>136</v>
      </c>
    </row>
    <row r="134" s="14" customFormat="1">
      <c r="A134" s="14"/>
      <c r="B134" s="245"/>
      <c r="C134" s="246"/>
      <c r="D134" s="236" t="s">
        <v>146</v>
      </c>
      <c r="E134" s="247" t="s">
        <v>28</v>
      </c>
      <c r="F134" s="248" t="s">
        <v>201</v>
      </c>
      <c r="G134" s="246"/>
      <c r="H134" s="249">
        <v>50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146</v>
      </c>
      <c r="AU134" s="255" t="s">
        <v>85</v>
      </c>
      <c r="AV134" s="14" t="s">
        <v>85</v>
      </c>
      <c r="AW134" s="14" t="s">
        <v>37</v>
      </c>
      <c r="AX134" s="14" t="s">
        <v>76</v>
      </c>
      <c r="AY134" s="255" t="s">
        <v>136</v>
      </c>
    </row>
    <row r="135" s="15" customFormat="1">
      <c r="A135" s="15"/>
      <c r="B135" s="256"/>
      <c r="C135" s="257"/>
      <c r="D135" s="236" t="s">
        <v>146</v>
      </c>
      <c r="E135" s="258" t="s">
        <v>28</v>
      </c>
      <c r="F135" s="259" t="s">
        <v>202</v>
      </c>
      <c r="G135" s="257"/>
      <c r="H135" s="260">
        <v>178.65000000000001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146</v>
      </c>
      <c r="AU135" s="266" t="s">
        <v>85</v>
      </c>
      <c r="AV135" s="15" t="s">
        <v>142</v>
      </c>
      <c r="AW135" s="15" t="s">
        <v>37</v>
      </c>
      <c r="AX135" s="15" t="s">
        <v>83</v>
      </c>
      <c r="AY135" s="266" t="s">
        <v>136</v>
      </c>
    </row>
    <row r="136" s="2" customFormat="1" ht="55.5" customHeight="1">
      <c r="A136" s="39"/>
      <c r="B136" s="40"/>
      <c r="C136" s="215" t="s">
        <v>203</v>
      </c>
      <c r="D136" s="215" t="s">
        <v>138</v>
      </c>
      <c r="E136" s="216" t="s">
        <v>204</v>
      </c>
      <c r="F136" s="217" t="s">
        <v>205</v>
      </c>
      <c r="G136" s="218" t="s">
        <v>158</v>
      </c>
      <c r="H136" s="219">
        <v>178.65000000000001</v>
      </c>
      <c r="I136" s="220"/>
      <c r="J136" s="221">
        <f>ROUND(I136*H136,2)</f>
        <v>0</v>
      </c>
      <c r="K136" s="222"/>
      <c r="L136" s="45"/>
      <c r="M136" s="223" t="s">
        <v>28</v>
      </c>
      <c r="N136" s="224" t="s">
        <v>49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7" t="s">
        <v>142</v>
      </c>
      <c r="AT136" s="227" t="s">
        <v>138</v>
      </c>
      <c r="AU136" s="227" t="s">
        <v>85</v>
      </c>
      <c r="AY136" s="18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142</v>
      </c>
      <c r="BK136" s="228">
        <f>ROUND(I136*H136,2)</f>
        <v>0</v>
      </c>
      <c r="BL136" s="18" t="s">
        <v>142</v>
      </c>
      <c r="BM136" s="227" t="s">
        <v>206</v>
      </c>
    </row>
    <row r="137" s="2" customFormat="1">
      <c r="A137" s="39"/>
      <c r="B137" s="40"/>
      <c r="C137" s="41"/>
      <c r="D137" s="229" t="s">
        <v>144</v>
      </c>
      <c r="E137" s="41"/>
      <c r="F137" s="230" t="s">
        <v>207</v>
      </c>
      <c r="G137" s="41"/>
      <c r="H137" s="41"/>
      <c r="I137" s="231"/>
      <c r="J137" s="41"/>
      <c r="K137" s="41"/>
      <c r="L137" s="45"/>
      <c r="M137" s="232"/>
      <c r="N137" s="233"/>
      <c r="O137" s="86"/>
      <c r="P137" s="86"/>
      <c r="Q137" s="86"/>
      <c r="R137" s="86"/>
      <c r="S137" s="86"/>
      <c r="T137" s="87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85</v>
      </c>
    </row>
    <row r="138" s="13" customFormat="1">
      <c r="A138" s="13"/>
      <c r="B138" s="234"/>
      <c r="C138" s="235"/>
      <c r="D138" s="236" t="s">
        <v>146</v>
      </c>
      <c r="E138" s="237" t="s">
        <v>28</v>
      </c>
      <c r="F138" s="238" t="s">
        <v>208</v>
      </c>
      <c r="G138" s="235"/>
      <c r="H138" s="237" t="s">
        <v>28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146</v>
      </c>
      <c r="AU138" s="244" t="s">
        <v>85</v>
      </c>
      <c r="AV138" s="13" t="s">
        <v>83</v>
      </c>
      <c r="AW138" s="13" t="s">
        <v>37</v>
      </c>
      <c r="AX138" s="13" t="s">
        <v>76</v>
      </c>
      <c r="AY138" s="244" t="s">
        <v>136</v>
      </c>
    </row>
    <row r="139" s="13" customFormat="1">
      <c r="A139" s="13"/>
      <c r="B139" s="234"/>
      <c r="C139" s="235"/>
      <c r="D139" s="236" t="s">
        <v>146</v>
      </c>
      <c r="E139" s="237" t="s">
        <v>28</v>
      </c>
      <c r="F139" s="238" t="s">
        <v>194</v>
      </c>
      <c r="G139" s="235"/>
      <c r="H139" s="237" t="s">
        <v>28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146</v>
      </c>
      <c r="AU139" s="244" t="s">
        <v>85</v>
      </c>
      <c r="AV139" s="13" t="s">
        <v>83</v>
      </c>
      <c r="AW139" s="13" t="s">
        <v>37</v>
      </c>
      <c r="AX139" s="13" t="s">
        <v>76</v>
      </c>
      <c r="AY139" s="244" t="s">
        <v>136</v>
      </c>
    </row>
    <row r="140" s="14" customFormat="1">
      <c r="A140" s="14"/>
      <c r="B140" s="245"/>
      <c r="C140" s="246"/>
      <c r="D140" s="236" t="s">
        <v>146</v>
      </c>
      <c r="E140" s="247" t="s">
        <v>28</v>
      </c>
      <c r="F140" s="248" t="s">
        <v>195</v>
      </c>
      <c r="G140" s="246"/>
      <c r="H140" s="249">
        <v>1.5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146</v>
      </c>
      <c r="AU140" s="255" t="s">
        <v>85</v>
      </c>
      <c r="AV140" s="14" t="s">
        <v>85</v>
      </c>
      <c r="AW140" s="14" t="s">
        <v>37</v>
      </c>
      <c r="AX140" s="14" t="s">
        <v>76</v>
      </c>
      <c r="AY140" s="255" t="s">
        <v>136</v>
      </c>
    </row>
    <row r="141" s="13" customFormat="1">
      <c r="A141" s="13"/>
      <c r="B141" s="234"/>
      <c r="C141" s="235"/>
      <c r="D141" s="236" t="s">
        <v>146</v>
      </c>
      <c r="E141" s="237" t="s">
        <v>28</v>
      </c>
      <c r="F141" s="238" t="s">
        <v>196</v>
      </c>
      <c r="G141" s="235"/>
      <c r="H141" s="237" t="s">
        <v>28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146</v>
      </c>
      <c r="AU141" s="244" t="s">
        <v>85</v>
      </c>
      <c r="AV141" s="13" t="s">
        <v>83</v>
      </c>
      <c r="AW141" s="13" t="s">
        <v>37</v>
      </c>
      <c r="AX141" s="13" t="s">
        <v>76</v>
      </c>
      <c r="AY141" s="244" t="s">
        <v>136</v>
      </c>
    </row>
    <row r="142" s="14" customFormat="1">
      <c r="A142" s="14"/>
      <c r="B142" s="245"/>
      <c r="C142" s="246"/>
      <c r="D142" s="236" t="s">
        <v>146</v>
      </c>
      <c r="E142" s="247" t="s">
        <v>28</v>
      </c>
      <c r="F142" s="248" t="s">
        <v>197</v>
      </c>
      <c r="G142" s="246"/>
      <c r="H142" s="249">
        <v>2.1499999999999999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146</v>
      </c>
      <c r="AU142" s="255" t="s">
        <v>85</v>
      </c>
      <c r="AV142" s="14" t="s">
        <v>85</v>
      </c>
      <c r="AW142" s="14" t="s">
        <v>37</v>
      </c>
      <c r="AX142" s="14" t="s">
        <v>76</v>
      </c>
      <c r="AY142" s="255" t="s">
        <v>136</v>
      </c>
    </row>
    <row r="143" s="13" customFormat="1">
      <c r="A143" s="13"/>
      <c r="B143" s="234"/>
      <c r="C143" s="235"/>
      <c r="D143" s="236" t="s">
        <v>146</v>
      </c>
      <c r="E143" s="237" t="s">
        <v>28</v>
      </c>
      <c r="F143" s="238" t="s">
        <v>209</v>
      </c>
      <c r="G143" s="235"/>
      <c r="H143" s="237" t="s">
        <v>28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146</v>
      </c>
      <c r="AU143" s="244" t="s">
        <v>85</v>
      </c>
      <c r="AV143" s="13" t="s">
        <v>83</v>
      </c>
      <c r="AW143" s="13" t="s">
        <v>37</v>
      </c>
      <c r="AX143" s="13" t="s">
        <v>76</v>
      </c>
      <c r="AY143" s="244" t="s">
        <v>136</v>
      </c>
    </row>
    <row r="144" s="14" customFormat="1">
      <c r="A144" s="14"/>
      <c r="B144" s="245"/>
      <c r="C144" s="246"/>
      <c r="D144" s="236" t="s">
        <v>146</v>
      </c>
      <c r="E144" s="247" t="s">
        <v>28</v>
      </c>
      <c r="F144" s="248" t="s">
        <v>199</v>
      </c>
      <c r="G144" s="246"/>
      <c r="H144" s="249">
        <v>125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146</v>
      </c>
      <c r="AU144" s="255" t="s">
        <v>85</v>
      </c>
      <c r="AV144" s="14" t="s">
        <v>85</v>
      </c>
      <c r="AW144" s="14" t="s">
        <v>37</v>
      </c>
      <c r="AX144" s="14" t="s">
        <v>76</v>
      </c>
      <c r="AY144" s="255" t="s">
        <v>136</v>
      </c>
    </row>
    <row r="145" s="13" customFormat="1">
      <c r="A145" s="13"/>
      <c r="B145" s="234"/>
      <c r="C145" s="235"/>
      <c r="D145" s="236" t="s">
        <v>146</v>
      </c>
      <c r="E145" s="237" t="s">
        <v>28</v>
      </c>
      <c r="F145" s="238" t="s">
        <v>200</v>
      </c>
      <c r="G145" s="235"/>
      <c r="H145" s="237" t="s">
        <v>28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146</v>
      </c>
      <c r="AU145" s="244" t="s">
        <v>85</v>
      </c>
      <c r="AV145" s="13" t="s">
        <v>83</v>
      </c>
      <c r="AW145" s="13" t="s">
        <v>37</v>
      </c>
      <c r="AX145" s="13" t="s">
        <v>76</v>
      </c>
      <c r="AY145" s="244" t="s">
        <v>136</v>
      </c>
    </row>
    <row r="146" s="14" customFormat="1">
      <c r="A146" s="14"/>
      <c r="B146" s="245"/>
      <c r="C146" s="246"/>
      <c r="D146" s="236" t="s">
        <v>146</v>
      </c>
      <c r="E146" s="247" t="s">
        <v>28</v>
      </c>
      <c r="F146" s="248" t="s">
        <v>201</v>
      </c>
      <c r="G146" s="246"/>
      <c r="H146" s="249">
        <v>50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146</v>
      </c>
      <c r="AU146" s="255" t="s">
        <v>85</v>
      </c>
      <c r="AV146" s="14" t="s">
        <v>85</v>
      </c>
      <c r="AW146" s="14" t="s">
        <v>37</v>
      </c>
      <c r="AX146" s="14" t="s">
        <v>76</v>
      </c>
      <c r="AY146" s="255" t="s">
        <v>136</v>
      </c>
    </row>
    <row r="147" s="15" customFormat="1">
      <c r="A147" s="15"/>
      <c r="B147" s="256"/>
      <c r="C147" s="257"/>
      <c r="D147" s="236" t="s">
        <v>146</v>
      </c>
      <c r="E147" s="258" t="s">
        <v>28</v>
      </c>
      <c r="F147" s="259" t="s">
        <v>202</v>
      </c>
      <c r="G147" s="257"/>
      <c r="H147" s="260">
        <v>178.65000000000001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146</v>
      </c>
      <c r="AU147" s="266" t="s">
        <v>85</v>
      </c>
      <c r="AV147" s="15" t="s">
        <v>142</v>
      </c>
      <c r="AW147" s="15" t="s">
        <v>37</v>
      </c>
      <c r="AX147" s="15" t="s">
        <v>83</v>
      </c>
      <c r="AY147" s="266" t="s">
        <v>136</v>
      </c>
    </row>
    <row r="148" s="2" customFormat="1" ht="44.25" customHeight="1">
      <c r="A148" s="39"/>
      <c r="B148" s="40"/>
      <c r="C148" s="215" t="s">
        <v>210</v>
      </c>
      <c r="D148" s="215" t="s">
        <v>138</v>
      </c>
      <c r="E148" s="216" t="s">
        <v>211</v>
      </c>
      <c r="F148" s="217" t="s">
        <v>212</v>
      </c>
      <c r="G148" s="218" t="s">
        <v>158</v>
      </c>
      <c r="H148" s="219">
        <v>178.65000000000001</v>
      </c>
      <c r="I148" s="220"/>
      <c r="J148" s="221">
        <f>ROUND(I148*H148,2)</f>
        <v>0</v>
      </c>
      <c r="K148" s="222"/>
      <c r="L148" s="45"/>
      <c r="M148" s="223" t="s">
        <v>28</v>
      </c>
      <c r="N148" s="224" t="s">
        <v>49</v>
      </c>
      <c r="O148" s="86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7" t="s">
        <v>142</v>
      </c>
      <c r="AT148" s="227" t="s">
        <v>138</v>
      </c>
      <c r="AU148" s="227" t="s">
        <v>85</v>
      </c>
      <c r="AY148" s="18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8" t="s">
        <v>142</v>
      </c>
      <c r="BK148" s="228">
        <f>ROUND(I148*H148,2)</f>
        <v>0</v>
      </c>
      <c r="BL148" s="18" t="s">
        <v>142</v>
      </c>
      <c r="BM148" s="227" t="s">
        <v>213</v>
      </c>
    </row>
    <row r="149" s="2" customFormat="1">
      <c r="A149" s="39"/>
      <c r="B149" s="40"/>
      <c r="C149" s="41"/>
      <c r="D149" s="229" t="s">
        <v>144</v>
      </c>
      <c r="E149" s="41"/>
      <c r="F149" s="230" t="s">
        <v>214</v>
      </c>
      <c r="G149" s="41"/>
      <c r="H149" s="41"/>
      <c r="I149" s="231"/>
      <c r="J149" s="41"/>
      <c r="K149" s="41"/>
      <c r="L149" s="45"/>
      <c r="M149" s="232"/>
      <c r="N149" s="233"/>
      <c r="O149" s="86"/>
      <c r="P149" s="86"/>
      <c r="Q149" s="86"/>
      <c r="R149" s="86"/>
      <c r="S149" s="86"/>
      <c r="T149" s="87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85</v>
      </c>
    </row>
    <row r="150" s="13" customFormat="1">
      <c r="A150" s="13"/>
      <c r="B150" s="234"/>
      <c r="C150" s="235"/>
      <c r="D150" s="236" t="s">
        <v>146</v>
      </c>
      <c r="E150" s="237" t="s">
        <v>28</v>
      </c>
      <c r="F150" s="238" t="s">
        <v>215</v>
      </c>
      <c r="G150" s="235"/>
      <c r="H150" s="237" t="s">
        <v>28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146</v>
      </c>
      <c r="AU150" s="244" t="s">
        <v>85</v>
      </c>
      <c r="AV150" s="13" t="s">
        <v>83</v>
      </c>
      <c r="AW150" s="13" t="s">
        <v>37</v>
      </c>
      <c r="AX150" s="13" t="s">
        <v>76</v>
      </c>
      <c r="AY150" s="244" t="s">
        <v>136</v>
      </c>
    </row>
    <row r="151" s="13" customFormat="1">
      <c r="A151" s="13"/>
      <c r="B151" s="234"/>
      <c r="C151" s="235"/>
      <c r="D151" s="236" t="s">
        <v>146</v>
      </c>
      <c r="E151" s="237" t="s">
        <v>28</v>
      </c>
      <c r="F151" s="238" t="s">
        <v>194</v>
      </c>
      <c r="G151" s="235"/>
      <c r="H151" s="237" t="s">
        <v>28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146</v>
      </c>
      <c r="AU151" s="244" t="s">
        <v>85</v>
      </c>
      <c r="AV151" s="13" t="s">
        <v>83</v>
      </c>
      <c r="AW151" s="13" t="s">
        <v>37</v>
      </c>
      <c r="AX151" s="13" t="s">
        <v>76</v>
      </c>
      <c r="AY151" s="244" t="s">
        <v>136</v>
      </c>
    </row>
    <row r="152" s="14" customFormat="1">
      <c r="A152" s="14"/>
      <c r="B152" s="245"/>
      <c r="C152" s="246"/>
      <c r="D152" s="236" t="s">
        <v>146</v>
      </c>
      <c r="E152" s="247" t="s">
        <v>28</v>
      </c>
      <c r="F152" s="248" t="s">
        <v>195</v>
      </c>
      <c r="G152" s="246"/>
      <c r="H152" s="249">
        <v>1.5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146</v>
      </c>
      <c r="AU152" s="255" t="s">
        <v>85</v>
      </c>
      <c r="AV152" s="14" t="s">
        <v>85</v>
      </c>
      <c r="AW152" s="14" t="s">
        <v>37</v>
      </c>
      <c r="AX152" s="14" t="s">
        <v>76</v>
      </c>
      <c r="AY152" s="255" t="s">
        <v>136</v>
      </c>
    </row>
    <row r="153" s="13" customFormat="1">
      <c r="A153" s="13"/>
      <c r="B153" s="234"/>
      <c r="C153" s="235"/>
      <c r="D153" s="236" t="s">
        <v>146</v>
      </c>
      <c r="E153" s="237" t="s">
        <v>28</v>
      </c>
      <c r="F153" s="238" t="s">
        <v>196</v>
      </c>
      <c r="G153" s="235"/>
      <c r="H153" s="237" t="s">
        <v>28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146</v>
      </c>
      <c r="AU153" s="244" t="s">
        <v>85</v>
      </c>
      <c r="AV153" s="13" t="s">
        <v>83</v>
      </c>
      <c r="AW153" s="13" t="s">
        <v>37</v>
      </c>
      <c r="AX153" s="13" t="s">
        <v>76</v>
      </c>
      <c r="AY153" s="244" t="s">
        <v>136</v>
      </c>
    </row>
    <row r="154" s="14" customFormat="1">
      <c r="A154" s="14"/>
      <c r="B154" s="245"/>
      <c r="C154" s="246"/>
      <c r="D154" s="236" t="s">
        <v>146</v>
      </c>
      <c r="E154" s="247" t="s">
        <v>28</v>
      </c>
      <c r="F154" s="248" t="s">
        <v>197</v>
      </c>
      <c r="G154" s="246"/>
      <c r="H154" s="249">
        <v>2.1499999999999999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146</v>
      </c>
      <c r="AU154" s="255" t="s">
        <v>85</v>
      </c>
      <c r="AV154" s="14" t="s">
        <v>85</v>
      </c>
      <c r="AW154" s="14" t="s">
        <v>37</v>
      </c>
      <c r="AX154" s="14" t="s">
        <v>76</v>
      </c>
      <c r="AY154" s="255" t="s">
        <v>136</v>
      </c>
    </row>
    <row r="155" s="13" customFormat="1">
      <c r="A155" s="13"/>
      <c r="B155" s="234"/>
      <c r="C155" s="235"/>
      <c r="D155" s="236" t="s">
        <v>146</v>
      </c>
      <c r="E155" s="237" t="s">
        <v>28</v>
      </c>
      <c r="F155" s="238" t="s">
        <v>209</v>
      </c>
      <c r="G155" s="235"/>
      <c r="H155" s="237" t="s">
        <v>28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146</v>
      </c>
      <c r="AU155" s="244" t="s">
        <v>85</v>
      </c>
      <c r="AV155" s="13" t="s">
        <v>83</v>
      </c>
      <c r="AW155" s="13" t="s">
        <v>37</v>
      </c>
      <c r="AX155" s="13" t="s">
        <v>76</v>
      </c>
      <c r="AY155" s="244" t="s">
        <v>136</v>
      </c>
    </row>
    <row r="156" s="14" customFormat="1">
      <c r="A156" s="14"/>
      <c r="B156" s="245"/>
      <c r="C156" s="246"/>
      <c r="D156" s="236" t="s">
        <v>146</v>
      </c>
      <c r="E156" s="247" t="s">
        <v>28</v>
      </c>
      <c r="F156" s="248" t="s">
        <v>199</v>
      </c>
      <c r="G156" s="246"/>
      <c r="H156" s="249">
        <v>125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146</v>
      </c>
      <c r="AU156" s="255" t="s">
        <v>85</v>
      </c>
      <c r="AV156" s="14" t="s">
        <v>85</v>
      </c>
      <c r="AW156" s="14" t="s">
        <v>37</v>
      </c>
      <c r="AX156" s="14" t="s">
        <v>76</v>
      </c>
      <c r="AY156" s="255" t="s">
        <v>136</v>
      </c>
    </row>
    <row r="157" s="13" customFormat="1">
      <c r="A157" s="13"/>
      <c r="B157" s="234"/>
      <c r="C157" s="235"/>
      <c r="D157" s="236" t="s">
        <v>146</v>
      </c>
      <c r="E157" s="237" t="s">
        <v>28</v>
      </c>
      <c r="F157" s="238" t="s">
        <v>200</v>
      </c>
      <c r="G157" s="235"/>
      <c r="H157" s="237" t="s">
        <v>28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146</v>
      </c>
      <c r="AU157" s="244" t="s">
        <v>85</v>
      </c>
      <c r="AV157" s="13" t="s">
        <v>83</v>
      </c>
      <c r="AW157" s="13" t="s">
        <v>37</v>
      </c>
      <c r="AX157" s="13" t="s">
        <v>76</v>
      </c>
      <c r="AY157" s="244" t="s">
        <v>136</v>
      </c>
    </row>
    <row r="158" s="14" customFormat="1">
      <c r="A158" s="14"/>
      <c r="B158" s="245"/>
      <c r="C158" s="246"/>
      <c r="D158" s="236" t="s">
        <v>146</v>
      </c>
      <c r="E158" s="247" t="s">
        <v>28</v>
      </c>
      <c r="F158" s="248" t="s">
        <v>201</v>
      </c>
      <c r="G158" s="246"/>
      <c r="H158" s="249">
        <v>50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146</v>
      </c>
      <c r="AU158" s="255" t="s">
        <v>85</v>
      </c>
      <c r="AV158" s="14" t="s">
        <v>85</v>
      </c>
      <c r="AW158" s="14" t="s">
        <v>37</v>
      </c>
      <c r="AX158" s="14" t="s">
        <v>76</v>
      </c>
      <c r="AY158" s="255" t="s">
        <v>136</v>
      </c>
    </row>
    <row r="159" s="15" customFormat="1">
      <c r="A159" s="15"/>
      <c r="B159" s="256"/>
      <c r="C159" s="257"/>
      <c r="D159" s="236" t="s">
        <v>146</v>
      </c>
      <c r="E159" s="258" t="s">
        <v>28</v>
      </c>
      <c r="F159" s="259" t="s">
        <v>202</v>
      </c>
      <c r="G159" s="257"/>
      <c r="H159" s="260">
        <v>178.65000000000001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146</v>
      </c>
      <c r="AU159" s="266" t="s">
        <v>85</v>
      </c>
      <c r="AV159" s="15" t="s">
        <v>142</v>
      </c>
      <c r="AW159" s="15" t="s">
        <v>37</v>
      </c>
      <c r="AX159" s="15" t="s">
        <v>83</v>
      </c>
      <c r="AY159" s="266" t="s">
        <v>136</v>
      </c>
    </row>
    <row r="160" s="2" customFormat="1" ht="49.05" customHeight="1">
      <c r="A160" s="39"/>
      <c r="B160" s="40"/>
      <c r="C160" s="215" t="s">
        <v>216</v>
      </c>
      <c r="D160" s="215" t="s">
        <v>138</v>
      </c>
      <c r="E160" s="216" t="s">
        <v>217</v>
      </c>
      <c r="F160" s="217" t="s">
        <v>218</v>
      </c>
      <c r="G160" s="218" t="s">
        <v>158</v>
      </c>
      <c r="H160" s="219">
        <v>7.5</v>
      </c>
      <c r="I160" s="220"/>
      <c r="J160" s="221">
        <f>ROUND(I160*H160,2)</f>
        <v>0</v>
      </c>
      <c r="K160" s="222"/>
      <c r="L160" s="45"/>
      <c r="M160" s="223" t="s">
        <v>28</v>
      </c>
      <c r="N160" s="224" t="s">
        <v>49</v>
      </c>
      <c r="O160" s="86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7" t="s">
        <v>142</v>
      </c>
      <c r="AT160" s="227" t="s">
        <v>138</v>
      </c>
      <c r="AU160" s="227" t="s">
        <v>85</v>
      </c>
      <c r="AY160" s="18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8" t="s">
        <v>142</v>
      </c>
      <c r="BK160" s="228">
        <f>ROUND(I160*H160,2)</f>
        <v>0</v>
      </c>
      <c r="BL160" s="18" t="s">
        <v>142</v>
      </c>
      <c r="BM160" s="227" t="s">
        <v>219</v>
      </c>
    </row>
    <row r="161" s="2" customFormat="1">
      <c r="A161" s="39"/>
      <c r="B161" s="40"/>
      <c r="C161" s="41"/>
      <c r="D161" s="229" t="s">
        <v>144</v>
      </c>
      <c r="E161" s="41"/>
      <c r="F161" s="230" t="s">
        <v>220</v>
      </c>
      <c r="G161" s="41"/>
      <c r="H161" s="41"/>
      <c r="I161" s="231"/>
      <c r="J161" s="41"/>
      <c r="K161" s="41"/>
      <c r="L161" s="45"/>
      <c r="M161" s="232"/>
      <c r="N161" s="233"/>
      <c r="O161" s="86"/>
      <c r="P161" s="86"/>
      <c r="Q161" s="86"/>
      <c r="R161" s="86"/>
      <c r="S161" s="86"/>
      <c r="T161" s="87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85</v>
      </c>
    </row>
    <row r="162" s="13" customFormat="1">
      <c r="A162" s="13"/>
      <c r="B162" s="234"/>
      <c r="C162" s="235"/>
      <c r="D162" s="236" t="s">
        <v>146</v>
      </c>
      <c r="E162" s="237" t="s">
        <v>28</v>
      </c>
      <c r="F162" s="238" t="s">
        <v>193</v>
      </c>
      <c r="G162" s="235"/>
      <c r="H162" s="237" t="s">
        <v>28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146</v>
      </c>
      <c r="AU162" s="244" t="s">
        <v>85</v>
      </c>
      <c r="AV162" s="13" t="s">
        <v>83</v>
      </c>
      <c r="AW162" s="13" t="s">
        <v>37</v>
      </c>
      <c r="AX162" s="13" t="s">
        <v>76</v>
      </c>
      <c r="AY162" s="244" t="s">
        <v>136</v>
      </c>
    </row>
    <row r="163" s="13" customFormat="1">
      <c r="A163" s="13"/>
      <c r="B163" s="234"/>
      <c r="C163" s="235"/>
      <c r="D163" s="236" t="s">
        <v>146</v>
      </c>
      <c r="E163" s="237" t="s">
        <v>28</v>
      </c>
      <c r="F163" s="238" t="s">
        <v>221</v>
      </c>
      <c r="G163" s="235"/>
      <c r="H163" s="237" t="s">
        <v>28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146</v>
      </c>
      <c r="AU163" s="244" t="s">
        <v>85</v>
      </c>
      <c r="AV163" s="13" t="s">
        <v>83</v>
      </c>
      <c r="AW163" s="13" t="s">
        <v>37</v>
      </c>
      <c r="AX163" s="13" t="s">
        <v>76</v>
      </c>
      <c r="AY163" s="244" t="s">
        <v>136</v>
      </c>
    </row>
    <row r="164" s="14" customFormat="1">
      <c r="A164" s="14"/>
      <c r="B164" s="245"/>
      <c r="C164" s="246"/>
      <c r="D164" s="236" t="s">
        <v>146</v>
      </c>
      <c r="E164" s="247" t="s">
        <v>28</v>
      </c>
      <c r="F164" s="248" t="s">
        <v>222</v>
      </c>
      <c r="G164" s="246"/>
      <c r="H164" s="249">
        <v>7.5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146</v>
      </c>
      <c r="AU164" s="255" t="s">
        <v>85</v>
      </c>
      <c r="AV164" s="14" t="s">
        <v>85</v>
      </c>
      <c r="AW164" s="14" t="s">
        <v>37</v>
      </c>
      <c r="AX164" s="14" t="s">
        <v>83</v>
      </c>
      <c r="AY164" s="255" t="s">
        <v>136</v>
      </c>
    </row>
    <row r="165" s="2" customFormat="1" ht="44.25" customHeight="1">
      <c r="A165" s="39"/>
      <c r="B165" s="40"/>
      <c r="C165" s="215" t="s">
        <v>8</v>
      </c>
      <c r="D165" s="215" t="s">
        <v>138</v>
      </c>
      <c r="E165" s="216" t="s">
        <v>223</v>
      </c>
      <c r="F165" s="217" t="s">
        <v>224</v>
      </c>
      <c r="G165" s="218" t="s">
        <v>158</v>
      </c>
      <c r="H165" s="219">
        <v>7.5</v>
      </c>
      <c r="I165" s="220"/>
      <c r="J165" s="221">
        <f>ROUND(I165*H165,2)</f>
        <v>0</v>
      </c>
      <c r="K165" s="222"/>
      <c r="L165" s="45"/>
      <c r="M165" s="223" t="s">
        <v>28</v>
      </c>
      <c r="N165" s="224" t="s">
        <v>49</v>
      </c>
      <c r="O165" s="86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7" t="s">
        <v>142</v>
      </c>
      <c r="AT165" s="227" t="s">
        <v>138</v>
      </c>
      <c r="AU165" s="227" t="s">
        <v>85</v>
      </c>
      <c r="AY165" s="18" t="s">
        <v>136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8" t="s">
        <v>142</v>
      </c>
      <c r="BK165" s="228">
        <f>ROUND(I165*H165,2)</f>
        <v>0</v>
      </c>
      <c r="BL165" s="18" t="s">
        <v>142</v>
      </c>
      <c r="BM165" s="227" t="s">
        <v>225</v>
      </c>
    </row>
    <row r="166" s="2" customFormat="1">
      <c r="A166" s="39"/>
      <c r="B166" s="40"/>
      <c r="C166" s="41"/>
      <c r="D166" s="229" t="s">
        <v>144</v>
      </c>
      <c r="E166" s="41"/>
      <c r="F166" s="230" t="s">
        <v>226</v>
      </c>
      <c r="G166" s="41"/>
      <c r="H166" s="41"/>
      <c r="I166" s="231"/>
      <c r="J166" s="41"/>
      <c r="K166" s="41"/>
      <c r="L166" s="45"/>
      <c r="M166" s="232"/>
      <c r="N166" s="233"/>
      <c r="O166" s="86"/>
      <c r="P166" s="86"/>
      <c r="Q166" s="86"/>
      <c r="R166" s="86"/>
      <c r="S166" s="86"/>
      <c r="T166" s="87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144</v>
      </c>
      <c r="AU166" s="18" t="s">
        <v>85</v>
      </c>
    </row>
    <row r="167" s="13" customFormat="1">
      <c r="A167" s="13"/>
      <c r="B167" s="234"/>
      <c r="C167" s="235"/>
      <c r="D167" s="236" t="s">
        <v>146</v>
      </c>
      <c r="E167" s="237" t="s">
        <v>28</v>
      </c>
      <c r="F167" s="238" t="s">
        <v>227</v>
      </c>
      <c r="G167" s="235"/>
      <c r="H167" s="237" t="s">
        <v>28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146</v>
      </c>
      <c r="AU167" s="244" t="s">
        <v>85</v>
      </c>
      <c r="AV167" s="13" t="s">
        <v>83</v>
      </c>
      <c r="AW167" s="13" t="s">
        <v>37</v>
      </c>
      <c r="AX167" s="13" t="s">
        <v>76</v>
      </c>
      <c r="AY167" s="244" t="s">
        <v>136</v>
      </c>
    </row>
    <row r="168" s="13" customFormat="1">
      <c r="A168" s="13"/>
      <c r="B168" s="234"/>
      <c r="C168" s="235"/>
      <c r="D168" s="236" t="s">
        <v>146</v>
      </c>
      <c r="E168" s="237" t="s">
        <v>28</v>
      </c>
      <c r="F168" s="238" t="s">
        <v>221</v>
      </c>
      <c r="G168" s="235"/>
      <c r="H168" s="237" t="s">
        <v>28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146</v>
      </c>
      <c r="AU168" s="244" t="s">
        <v>85</v>
      </c>
      <c r="AV168" s="13" t="s">
        <v>83</v>
      </c>
      <c r="AW168" s="13" t="s">
        <v>37</v>
      </c>
      <c r="AX168" s="13" t="s">
        <v>76</v>
      </c>
      <c r="AY168" s="244" t="s">
        <v>136</v>
      </c>
    </row>
    <row r="169" s="14" customFormat="1">
      <c r="A169" s="14"/>
      <c r="B169" s="245"/>
      <c r="C169" s="246"/>
      <c r="D169" s="236" t="s">
        <v>146</v>
      </c>
      <c r="E169" s="247" t="s">
        <v>28</v>
      </c>
      <c r="F169" s="248" t="s">
        <v>222</v>
      </c>
      <c r="G169" s="246"/>
      <c r="H169" s="249">
        <v>7.5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146</v>
      </c>
      <c r="AU169" s="255" t="s">
        <v>85</v>
      </c>
      <c r="AV169" s="14" t="s">
        <v>85</v>
      </c>
      <c r="AW169" s="14" t="s">
        <v>37</v>
      </c>
      <c r="AX169" s="14" t="s">
        <v>83</v>
      </c>
      <c r="AY169" s="255" t="s">
        <v>136</v>
      </c>
    </row>
    <row r="170" s="2" customFormat="1" ht="55.5" customHeight="1">
      <c r="A170" s="39"/>
      <c r="B170" s="40"/>
      <c r="C170" s="215" t="s">
        <v>228</v>
      </c>
      <c r="D170" s="215" t="s">
        <v>138</v>
      </c>
      <c r="E170" s="216" t="s">
        <v>229</v>
      </c>
      <c r="F170" s="217" t="s">
        <v>230</v>
      </c>
      <c r="G170" s="218" t="s">
        <v>158</v>
      </c>
      <c r="H170" s="219">
        <v>7.5</v>
      </c>
      <c r="I170" s="220"/>
      <c r="J170" s="221">
        <f>ROUND(I170*H170,2)</f>
        <v>0</v>
      </c>
      <c r="K170" s="222"/>
      <c r="L170" s="45"/>
      <c r="M170" s="223" t="s">
        <v>28</v>
      </c>
      <c r="N170" s="224" t="s">
        <v>49</v>
      </c>
      <c r="O170" s="86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7" t="s">
        <v>142</v>
      </c>
      <c r="AT170" s="227" t="s">
        <v>138</v>
      </c>
      <c r="AU170" s="227" t="s">
        <v>85</v>
      </c>
      <c r="AY170" s="18" t="s">
        <v>136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8" t="s">
        <v>142</v>
      </c>
      <c r="BK170" s="228">
        <f>ROUND(I170*H170,2)</f>
        <v>0</v>
      </c>
      <c r="BL170" s="18" t="s">
        <v>142</v>
      </c>
      <c r="BM170" s="227" t="s">
        <v>231</v>
      </c>
    </row>
    <row r="171" s="2" customFormat="1">
      <c r="A171" s="39"/>
      <c r="B171" s="40"/>
      <c r="C171" s="41"/>
      <c r="D171" s="229" t="s">
        <v>144</v>
      </c>
      <c r="E171" s="41"/>
      <c r="F171" s="230" t="s">
        <v>232</v>
      </c>
      <c r="G171" s="41"/>
      <c r="H171" s="41"/>
      <c r="I171" s="231"/>
      <c r="J171" s="41"/>
      <c r="K171" s="41"/>
      <c r="L171" s="45"/>
      <c r="M171" s="232"/>
      <c r="N171" s="233"/>
      <c r="O171" s="86"/>
      <c r="P171" s="86"/>
      <c r="Q171" s="86"/>
      <c r="R171" s="86"/>
      <c r="S171" s="86"/>
      <c r="T171" s="87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144</v>
      </c>
      <c r="AU171" s="18" t="s">
        <v>85</v>
      </c>
    </row>
    <row r="172" s="13" customFormat="1">
      <c r="A172" s="13"/>
      <c r="B172" s="234"/>
      <c r="C172" s="235"/>
      <c r="D172" s="236" t="s">
        <v>146</v>
      </c>
      <c r="E172" s="237" t="s">
        <v>28</v>
      </c>
      <c r="F172" s="238" t="s">
        <v>208</v>
      </c>
      <c r="G172" s="235"/>
      <c r="H172" s="237" t="s">
        <v>28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146</v>
      </c>
      <c r="AU172" s="244" t="s">
        <v>85</v>
      </c>
      <c r="AV172" s="13" t="s">
        <v>83</v>
      </c>
      <c r="AW172" s="13" t="s">
        <v>37</v>
      </c>
      <c r="AX172" s="13" t="s">
        <v>76</v>
      </c>
      <c r="AY172" s="244" t="s">
        <v>136</v>
      </c>
    </row>
    <row r="173" s="13" customFormat="1">
      <c r="A173" s="13"/>
      <c r="B173" s="234"/>
      <c r="C173" s="235"/>
      <c r="D173" s="236" t="s">
        <v>146</v>
      </c>
      <c r="E173" s="237" t="s">
        <v>28</v>
      </c>
      <c r="F173" s="238" t="s">
        <v>221</v>
      </c>
      <c r="G173" s="235"/>
      <c r="H173" s="237" t="s">
        <v>28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146</v>
      </c>
      <c r="AU173" s="244" t="s">
        <v>85</v>
      </c>
      <c r="AV173" s="13" t="s">
        <v>83</v>
      </c>
      <c r="AW173" s="13" t="s">
        <v>37</v>
      </c>
      <c r="AX173" s="13" t="s">
        <v>76</v>
      </c>
      <c r="AY173" s="244" t="s">
        <v>136</v>
      </c>
    </row>
    <row r="174" s="14" customFormat="1">
      <c r="A174" s="14"/>
      <c r="B174" s="245"/>
      <c r="C174" s="246"/>
      <c r="D174" s="236" t="s">
        <v>146</v>
      </c>
      <c r="E174" s="247" t="s">
        <v>28</v>
      </c>
      <c r="F174" s="248" t="s">
        <v>222</v>
      </c>
      <c r="G174" s="246"/>
      <c r="H174" s="249">
        <v>7.5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146</v>
      </c>
      <c r="AU174" s="255" t="s">
        <v>85</v>
      </c>
      <c r="AV174" s="14" t="s">
        <v>85</v>
      </c>
      <c r="AW174" s="14" t="s">
        <v>37</v>
      </c>
      <c r="AX174" s="14" t="s">
        <v>83</v>
      </c>
      <c r="AY174" s="255" t="s">
        <v>136</v>
      </c>
    </row>
    <row r="175" s="2" customFormat="1" ht="49.05" customHeight="1">
      <c r="A175" s="39"/>
      <c r="B175" s="40"/>
      <c r="C175" s="215" t="s">
        <v>233</v>
      </c>
      <c r="D175" s="215" t="s">
        <v>138</v>
      </c>
      <c r="E175" s="216" t="s">
        <v>234</v>
      </c>
      <c r="F175" s="217" t="s">
        <v>235</v>
      </c>
      <c r="G175" s="218" t="s">
        <v>158</v>
      </c>
      <c r="H175" s="219">
        <v>125</v>
      </c>
      <c r="I175" s="220"/>
      <c r="J175" s="221">
        <f>ROUND(I175*H175,2)</f>
        <v>0</v>
      </c>
      <c r="K175" s="222"/>
      <c r="L175" s="45"/>
      <c r="M175" s="223" t="s">
        <v>28</v>
      </c>
      <c r="N175" s="224" t="s">
        <v>49</v>
      </c>
      <c r="O175" s="86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7" t="s">
        <v>142</v>
      </c>
      <c r="AT175" s="227" t="s">
        <v>138</v>
      </c>
      <c r="AU175" s="227" t="s">
        <v>85</v>
      </c>
      <c r="AY175" s="18" t="s">
        <v>136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8" t="s">
        <v>142</v>
      </c>
      <c r="BK175" s="228">
        <f>ROUND(I175*H175,2)</f>
        <v>0</v>
      </c>
      <c r="BL175" s="18" t="s">
        <v>142</v>
      </c>
      <c r="BM175" s="227" t="s">
        <v>236</v>
      </c>
    </row>
    <row r="176" s="2" customFormat="1">
      <c r="A176" s="39"/>
      <c r="B176" s="40"/>
      <c r="C176" s="41"/>
      <c r="D176" s="229" t="s">
        <v>144</v>
      </c>
      <c r="E176" s="41"/>
      <c r="F176" s="230" t="s">
        <v>237</v>
      </c>
      <c r="G176" s="41"/>
      <c r="H176" s="41"/>
      <c r="I176" s="231"/>
      <c r="J176" s="41"/>
      <c r="K176" s="41"/>
      <c r="L176" s="45"/>
      <c r="M176" s="232"/>
      <c r="N176" s="233"/>
      <c r="O176" s="86"/>
      <c r="P176" s="86"/>
      <c r="Q176" s="86"/>
      <c r="R176" s="86"/>
      <c r="S176" s="86"/>
      <c r="T176" s="87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144</v>
      </c>
      <c r="AU176" s="18" t="s">
        <v>85</v>
      </c>
    </row>
    <row r="177" s="13" customFormat="1">
      <c r="A177" s="13"/>
      <c r="B177" s="234"/>
      <c r="C177" s="235"/>
      <c r="D177" s="236" t="s">
        <v>146</v>
      </c>
      <c r="E177" s="237" t="s">
        <v>28</v>
      </c>
      <c r="F177" s="238" t="s">
        <v>238</v>
      </c>
      <c r="G177" s="235"/>
      <c r="H177" s="237" t="s">
        <v>28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146</v>
      </c>
      <c r="AU177" s="244" t="s">
        <v>85</v>
      </c>
      <c r="AV177" s="13" t="s">
        <v>83</v>
      </c>
      <c r="AW177" s="13" t="s">
        <v>37</v>
      </c>
      <c r="AX177" s="13" t="s">
        <v>76</v>
      </c>
      <c r="AY177" s="244" t="s">
        <v>136</v>
      </c>
    </row>
    <row r="178" s="14" customFormat="1">
      <c r="A178" s="14"/>
      <c r="B178" s="245"/>
      <c r="C178" s="246"/>
      <c r="D178" s="236" t="s">
        <v>146</v>
      </c>
      <c r="E178" s="247" t="s">
        <v>28</v>
      </c>
      <c r="F178" s="248" t="s">
        <v>199</v>
      </c>
      <c r="G178" s="246"/>
      <c r="H178" s="249">
        <v>125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146</v>
      </c>
      <c r="AU178" s="255" t="s">
        <v>85</v>
      </c>
      <c r="AV178" s="14" t="s">
        <v>85</v>
      </c>
      <c r="AW178" s="14" t="s">
        <v>37</v>
      </c>
      <c r="AX178" s="14" t="s">
        <v>83</v>
      </c>
      <c r="AY178" s="255" t="s">
        <v>136</v>
      </c>
    </row>
    <row r="179" s="2" customFormat="1" ht="16.5" customHeight="1">
      <c r="A179" s="39"/>
      <c r="B179" s="40"/>
      <c r="C179" s="267" t="s">
        <v>239</v>
      </c>
      <c r="D179" s="267" t="s">
        <v>240</v>
      </c>
      <c r="E179" s="268" t="s">
        <v>241</v>
      </c>
      <c r="F179" s="269" t="s">
        <v>242</v>
      </c>
      <c r="G179" s="270" t="s">
        <v>243</v>
      </c>
      <c r="H179" s="271">
        <v>212.5</v>
      </c>
      <c r="I179" s="272"/>
      <c r="J179" s="273">
        <f>ROUND(I179*H179,2)</f>
        <v>0</v>
      </c>
      <c r="K179" s="274"/>
      <c r="L179" s="275"/>
      <c r="M179" s="276" t="s">
        <v>28</v>
      </c>
      <c r="N179" s="277" t="s">
        <v>49</v>
      </c>
      <c r="O179" s="86"/>
      <c r="P179" s="225">
        <f>O179*H179</f>
        <v>0</v>
      </c>
      <c r="Q179" s="225">
        <v>1</v>
      </c>
      <c r="R179" s="225">
        <f>Q179*H179</f>
        <v>212.5</v>
      </c>
      <c r="S179" s="225">
        <v>0</v>
      </c>
      <c r="T179" s="22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7" t="s">
        <v>188</v>
      </c>
      <c r="AT179" s="227" t="s">
        <v>240</v>
      </c>
      <c r="AU179" s="227" t="s">
        <v>85</v>
      </c>
      <c r="AY179" s="18" t="s">
        <v>136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8" t="s">
        <v>142</v>
      </c>
      <c r="BK179" s="228">
        <f>ROUND(I179*H179,2)</f>
        <v>0</v>
      </c>
      <c r="BL179" s="18" t="s">
        <v>142</v>
      </c>
      <c r="BM179" s="227" t="s">
        <v>244</v>
      </c>
    </row>
    <row r="180" s="13" customFormat="1">
      <c r="A180" s="13"/>
      <c r="B180" s="234"/>
      <c r="C180" s="235"/>
      <c r="D180" s="236" t="s">
        <v>146</v>
      </c>
      <c r="E180" s="237" t="s">
        <v>28</v>
      </c>
      <c r="F180" s="238" t="s">
        <v>245</v>
      </c>
      <c r="G180" s="235"/>
      <c r="H180" s="237" t="s">
        <v>28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146</v>
      </c>
      <c r="AU180" s="244" t="s">
        <v>85</v>
      </c>
      <c r="AV180" s="13" t="s">
        <v>83</v>
      </c>
      <c r="AW180" s="13" t="s">
        <v>37</v>
      </c>
      <c r="AX180" s="13" t="s">
        <v>76</v>
      </c>
      <c r="AY180" s="244" t="s">
        <v>136</v>
      </c>
    </row>
    <row r="181" s="14" customFormat="1">
      <c r="A181" s="14"/>
      <c r="B181" s="245"/>
      <c r="C181" s="246"/>
      <c r="D181" s="236" t="s">
        <v>146</v>
      </c>
      <c r="E181" s="247" t="s">
        <v>28</v>
      </c>
      <c r="F181" s="248" t="s">
        <v>246</v>
      </c>
      <c r="G181" s="246"/>
      <c r="H181" s="249">
        <v>212.5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146</v>
      </c>
      <c r="AU181" s="255" t="s">
        <v>85</v>
      </c>
      <c r="AV181" s="14" t="s">
        <v>85</v>
      </c>
      <c r="AW181" s="14" t="s">
        <v>37</v>
      </c>
      <c r="AX181" s="14" t="s">
        <v>83</v>
      </c>
      <c r="AY181" s="255" t="s">
        <v>136</v>
      </c>
    </row>
    <row r="182" s="2" customFormat="1" ht="44.25" customHeight="1">
      <c r="A182" s="39"/>
      <c r="B182" s="40"/>
      <c r="C182" s="215" t="s">
        <v>247</v>
      </c>
      <c r="D182" s="215" t="s">
        <v>138</v>
      </c>
      <c r="E182" s="216" t="s">
        <v>248</v>
      </c>
      <c r="F182" s="217" t="s">
        <v>249</v>
      </c>
      <c r="G182" s="218" t="s">
        <v>141</v>
      </c>
      <c r="H182" s="219">
        <v>125</v>
      </c>
      <c r="I182" s="220"/>
      <c r="J182" s="221">
        <f>ROUND(I182*H182,2)</f>
        <v>0</v>
      </c>
      <c r="K182" s="222"/>
      <c r="L182" s="45"/>
      <c r="M182" s="223" t="s">
        <v>28</v>
      </c>
      <c r="N182" s="224" t="s">
        <v>49</v>
      </c>
      <c r="O182" s="86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7" t="s">
        <v>142</v>
      </c>
      <c r="AT182" s="227" t="s">
        <v>138</v>
      </c>
      <c r="AU182" s="227" t="s">
        <v>85</v>
      </c>
      <c r="AY182" s="18" t="s">
        <v>136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8" t="s">
        <v>142</v>
      </c>
      <c r="BK182" s="228">
        <f>ROUND(I182*H182,2)</f>
        <v>0</v>
      </c>
      <c r="BL182" s="18" t="s">
        <v>142</v>
      </c>
      <c r="BM182" s="227" t="s">
        <v>250</v>
      </c>
    </row>
    <row r="183" s="2" customFormat="1">
      <c r="A183" s="39"/>
      <c r="B183" s="40"/>
      <c r="C183" s="41"/>
      <c r="D183" s="229" t="s">
        <v>144</v>
      </c>
      <c r="E183" s="41"/>
      <c r="F183" s="230" t="s">
        <v>251</v>
      </c>
      <c r="G183" s="41"/>
      <c r="H183" s="41"/>
      <c r="I183" s="231"/>
      <c r="J183" s="41"/>
      <c r="K183" s="41"/>
      <c r="L183" s="45"/>
      <c r="M183" s="232"/>
      <c r="N183" s="233"/>
      <c r="O183" s="86"/>
      <c r="P183" s="86"/>
      <c r="Q183" s="86"/>
      <c r="R183" s="86"/>
      <c r="S183" s="86"/>
      <c r="T183" s="87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144</v>
      </c>
      <c r="AU183" s="18" t="s">
        <v>85</v>
      </c>
    </row>
    <row r="184" s="13" customFormat="1">
      <c r="A184" s="13"/>
      <c r="B184" s="234"/>
      <c r="C184" s="235"/>
      <c r="D184" s="236" t="s">
        <v>146</v>
      </c>
      <c r="E184" s="237" t="s">
        <v>28</v>
      </c>
      <c r="F184" s="238" t="s">
        <v>252</v>
      </c>
      <c r="G184" s="235"/>
      <c r="H184" s="237" t="s">
        <v>28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146</v>
      </c>
      <c r="AU184" s="244" t="s">
        <v>85</v>
      </c>
      <c r="AV184" s="13" t="s">
        <v>83</v>
      </c>
      <c r="AW184" s="13" t="s">
        <v>37</v>
      </c>
      <c r="AX184" s="13" t="s">
        <v>76</v>
      </c>
      <c r="AY184" s="244" t="s">
        <v>136</v>
      </c>
    </row>
    <row r="185" s="14" customFormat="1">
      <c r="A185" s="14"/>
      <c r="B185" s="245"/>
      <c r="C185" s="246"/>
      <c r="D185" s="236" t="s">
        <v>146</v>
      </c>
      <c r="E185" s="247" t="s">
        <v>28</v>
      </c>
      <c r="F185" s="248" t="s">
        <v>253</v>
      </c>
      <c r="G185" s="246"/>
      <c r="H185" s="249">
        <v>125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146</v>
      </c>
      <c r="AU185" s="255" t="s">
        <v>85</v>
      </c>
      <c r="AV185" s="14" t="s">
        <v>85</v>
      </c>
      <c r="AW185" s="14" t="s">
        <v>37</v>
      </c>
      <c r="AX185" s="14" t="s">
        <v>83</v>
      </c>
      <c r="AY185" s="255" t="s">
        <v>136</v>
      </c>
    </row>
    <row r="186" s="2" customFormat="1" ht="16.5" customHeight="1">
      <c r="A186" s="39"/>
      <c r="B186" s="40"/>
      <c r="C186" s="267" t="s">
        <v>254</v>
      </c>
      <c r="D186" s="267" t="s">
        <v>240</v>
      </c>
      <c r="E186" s="268" t="s">
        <v>255</v>
      </c>
      <c r="F186" s="269" t="s">
        <v>256</v>
      </c>
      <c r="G186" s="270" t="s">
        <v>243</v>
      </c>
      <c r="H186" s="271">
        <v>80</v>
      </c>
      <c r="I186" s="272"/>
      <c r="J186" s="273">
        <f>ROUND(I186*H186,2)</f>
        <v>0</v>
      </c>
      <c r="K186" s="274"/>
      <c r="L186" s="275"/>
      <c r="M186" s="276" t="s">
        <v>28</v>
      </c>
      <c r="N186" s="277" t="s">
        <v>49</v>
      </c>
      <c r="O186" s="86"/>
      <c r="P186" s="225">
        <f>O186*H186</f>
        <v>0</v>
      </c>
      <c r="Q186" s="225">
        <v>1</v>
      </c>
      <c r="R186" s="225">
        <f>Q186*H186</f>
        <v>80</v>
      </c>
      <c r="S186" s="225">
        <v>0</v>
      </c>
      <c r="T186" s="22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7" t="s">
        <v>188</v>
      </c>
      <c r="AT186" s="227" t="s">
        <v>240</v>
      </c>
      <c r="AU186" s="227" t="s">
        <v>85</v>
      </c>
      <c r="AY186" s="18" t="s">
        <v>136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8" t="s">
        <v>142</v>
      </c>
      <c r="BK186" s="228">
        <f>ROUND(I186*H186,2)</f>
        <v>0</v>
      </c>
      <c r="BL186" s="18" t="s">
        <v>142</v>
      </c>
      <c r="BM186" s="227" t="s">
        <v>257</v>
      </c>
    </row>
    <row r="187" s="13" customFormat="1">
      <c r="A187" s="13"/>
      <c r="B187" s="234"/>
      <c r="C187" s="235"/>
      <c r="D187" s="236" t="s">
        <v>146</v>
      </c>
      <c r="E187" s="237" t="s">
        <v>28</v>
      </c>
      <c r="F187" s="238" t="s">
        <v>258</v>
      </c>
      <c r="G187" s="235"/>
      <c r="H187" s="237" t="s">
        <v>28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146</v>
      </c>
      <c r="AU187" s="244" t="s">
        <v>85</v>
      </c>
      <c r="AV187" s="13" t="s">
        <v>83</v>
      </c>
      <c r="AW187" s="13" t="s">
        <v>37</v>
      </c>
      <c r="AX187" s="13" t="s">
        <v>76</v>
      </c>
      <c r="AY187" s="244" t="s">
        <v>136</v>
      </c>
    </row>
    <row r="188" s="14" customFormat="1">
      <c r="A188" s="14"/>
      <c r="B188" s="245"/>
      <c r="C188" s="246"/>
      <c r="D188" s="236" t="s">
        <v>146</v>
      </c>
      <c r="E188" s="247" t="s">
        <v>28</v>
      </c>
      <c r="F188" s="248" t="s">
        <v>259</v>
      </c>
      <c r="G188" s="246"/>
      <c r="H188" s="249">
        <v>80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146</v>
      </c>
      <c r="AU188" s="255" t="s">
        <v>85</v>
      </c>
      <c r="AV188" s="14" t="s">
        <v>85</v>
      </c>
      <c r="AW188" s="14" t="s">
        <v>37</v>
      </c>
      <c r="AX188" s="14" t="s">
        <v>83</v>
      </c>
      <c r="AY188" s="255" t="s">
        <v>136</v>
      </c>
    </row>
    <row r="189" s="2" customFormat="1" ht="37.8" customHeight="1">
      <c r="A189" s="39"/>
      <c r="B189" s="40"/>
      <c r="C189" s="215" t="s">
        <v>260</v>
      </c>
      <c r="D189" s="215" t="s">
        <v>138</v>
      </c>
      <c r="E189" s="216" t="s">
        <v>261</v>
      </c>
      <c r="F189" s="217" t="s">
        <v>262</v>
      </c>
      <c r="G189" s="218" t="s">
        <v>141</v>
      </c>
      <c r="H189" s="219">
        <v>150</v>
      </c>
      <c r="I189" s="220"/>
      <c r="J189" s="221">
        <f>ROUND(I189*H189,2)</f>
        <v>0</v>
      </c>
      <c r="K189" s="222"/>
      <c r="L189" s="45"/>
      <c r="M189" s="223" t="s">
        <v>28</v>
      </c>
      <c r="N189" s="224" t="s">
        <v>49</v>
      </c>
      <c r="O189" s="86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7" t="s">
        <v>142</v>
      </c>
      <c r="AT189" s="227" t="s">
        <v>138</v>
      </c>
      <c r="AU189" s="227" t="s">
        <v>85</v>
      </c>
      <c r="AY189" s="18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8" t="s">
        <v>142</v>
      </c>
      <c r="BK189" s="228">
        <f>ROUND(I189*H189,2)</f>
        <v>0</v>
      </c>
      <c r="BL189" s="18" t="s">
        <v>142</v>
      </c>
      <c r="BM189" s="227" t="s">
        <v>263</v>
      </c>
    </row>
    <row r="190" s="2" customFormat="1">
      <c r="A190" s="39"/>
      <c r="B190" s="40"/>
      <c r="C190" s="41"/>
      <c r="D190" s="229" t="s">
        <v>144</v>
      </c>
      <c r="E190" s="41"/>
      <c r="F190" s="230" t="s">
        <v>264</v>
      </c>
      <c r="G190" s="41"/>
      <c r="H190" s="41"/>
      <c r="I190" s="231"/>
      <c r="J190" s="41"/>
      <c r="K190" s="41"/>
      <c r="L190" s="45"/>
      <c r="M190" s="232"/>
      <c r="N190" s="233"/>
      <c r="O190" s="86"/>
      <c r="P190" s="86"/>
      <c r="Q190" s="86"/>
      <c r="R190" s="86"/>
      <c r="S190" s="86"/>
      <c r="T190" s="87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144</v>
      </c>
      <c r="AU190" s="18" t="s">
        <v>85</v>
      </c>
    </row>
    <row r="191" s="13" customFormat="1">
      <c r="A191" s="13"/>
      <c r="B191" s="234"/>
      <c r="C191" s="235"/>
      <c r="D191" s="236" t="s">
        <v>146</v>
      </c>
      <c r="E191" s="237" t="s">
        <v>28</v>
      </c>
      <c r="F191" s="238" t="s">
        <v>265</v>
      </c>
      <c r="G191" s="235"/>
      <c r="H191" s="237" t="s">
        <v>28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146</v>
      </c>
      <c r="AU191" s="244" t="s">
        <v>85</v>
      </c>
      <c r="AV191" s="13" t="s">
        <v>83</v>
      </c>
      <c r="AW191" s="13" t="s">
        <v>37</v>
      </c>
      <c r="AX191" s="13" t="s">
        <v>76</v>
      </c>
      <c r="AY191" s="244" t="s">
        <v>136</v>
      </c>
    </row>
    <row r="192" s="14" customFormat="1">
      <c r="A192" s="14"/>
      <c r="B192" s="245"/>
      <c r="C192" s="246"/>
      <c r="D192" s="236" t="s">
        <v>146</v>
      </c>
      <c r="E192" s="247" t="s">
        <v>28</v>
      </c>
      <c r="F192" s="248" t="s">
        <v>266</v>
      </c>
      <c r="G192" s="246"/>
      <c r="H192" s="249">
        <v>150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146</v>
      </c>
      <c r="AU192" s="255" t="s">
        <v>85</v>
      </c>
      <c r="AV192" s="14" t="s">
        <v>85</v>
      </c>
      <c r="AW192" s="14" t="s">
        <v>37</v>
      </c>
      <c r="AX192" s="14" t="s">
        <v>83</v>
      </c>
      <c r="AY192" s="255" t="s">
        <v>136</v>
      </c>
    </row>
    <row r="193" s="2" customFormat="1" ht="16.5" customHeight="1">
      <c r="A193" s="39"/>
      <c r="B193" s="40"/>
      <c r="C193" s="267" t="s">
        <v>267</v>
      </c>
      <c r="D193" s="267" t="s">
        <v>240</v>
      </c>
      <c r="E193" s="268" t="s">
        <v>268</v>
      </c>
      <c r="F193" s="269" t="s">
        <v>269</v>
      </c>
      <c r="G193" s="270" t="s">
        <v>270</v>
      </c>
      <c r="H193" s="271">
        <v>4.5</v>
      </c>
      <c r="I193" s="272"/>
      <c r="J193" s="273">
        <f>ROUND(I193*H193,2)</f>
        <v>0</v>
      </c>
      <c r="K193" s="274"/>
      <c r="L193" s="275"/>
      <c r="M193" s="276" t="s">
        <v>28</v>
      </c>
      <c r="N193" s="277" t="s">
        <v>49</v>
      </c>
      <c r="O193" s="86"/>
      <c r="P193" s="225">
        <f>O193*H193</f>
        <v>0</v>
      </c>
      <c r="Q193" s="225">
        <v>0.001</v>
      </c>
      <c r="R193" s="225">
        <f>Q193*H193</f>
        <v>0.0045000000000000005</v>
      </c>
      <c r="S193" s="225">
        <v>0</v>
      </c>
      <c r="T193" s="22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7" t="s">
        <v>188</v>
      </c>
      <c r="AT193" s="227" t="s">
        <v>240</v>
      </c>
      <c r="AU193" s="227" t="s">
        <v>85</v>
      </c>
      <c r="AY193" s="18" t="s">
        <v>136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8" t="s">
        <v>142</v>
      </c>
      <c r="BK193" s="228">
        <f>ROUND(I193*H193,2)</f>
        <v>0</v>
      </c>
      <c r="BL193" s="18" t="s">
        <v>142</v>
      </c>
      <c r="BM193" s="227" t="s">
        <v>271</v>
      </c>
    </row>
    <row r="194" s="13" customFormat="1">
      <c r="A194" s="13"/>
      <c r="B194" s="234"/>
      <c r="C194" s="235"/>
      <c r="D194" s="236" t="s">
        <v>146</v>
      </c>
      <c r="E194" s="237" t="s">
        <v>28</v>
      </c>
      <c r="F194" s="238" t="s">
        <v>272</v>
      </c>
      <c r="G194" s="235"/>
      <c r="H194" s="237" t="s">
        <v>28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146</v>
      </c>
      <c r="AU194" s="244" t="s">
        <v>85</v>
      </c>
      <c r="AV194" s="13" t="s">
        <v>83</v>
      </c>
      <c r="AW194" s="13" t="s">
        <v>37</v>
      </c>
      <c r="AX194" s="13" t="s">
        <v>76</v>
      </c>
      <c r="AY194" s="244" t="s">
        <v>136</v>
      </c>
    </row>
    <row r="195" s="14" customFormat="1">
      <c r="A195" s="14"/>
      <c r="B195" s="245"/>
      <c r="C195" s="246"/>
      <c r="D195" s="236" t="s">
        <v>146</v>
      </c>
      <c r="E195" s="247" t="s">
        <v>28</v>
      </c>
      <c r="F195" s="248" t="s">
        <v>266</v>
      </c>
      <c r="G195" s="246"/>
      <c r="H195" s="249">
        <v>150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146</v>
      </c>
      <c r="AU195" s="255" t="s">
        <v>85</v>
      </c>
      <c r="AV195" s="14" t="s">
        <v>85</v>
      </c>
      <c r="AW195" s="14" t="s">
        <v>37</v>
      </c>
      <c r="AX195" s="14" t="s">
        <v>76</v>
      </c>
      <c r="AY195" s="255" t="s">
        <v>136</v>
      </c>
    </row>
    <row r="196" s="14" customFormat="1">
      <c r="A196" s="14"/>
      <c r="B196" s="245"/>
      <c r="C196" s="246"/>
      <c r="D196" s="236" t="s">
        <v>146</v>
      </c>
      <c r="E196" s="247" t="s">
        <v>28</v>
      </c>
      <c r="F196" s="248" t="s">
        <v>273</v>
      </c>
      <c r="G196" s="246"/>
      <c r="H196" s="249">
        <v>4.5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146</v>
      </c>
      <c r="AU196" s="255" t="s">
        <v>85</v>
      </c>
      <c r="AV196" s="14" t="s">
        <v>85</v>
      </c>
      <c r="AW196" s="14" t="s">
        <v>37</v>
      </c>
      <c r="AX196" s="14" t="s">
        <v>83</v>
      </c>
      <c r="AY196" s="255" t="s">
        <v>136</v>
      </c>
    </row>
    <row r="197" s="12" customFormat="1" ht="22.8" customHeight="1">
      <c r="A197" s="12"/>
      <c r="B197" s="199"/>
      <c r="C197" s="200"/>
      <c r="D197" s="201" t="s">
        <v>75</v>
      </c>
      <c r="E197" s="213" t="s">
        <v>85</v>
      </c>
      <c r="F197" s="213" t="s">
        <v>274</v>
      </c>
      <c r="G197" s="200"/>
      <c r="H197" s="200"/>
      <c r="I197" s="203"/>
      <c r="J197" s="214">
        <f>BK197</f>
        <v>0</v>
      </c>
      <c r="K197" s="200"/>
      <c r="L197" s="205"/>
      <c r="M197" s="206"/>
      <c r="N197" s="207"/>
      <c r="O197" s="207"/>
      <c r="P197" s="208">
        <f>SUM(P198:P227)</f>
        <v>0</v>
      </c>
      <c r="Q197" s="207"/>
      <c r="R197" s="208">
        <f>SUM(R198:R227)</f>
        <v>29.821745519999997</v>
      </c>
      <c r="S197" s="207"/>
      <c r="T197" s="209">
        <f>SUM(T198:T227)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83</v>
      </c>
      <c r="AT197" s="211" t="s">
        <v>75</v>
      </c>
      <c r="AU197" s="211" t="s">
        <v>83</v>
      </c>
      <c r="AY197" s="210" t="s">
        <v>136</v>
      </c>
      <c r="BK197" s="212">
        <f>SUM(BK198:BK227)</f>
        <v>0</v>
      </c>
    </row>
    <row r="198" s="2" customFormat="1" ht="33" customHeight="1">
      <c r="A198" s="39"/>
      <c r="B198" s="40"/>
      <c r="C198" s="215" t="s">
        <v>275</v>
      </c>
      <c r="D198" s="215" t="s">
        <v>138</v>
      </c>
      <c r="E198" s="216" t="s">
        <v>276</v>
      </c>
      <c r="F198" s="217" t="s">
        <v>277</v>
      </c>
      <c r="G198" s="218" t="s">
        <v>158</v>
      </c>
      <c r="H198" s="219">
        <v>10.800000000000001</v>
      </c>
      <c r="I198" s="220"/>
      <c r="J198" s="221">
        <f>ROUND(I198*H198,2)</f>
        <v>0</v>
      </c>
      <c r="K198" s="222"/>
      <c r="L198" s="45"/>
      <c r="M198" s="223" t="s">
        <v>28</v>
      </c>
      <c r="N198" s="224" t="s">
        <v>49</v>
      </c>
      <c r="O198" s="86"/>
      <c r="P198" s="225">
        <f>O198*H198</f>
        <v>0</v>
      </c>
      <c r="Q198" s="225">
        <v>2.5018699999999998</v>
      </c>
      <c r="R198" s="225">
        <f>Q198*H198</f>
        <v>27.020195999999999</v>
      </c>
      <c r="S198" s="225">
        <v>0</v>
      </c>
      <c r="T198" s="22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7" t="s">
        <v>142</v>
      </c>
      <c r="AT198" s="227" t="s">
        <v>138</v>
      </c>
      <c r="AU198" s="227" t="s">
        <v>85</v>
      </c>
      <c r="AY198" s="18" t="s">
        <v>136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8" t="s">
        <v>142</v>
      </c>
      <c r="BK198" s="228">
        <f>ROUND(I198*H198,2)</f>
        <v>0</v>
      </c>
      <c r="BL198" s="18" t="s">
        <v>142</v>
      </c>
      <c r="BM198" s="227" t="s">
        <v>278</v>
      </c>
    </row>
    <row r="199" s="2" customFormat="1">
      <c r="A199" s="39"/>
      <c r="B199" s="40"/>
      <c r="C199" s="41"/>
      <c r="D199" s="229" t="s">
        <v>144</v>
      </c>
      <c r="E199" s="41"/>
      <c r="F199" s="230" t="s">
        <v>279</v>
      </c>
      <c r="G199" s="41"/>
      <c r="H199" s="41"/>
      <c r="I199" s="231"/>
      <c r="J199" s="41"/>
      <c r="K199" s="41"/>
      <c r="L199" s="45"/>
      <c r="M199" s="232"/>
      <c r="N199" s="233"/>
      <c r="O199" s="86"/>
      <c r="P199" s="86"/>
      <c r="Q199" s="86"/>
      <c r="R199" s="86"/>
      <c r="S199" s="86"/>
      <c r="T199" s="87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85</v>
      </c>
    </row>
    <row r="200" s="13" customFormat="1">
      <c r="A200" s="13"/>
      <c r="B200" s="234"/>
      <c r="C200" s="235"/>
      <c r="D200" s="236" t="s">
        <v>146</v>
      </c>
      <c r="E200" s="237" t="s">
        <v>28</v>
      </c>
      <c r="F200" s="238" t="s">
        <v>280</v>
      </c>
      <c r="G200" s="235"/>
      <c r="H200" s="237" t="s">
        <v>28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146</v>
      </c>
      <c r="AU200" s="244" t="s">
        <v>85</v>
      </c>
      <c r="AV200" s="13" t="s">
        <v>83</v>
      </c>
      <c r="AW200" s="13" t="s">
        <v>37</v>
      </c>
      <c r="AX200" s="13" t="s">
        <v>76</v>
      </c>
      <c r="AY200" s="244" t="s">
        <v>136</v>
      </c>
    </row>
    <row r="201" s="14" customFormat="1">
      <c r="A201" s="14"/>
      <c r="B201" s="245"/>
      <c r="C201" s="246"/>
      <c r="D201" s="236" t="s">
        <v>146</v>
      </c>
      <c r="E201" s="247" t="s">
        <v>28</v>
      </c>
      <c r="F201" s="248" t="s">
        <v>281</v>
      </c>
      <c r="G201" s="246"/>
      <c r="H201" s="249">
        <v>10.800000000000001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146</v>
      </c>
      <c r="AU201" s="255" t="s">
        <v>85</v>
      </c>
      <c r="AV201" s="14" t="s">
        <v>85</v>
      </c>
      <c r="AW201" s="14" t="s">
        <v>37</v>
      </c>
      <c r="AX201" s="14" t="s">
        <v>83</v>
      </c>
      <c r="AY201" s="255" t="s">
        <v>136</v>
      </c>
    </row>
    <row r="202" s="2" customFormat="1" ht="16.5" customHeight="1">
      <c r="A202" s="39"/>
      <c r="B202" s="40"/>
      <c r="C202" s="215" t="s">
        <v>7</v>
      </c>
      <c r="D202" s="215" t="s">
        <v>138</v>
      </c>
      <c r="E202" s="216" t="s">
        <v>282</v>
      </c>
      <c r="F202" s="217" t="s">
        <v>283</v>
      </c>
      <c r="G202" s="218" t="s">
        <v>141</v>
      </c>
      <c r="H202" s="219">
        <v>30.199999999999999</v>
      </c>
      <c r="I202" s="220"/>
      <c r="J202" s="221">
        <f>ROUND(I202*H202,2)</f>
        <v>0</v>
      </c>
      <c r="K202" s="222"/>
      <c r="L202" s="45"/>
      <c r="M202" s="223" t="s">
        <v>28</v>
      </c>
      <c r="N202" s="224" t="s">
        <v>49</v>
      </c>
      <c r="O202" s="86"/>
      <c r="P202" s="225">
        <f>O202*H202</f>
        <v>0</v>
      </c>
      <c r="Q202" s="225">
        <v>0.0026900000000000001</v>
      </c>
      <c r="R202" s="225">
        <f>Q202*H202</f>
        <v>0.081238000000000005</v>
      </c>
      <c r="S202" s="225">
        <v>0</v>
      </c>
      <c r="T202" s="22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7" t="s">
        <v>142</v>
      </c>
      <c r="AT202" s="227" t="s">
        <v>138</v>
      </c>
      <c r="AU202" s="227" t="s">
        <v>85</v>
      </c>
      <c r="AY202" s="18" t="s">
        <v>136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8" t="s">
        <v>142</v>
      </c>
      <c r="BK202" s="228">
        <f>ROUND(I202*H202,2)</f>
        <v>0</v>
      </c>
      <c r="BL202" s="18" t="s">
        <v>142</v>
      </c>
      <c r="BM202" s="227" t="s">
        <v>284</v>
      </c>
    </row>
    <row r="203" s="2" customFormat="1">
      <c r="A203" s="39"/>
      <c r="B203" s="40"/>
      <c r="C203" s="41"/>
      <c r="D203" s="229" t="s">
        <v>144</v>
      </c>
      <c r="E203" s="41"/>
      <c r="F203" s="230" t="s">
        <v>285</v>
      </c>
      <c r="G203" s="41"/>
      <c r="H203" s="41"/>
      <c r="I203" s="231"/>
      <c r="J203" s="41"/>
      <c r="K203" s="41"/>
      <c r="L203" s="45"/>
      <c r="M203" s="232"/>
      <c r="N203" s="233"/>
      <c r="O203" s="86"/>
      <c r="P203" s="86"/>
      <c r="Q203" s="86"/>
      <c r="R203" s="86"/>
      <c r="S203" s="86"/>
      <c r="T203" s="87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144</v>
      </c>
      <c r="AU203" s="18" t="s">
        <v>85</v>
      </c>
    </row>
    <row r="204" s="13" customFormat="1">
      <c r="A204" s="13"/>
      <c r="B204" s="234"/>
      <c r="C204" s="235"/>
      <c r="D204" s="236" t="s">
        <v>146</v>
      </c>
      <c r="E204" s="237" t="s">
        <v>28</v>
      </c>
      <c r="F204" s="238" t="s">
        <v>286</v>
      </c>
      <c r="G204" s="235"/>
      <c r="H204" s="237" t="s">
        <v>28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146</v>
      </c>
      <c r="AU204" s="244" t="s">
        <v>85</v>
      </c>
      <c r="AV204" s="13" t="s">
        <v>83</v>
      </c>
      <c r="AW204" s="13" t="s">
        <v>37</v>
      </c>
      <c r="AX204" s="13" t="s">
        <v>76</v>
      </c>
      <c r="AY204" s="244" t="s">
        <v>136</v>
      </c>
    </row>
    <row r="205" s="14" customFormat="1">
      <c r="A205" s="14"/>
      <c r="B205" s="245"/>
      <c r="C205" s="246"/>
      <c r="D205" s="236" t="s">
        <v>146</v>
      </c>
      <c r="E205" s="247" t="s">
        <v>28</v>
      </c>
      <c r="F205" s="248" t="s">
        <v>287</v>
      </c>
      <c r="G205" s="246"/>
      <c r="H205" s="249">
        <v>30.199999999999999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146</v>
      </c>
      <c r="AU205" s="255" t="s">
        <v>85</v>
      </c>
      <c r="AV205" s="14" t="s">
        <v>85</v>
      </c>
      <c r="AW205" s="14" t="s">
        <v>37</v>
      </c>
      <c r="AX205" s="14" t="s">
        <v>83</v>
      </c>
      <c r="AY205" s="255" t="s">
        <v>136</v>
      </c>
    </row>
    <row r="206" s="2" customFormat="1" ht="16.5" customHeight="1">
      <c r="A206" s="39"/>
      <c r="B206" s="40"/>
      <c r="C206" s="215" t="s">
        <v>288</v>
      </c>
      <c r="D206" s="215" t="s">
        <v>138</v>
      </c>
      <c r="E206" s="216" t="s">
        <v>289</v>
      </c>
      <c r="F206" s="217" t="s">
        <v>290</v>
      </c>
      <c r="G206" s="218" t="s">
        <v>141</v>
      </c>
      <c r="H206" s="219">
        <v>30.199999999999999</v>
      </c>
      <c r="I206" s="220"/>
      <c r="J206" s="221">
        <f>ROUND(I206*H206,2)</f>
        <v>0</v>
      </c>
      <c r="K206" s="222"/>
      <c r="L206" s="45"/>
      <c r="M206" s="223" t="s">
        <v>28</v>
      </c>
      <c r="N206" s="224" t="s">
        <v>49</v>
      </c>
      <c r="O206" s="86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7" t="s">
        <v>142</v>
      </c>
      <c r="AT206" s="227" t="s">
        <v>138</v>
      </c>
      <c r="AU206" s="227" t="s">
        <v>85</v>
      </c>
      <c r="AY206" s="18" t="s">
        <v>136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8" t="s">
        <v>142</v>
      </c>
      <c r="BK206" s="228">
        <f>ROUND(I206*H206,2)</f>
        <v>0</v>
      </c>
      <c r="BL206" s="18" t="s">
        <v>142</v>
      </c>
      <c r="BM206" s="227" t="s">
        <v>291</v>
      </c>
    </row>
    <row r="207" s="2" customFormat="1">
      <c r="A207" s="39"/>
      <c r="B207" s="40"/>
      <c r="C207" s="41"/>
      <c r="D207" s="229" t="s">
        <v>144</v>
      </c>
      <c r="E207" s="41"/>
      <c r="F207" s="230" t="s">
        <v>292</v>
      </c>
      <c r="G207" s="41"/>
      <c r="H207" s="41"/>
      <c r="I207" s="231"/>
      <c r="J207" s="41"/>
      <c r="K207" s="41"/>
      <c r="L207" s="45"/>
      <c r="M207" s="232"/>
      <c r="N207" s="233"/>
      <c r="O207" s="86"/>
      <c r="P207" s="86"/>
      <c r="Q207" s="86"/>
      <c r="R207" s="86"/>
      <c r="S207" s="86"/>
      <c r="T207" s="87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144</v>
      </c>
      <c r="AU207" s="18" t="s">
        <v>85</v>
      </c>
    </row>
    <row r="208" s="2" customFormat="1" ht="24.15" customHeight="1">
      <c r="A208" s="39"/>
      <c r="B208" s="40"/>
      <c r="C208" s="215" t="s">
        <v>293</v>
      </c>
      <c r="D208" s="215" t="s">
        <v>138</v>
      </c>
      <c r="E208" s="216" t="s">
        <v>294</v>
      </c>
      <c r="F208" s="217" t="s">
        <v>295</v>
      </c>
      <c r="G208" s="218" t="s">
        <v>243</v>
      </c>
      <c r="H208" s="219">
        <v>0.19600000000000001</v>
      </c>
      <c r="I208" s="220"/>
      <c r="J208" s="221">
        <f>ROUND(I208*H208,2)</f>
        <v>0</v>
      </c>
      <c r="K208" s="222"/>
      <c r="L208" s="45"/>
      <c r="M208" s="223" t="s">
        <v>28</v>
      </c>
      <c r="N208" s="224" t="s">
        <v>49</v>
      </c>
      <c r="O208" s="86"/>
      <c r="P208" s="225">
        <f>O208*H208</f>
        <v>0</v>
      </c>
      <c r="Q208" s="225">
        <v>1.0606199999999999</v>
      </c>
      <c r="R208" s="225">
        <f>Q208*H208</f>
        <v>0.20788151999999999</v>
      </c>
      <c r="S208" s="225">
        <v>0</v>
      </c>
      <c r="T208" s="22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7" t="s">
        <v>142</v>
      </c>
      <c r="AT208" s="227" t="s">
        <v>138</v>
      </c>
      <c r="AU208" s="227" t="s">
        <v>85</v>
      </c>
      <c r="AY208" s="18" t="s">
        <v>136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8" t="s">
        <v>142</v>
      </c>
      <c r="BK208" s="228">
        <f>ROUND(I208*H208,2)</f>
        <v>0</v>
      </c>
      <c r="BL208" s="18" t="s">
        <v>142</v>
      </c>
      <c r="BM208" s="227" t="s">
        <v>296</v>
      </c>
    </row>
    <row r="209" s="2" customFormat="1">
      <c r="A209" s="39"/>
      <c r="B209" s="40"/>
      <c r="C209" s="41"/>
      <c r="D209" s="229" t="s">
        <v>144</v>
      </c>
      <c r="E209" s="41"/>
      <c r="F209" s="230" t="s">
        <v>297</v>
      </c>
      <c r="G209" s="41"/>
      <c r="H209" s="41"/>
      <c r="I209" s="231"/>
      <c r="J209" s="41"/>
      <c r="K209" s="41"/>
      <c r="L209" s="45"/>
      <c r="M209" s="232"/>
      <c r="N209" s="233"/>
      <c r="O209" s="86"/>
      <c r="P209" s="86"/>
      <c r="Q209" s="86"/>
      <c r="R209" s="86"/>
      <c r="S209" s="86"/>
      <c r="T209" s="87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144</v>
      </c>
      <c r="AU209" s="18" t="s">
        <v>85</v>
      </c>
    </row>
    <row r="210" s="13" customFormat="1">
      <c r="A210" s="13"/>
      <c r="B210" s="234"/>
      <c r="C210" s="235"/>
      <c r="D210" s="236" t="s">
        <v>146</v>
      </c>
      <c r="E210" s="237" t="s">
        <v>28</v>
      </c>
      <c r="F210" s="238" t="s">
        <v>298</v>
      </c>
      <c r="G210" s="235"/>
      <c r="H210" s="237" t="s">
        <v>28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146</v>
      </c>
      <c r="AU210" s="244" t="s">
        <v>85</v>
      </c>
      <c r="AV210" s="13" t="s">
        <v>83</v>
      </c>
      <c r="AW210" s="13" t="s">
        <v>37</v>
      </c>
      <c r="AX210" s="13" t="s">
        <v>76</v>
      </c>
      <c r="AY210" s="244" t="s">
        <v>136</v>
      </c>
    </row>
    <row r="211" s="13" customFormat="1">
      <c r="A211" s="13"/>
      <c r="B211" s="234"/>
      <c r="C211" s="235"/>
      <c r="D211" s="236" t="s">
        <v>146</v>
      </c>
      <c r="E211" s="237" t="s">
        <v>28</v>
      </c>
      <c r="F211" s="238" t="s">
        <v>299</v>
      </c>
      <c r="G211" s="235"/>
      <c r="H211" s="237" t="s">
        <v>28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146</v>
      </c>
      <c r="AU211" s="244" t="s">
        <v>85</v>
      </c>
      <c r="AV211" s="13" t="s">
        <v>83</v>
      </c>
      <c r="AW211" s="13" t="s">
        <v>37</v>
      </c>
      <c r="AX211" s="13" t="s">
        <v>76</v>
      </c>
      <c r="AY211" s="244" t="s">
        <v>136</v>
      </c>
    </row>
    <row r="212" s="14" customFormat="1">
      <c r="A212" s="14"/>
      <c r="B212" s="245"/>
      <c r="C212" s="246"/>
      <c r="D212" s="236" t="s">
        <v>146</v>
      </c>
      <c r="E212" s="247" t="s">
        <v>28</v>
      </c>
      <c r="F212" s="248" t="s">
        <v>300</v>
      </c>
      <c r="G212" s="246"/>
      <c r="H212" s="249">
        <v>0.12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146</v>
      </c>
      <c r="AU212" s="255" t="s">
        <v>85</v>
      </c>
      <c r="AV212" s="14" t="s">
        <v>85</v>
      </c>
      <c r="AW212" s="14" t="s">
        <v>37</v>
      </c>
      <c r="AX212" s="14" t="s">
        <v>76</v>
      </c>
      <c r="AY212" s="255" t="s">
        <v>136</v>
      </c>
    </row>
    <row r="213" s="13" customFormat="1">
      <c r="A213" s="13"/>
      <c r="B213" s="234"/>
      <c r="C213" s="235"/>
      <c r="D213" s="236" t="s">
        <v>146</v>
      </c>
      <c r="E213" s="237" t="s">
        <v>28</v>
      </c>
      <c r="F213" s="238" t="s">
        <v>301</v>
      </c>
      <c r="G213" s="235"/>
      <c r="H213" s="237" t="s">
        <v>28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146</v>
      </c>
      <c r="AU213" s="244" t="s">
        <v>85</v>
      </c>
      <c r="AV213" s="13" t="s">
        <v>83</v>
      </c>
      <c r="AW213" s="13" t="s">
        <v>37</v>
      </c>
      <c r="AX213" s="13" t="s">
        <v>76</v>
      </c>
      <c r="AY213" s="244" t="s">
        <v>136</v>
      </c>
    </row>
    <row r="214" s="14" customFormat="1">
      <c r="A214" s="14"/>
      <c r="B214" s="245"/>
      <c r="C214" s="246"/>
      <c r="D214" s="236" t="s">
        <v>146</v>
      </c>
      <c r="E214" s="247" t="s">
        <v>28</v>
      </c>
      <c r="F214" s="248" t="s">
        <v>302</v>
      </c>
      <c r="G214" s="246"/>
      <c r="H214" s="249">
        <v>0.02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146</v>
      </c>
      <c r="AU214" s="255" t="s">
        <v>85</v>
      </c>
      <c r="AV214" s="14" t="s">
        <v>85</v>
      </c>
      <c r="AW214" s="14" t="s">
        <v>37</v>
      </c>
      <c r="AX214" s="14" t="s">
        <v>76</v>
      </c>
      <c r="AY214" s="255" t="s">
        <v>136</v>
      </c>
    </row>
    <row r="215" s="13" customFormat="1">
      <c r="A215" s="13"/>
      <c r="B215" s="234"/>
      <c r="C215" s="235"/>
      <c r="D215" s="236" t="s">
        <v>146</v>
      </c>
      <c r="E215" s="237" t="s">
        <v>28</v>
      </c>
      <c r="F215" s="238" t="s">
        <v>303</v>
      </c>
      <c r="G215" s="235"/>
      <c r="H215" s="237" t="s">
        <v>28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146</v>
      </c>
      <c r="AU215" s="244" t="s">
        <v>85</v>
      </c>
      <c r="AV215" s="13" t="s">
        <v>83</v>
      </c>
      <c r="AW215" s="13" t="s">
        <v>37</v>
      </c>
      <c r="AX215" s="13" t="s">
        <v>76</v>
      </c>
      <c r="AY215" s="244" t="s">
        <v>136</v>
      </c>
    </row>
    <row r="216" s="14" customFormat="1">
      <c r="A216" s="14"/>
      <c r="B216" s="245"/>
      <c r="C216" s="246"/>
      <c r="D216" s="236" t="s">
        <v>146</v>
      </c>
      <c r="E216" s="247" t="s">
        <v>28</v>
      </c>
      <c r="F216" s="248" t="s">
        <v>304</v>
      </c>
      <c r="G216" s="246"/>
      <c r="H216" s="249">
        <v>0.056000000000000001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146</v>
      </c>
      <c r="AU216" s="255" t="s">
        <v>85</v>
      </c>
      <c r="AV216" s="14" t="s">
        <v>85</v>
      </c>
      <c r="AW216" s="14" t="s">
        <v>37</v>
      </c>
      <c r="AX216" s="14" t="s">
        <v>76</v>
      </c>
      <c r="AY216" s="255" t="s">
        <v>136</v>
      </c>
    </row>
    <row r="217" s="15" customFormat="1">
      <c r="A217" s="15"/>
      <c r="B217" s="256"/>
      <c r="C217" s="257"/>
      <c r="D217" s="236" t="s">
        <v>146</v>
      </c>
      <c r="E217" s="258" t="s">
        <v>28</v>
      </c>
      <c r="F217" s="259" t="s">
        <v>202</v>
      </c>
      <c r="G217" s="257"/>
      <c r="H217" s="260">
        <v>0.19599999999999998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6" t="s">
        <v>146</v>
      </c>
      <c r="AU217" s="266" t="s">
        <v>85</v>
      </c>
      <c r="AV217" s="15" t="s">
        <v>142</v>
      </c>
      <c r="AW217" s="15" t="s">
        <v>37</v>
      </c>
      <c r="AX217" s="15" t="s">
        <v>83</v>
      </c>
      <c r="AY217" s="266" t="s">
        <v>136</v>
      </c>
    </row>
    <row r="218" s="2" customFormat="1" ht="24.15" customHeight="1">
      <c r="A218" s="39"/>
      <c r="B218" s="40"/>
      <c r="C218" s="215" t="s">
        <v>305</v>
      </c>
      <c r="D218" s="215" t="s">
        <v>138</v>
      </c>
      <c r="E218" s="216" t="s">
        <v>306</v>
      </c>
      <c r="F218" s="217" t="s">
        <v>307</v>
      </c>
      <c r="G218" s="218" t="s">
        <v>158</v>
      </c>
      <c r="H218" s="219">
        <v>1</v>
      </c>
      <c r="I218" s="220"/>
      <c r="J218" s="221">
        <f>ROUND(I218*H218,2)</f>
        <v>0</v>
      </c>
      <c r="K218" s="222"/>
      <c r="L218" s="45"/>
      <c r="M218" s="223" t="s">
        <v>28</v>
      </c>
      <c r="N218" s="224" t="s">
        <v>49</v>
      </c>
      <c r="O218" s="86"/>
      <c r="P218" s="225">
        <f>O218*H218</f>
        <v>0</v>
      </c>
      <c r="Q218" s="225">
        <v>2.5018699999999998</v>
      </c>
      <c r="R218" s="225">
        <f>Q218*H218</f>
        <v>2.5018699999999998</v>
      </c>
      <c r="S218" s="225">
        <v>0</v>
      </c>
      <c r="T218" s="22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7" t="s">
        <v>142</v>
      </c>
      <c r="AT218" s="227" t="s">
        <v>138</v>
      </c>
      <c r="AU218" s="227" t="s">
        <v>85</v>
      </c>
      <c r="AY218" s="18" t="s">
        <v>136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8" t="s">
        <v>142</v>
      </c>
      <c r="BK218" s="228">
        <f>ROUND(I218*H218,2)</f>
        <v>0</v>
      </c>
      <c r="BL218" s="18" t="s">
        <v>142</v>
      </c>
      <c r="BM218" s="227" t="s">
        <v>308</v>
      </c>
    </row>
    <row r="219" s="2" customFormat="1">
      <c r="A219" s="39"/>
      <c r="B219" s="40"/>
      <c r="C219" s="41"/>
      <c r="D219" s="229" t="s">
        <v>144</v>
      </c>
      <c r="E219" s="41"/>
      <c r="F219" s="230" t="s">
        <v>309</v>
      </c>
      <c r="G219" s="41"/>
      <c r="H219" s="41"/>
      <c r="I219" s="231"/>
      <c r="J219" s="41"/>
      <c r="K219" s="41"/>
      <c r="L219" s="45"/>
      <c r="M219" s="232"/>
      <c r="N219" s="233"/>
      <c r="O219" s="86"/>
      <c r="P219" s="86"/>
      <c r="Q219" s="86"/>
      <c r="R219" s="86"/>
      <c r="S219" s="86"/>
      <c r="T219" s="87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144</v>
      </c>
      <c r="AU219" s="18" t="s">
        <v>85</v>
      </c>
    </row>
    <row r="220" s="13" customFormat="1">
      <c r="A220" s="13"/>
      <c r="B220" s="234"/>
      <c r="C220" s="235"/>
      <c r="D220" s="236" t="s">
        <v>146</v>
      </c>
      <c r="E220" s="237" t="s">
        <v>28</v>
      </c>
      <c r="F220" s="238" t="s">
        <v>310</v>
      </c>
      <c r="G220" s="235"/>
      <c r="H220" s="237" t="s">
        <v>28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146</v>
      </c>
      <c r="AU220" s="244" t="s">
        <v>85</v>
      </c>
      <c r="AV220" s="13" t="s">
        <v>83</v>
      </c>
      <c r="AW220" s="13" t="s">
        <v>37</v>
      </c>
      <c r="AX220" s="13" t="s">
        <v>76</v>
      </c>
      <c r="AY220" s="244" t="s">
        <v>136</v>
      </c>
    </row>
    <row r="221" s="14" customFormat="1">
      <c r="A221" s="14"/>
      <c r="B221" s="245"/>
      <c r="C221" s="246"/>
      <c r="D221" s="236" t="s">
        <v>146</v>
      </c>
      <c r="E221" s="247" t="s">
        <v>28</v>
      </c>
      <c r="F221" s="248" t="s">
        <v>187</v>
      </c>
      <c r="G221" s="246"/>
      <c r="H221" s="249">
        <v>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146</v>
      </c>
      <c r="AU221" s="255" t="s">
        <v>85</v>
      </c>
      <c r="AV221" s="14" t="s">
        <v>85</v>
      </c>
      <c r="AW221" s="14" t="s">
        <v>37</v>
      </c>
      <c r="AX221" s="14" t="s">
        <v>83</v>
      </c>
      <c r="AY221" s="255" t="s">
        <v>136</v>
      </c>
    </row>
    <row r="222" s="2" customFormat="1" ht="16.5" customHeight="1">
      <c r="A222" s="39"/>
      <c r="B222" s="40"/>
      <c r="C222" s="215" t="s">
        <v>311</v>
      </c>
      <c r="D222" s="215" t="s">
        <v>138</v>
      </c>
      <c r="E222" s="216" t="s">
        <v>312</v>
      </c>
      <c r="F222" s="217" t="s">
        <v>313</v>
      </c>
      <c r="G222" s="218" t="s">
        <v>141</v>
      </c>
      <c r="H222" s="219">
        <v>4</v>
      </c>
      <c r="I222" s="220"/>
      <c r="J222" s="221">
        <f>ROUND(I222*H222,2)</f>
        <v>0</v>
      </c>
      <c r="K222" s="222"/>
      <c r="L222" s="45"/>
      <c r="M222" s="223" t="s">
        <v>28</v>
      </c>
      <c r="N222" s="224" t="s">
        <v>49</v>
      </c>
      <c r="O222" s="86"/>
      <c r="P222" s="225">
        <f>O222*H222</f>
        <v>0</v>
      </c>
      <c r="Q222" s="225">
        <v>0.00264</v>
      </c>
      <c r="R222" s="225">
        <f>Q222*H222</f>
        <v>0.01056</v>
      </c>
      <c r="S222" s="225">
        <v>0</v>
      </c>
      <c r="T222" s="22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7" t="s">
        <v>142</v>
      </c>
      <c r="AT222" s="227" t="s">
        <v>138</v>
      </c>
      <c r="AU222" s="227" t="s">
        <v>85</v>
      </c>
      <c r="AY222" s="18" t="s">
        <v>136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8" t="s">
        <v>142</v>
      </c>
      <c r="BK222" s="228">
        <f>ROUND(I222*H222,2)</f>
        <v>0</v>
      </c>
      <c r="BL222" s="18" t="s">
        <v>142</v>
      </c>
      <c r="BM222" s="227" t="s">
        <v>314</v>
      </c>
    </row>
    <row r="223" s="2" customFormat="1">
      <c r="A223" s="39"/>
      <c r="B223" s="40"/>
      <c r="C223" s="41"/>
      <c r="D223" s="229" t="s">
        <v>144</v>
      </c>
      <c r="E223" s="41"/>
      <c r="F223" s="230" t="s">
        <v>315</v>
      </c>
      <c r="G223" s="41"/>
      <c r="H223" s="41"/>
      <c r="I223" s="231"/>
      <c r="J223" s="41"/>
      <c r="K223" s="41"/>
      <c r="L223" s="45"/>
      <c r="M223" s="232"/>
      <c r="N223" s="233"/>
      <c r="O223" s="86"/>
      <c r="P223" s="86"/>
      <c r="Q223" s="86"/>
      <c r="R223" s="86"/>
      <c r="S223" s="86"/>
      <c r="T223" s="87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144</v>
      </c>
      <c r="AU223" s="18" t="s">
        <v>85</v>
      </c>
    </row>
    <row r="224" s="13" customFormat="1">
      <c r="A224" s="13"/>
      <c r="B224" s="234"/>
      <c r="C224" s="235"/>
      <c r="D224" s="236" t="s">
        <v>146</v>
      </c>
      <c r="E224" s="237" t="s">
        <v>28</v>
      </c>
      <c r="F224" s="238" t="s">
        <v>310</v>
      </c>
      <c r="G224" s="235"/>
      <c r="H224" s="237" t="s">
        <v>28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146</v>
      </c>
      <c r="AU224" s="244" t="s">
        <v>85</v>
      </c>
      <c r="AV224" s="13" t="s">
        <v>83</v>
      </c>
      <c r="AW224" s="13" t="s">
        <v>37</v>
      </c>
      <c r="AX224" s="13" t="s">
        <v>76</v>
      </c>
      <c r="AY224" s="244" t="s">
        <v>136</v>
      </c>
    </row>
    <row r="225" s="14" customFormat="1">
      <c r="A225" s="14"/>
      <c r="B225" s="245"/>
      <c r="C225" s="246"/>
      <c r="D225" s="236" t="s">
        <v>146</v>
      </c>
      <c r="E225" s="247" t="s">
        <v>28</v>
      </c>
      <c r="F225" s="248" t="s">
        <v>316</v>
      </c>
      <c r="G225" s="246"/>
      <c r="H225" s="249">
        <v>4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146</v>
      </c>
      <c r="AU225" s="255" t="s">
        <v>85</v>
      </c>
      <c r="AV225" s="14" t="s">
        <v>85</v>
      </c>
      <c r="AW225" s="14" t="s">
        <v>37</v>
      </c>
      <c r="AX225" s="14" t="s">
        <v>83</v>
      </c>
      <c r="AY225" s="255" t="s">
        <v>136</v>
      </c>
    </row>
    <row r="226" s="2" customFormat="1" ht="16.5" customHeight="1">
      <c r="A226" s="39"/>
      <c r="B226" s="40"/>
      <c r="C226" s="215" t="s">
        <v>317</v>
      </c>
      <c r="D226" s="215" t="s">
        <v>138</v>
      </c>
      <c r="E226" s="216" t="s">
        <v>318</v>
      </c>
      <c r="F226" s="217" t="s">
        <v>319</v>
      </c>
      <c r="G226" s="218" t="s">
        <v>141</v>
      </c>
      <c r="H226" s="219">
        <v>4</v>
      </c>
      <c r="I226" s="220"/>
      <c r="J226" s="221">
        <f>ROUND(I226*H226,2)</f>
        <v>0</v>
      </c>
      <c r="K226" s="222"/>
      <c r="L226" s="45"/>
      <c r="M226" s="223" t="s">
        <v>28</v>
      </c>
      <c r="N226" s="224" t="s">
        <v>49</v>
      </c>
      <c r="O226" s="86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7" t="s">
        <v>142</v>
      </c>
      <c r="AT226" s="227" t="s">
        <v>138</v>
      </c>
      <c r="AU226" s="227" t="s">
        <v>85</v>
      </c>
      <c r="AY226" s="18" t="s">
        <v>136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8" t="s">
        <v>142</v>
      </c>
      <c r="BK226" s="228">
        <f>ROUND(I226*H226,2)</f>
        <v>0</v>
      </c>
      <c r="BL226" s="18" t="s">
        <v>142</v>
      </c>
      <c r="BM226" s="227" t="s">
        <v>320</v>
      </c>
    </row>
    <row r="227" s="2" customFormat="1">
      <c r="A227" s="39"/>
      <c r="B227" s="40"/>
      <c r="C227" s="41"/>
      <c r="D227" s="229" t="s">
        <v>144</v>
      </c>
      <c r="E227" s="41"/>
      <c r="F227" s="230" t="s">
        <v>321</v>
      </c>
      <c r="G227" s="41"/>
      <c r="H227" s="41"/>
      <c r="I227" s="231"/>
      <c r="J227" s="41"/>
      <c r="K227" s="41"/>
      <c r="L227" s="45"/>
      <c r="M227" s="232"/>
      <c r="N227" s="233"/>
      <c r="O227" s="86"/>
      <c r="P227" s="86"/>
      <c r="Q227" s="86"/>
      <c r="R227" s="86"/>
      <c r="S227" s="86"/>
      <c r="T227" s="87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144</v>
      </c>
      <c r="AU227" s="18" t="s">
        <v>85</v>
      </c>
    </row>
    <row r="228" s="12" customFormat="1" ht="22.8" customHeight="1">
      <c r="A228" s="12"/>
      <c r="B228" s="199"/>
      <c r="C228" s="200"/>
      <c r="D228" s="201" t="s">
        <v>75</v>
      </c>
      <c r="E228" s="213" t="s">
        <v>142</v>
      </c>
      <c r="F228" s="213" t="s">
        <v>322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SUM(P229:P291)</f>
        <v>0</v>
      </c>
      <c r="Q228" s="207"/>
      <c r="R228" s="208">
        <f>SUM(R229:R291)</f>
        <v>8646.4850933999987</v>
      </c>
      <c r="S228" s="207"/>
      <c r="T228" s="209">
        <f>SUM(T229:T291)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83</v>
      </c>
      <c r="AT228" s="211" t="s">
        <v>75</v>
      </c>
      <c r="AU228" s="211" t="s">
        <v>83</v>
      </c>
      <c r="AY228" s="210" t="s">
        <v>136</v>
      </c>
      <c r="BK228" s="212">
        <f>SUM(BK229:BK291)</f>
        <v>0</v>
      </c>
    </row>
    <row r="229" s="2" customFormat="1" ht="33" customHeight="1">
      <c r="A229" s="39"/>
      <c r="B229" s="40"/>
      <c r="C229" s="215" t="s">
        <v>323</v>
      </c>
      <c r="D229" s="215" t="s">
        <v>138</v>
      </c>
      <c r="E229" s="216" t="s">
        <v>324</v>
      </c>
      <c r="F229" s="217" t="s">
        <v>325</v>
      </c>
      <c r="G229" s="218" t="s">
        <v>141</v>
      </c>
      <c r="H229" s="219">
        <v>10</v>
      </c>
      <c r="I229" s="220"/>
      <c r="J229" s="221">
        <f>ROUND(I229*H229,2)</f>
        <v>0</v>
      </c>
      <c r="K229" s="222"/>
      <c r="L229" s="45"/>
      <c r="M229" s="223" t="s">
        <v>28</v>
      </c>
      <c r="N229" s="224" t="s">
        <v>49</v>
      </c>
      <c r="O229" s="86"/>
      <c r="P229" s="225">
        <f>O229*H229</f>
        <v>0</v>
      </c>
      <c r="Q229" s="225">
        <v>0.48580000000000001</v>
      </c>
      <c r="R229" s="225">
        <f>Q229*H229</f>
        <v>4.8580000000000005</v>
      </c>
      <c r="S229" s="225">
        <v>0</v>
      </c>
      <c r="T229" s="22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7" t="s">
        <v>142</v>
      </c>
      <c r="AT229" s="227" t="s">
        <v>138</v>
      </c>
      <c r="AU229" s="227" t="s">
        <v>85</v>
      </c>
      <c r="AY229" s="18" t="s">
        <v>136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8" t="s">
        <v>142</v>
      </c>
      <c r="BK229" s="228">
        <f>ROUND(I229*H229,2)</f>
        <v>0</v>
      </c>
      <c r="BL229" s="18" t="s">
        <v>142</v>
      </c>
      <c r="BM229" s="227" t="s">
        <v>326</v>
      </c>
    </row>
    <row r="230" s="2" customFormat="1">
      <c r="A230" s="39"/>
      <c r="B230" s="40"/>
      <c r="C230" s="41"/>
      <c r="D230" s="229" t="s">
        <v>144</v>
      </c>
      <c r="E230" s="41"/>
      <c r="F230" s="230" t="s">
        <v>327</v>
      </c>
      <c r="G230" s="41"/>
      <c r="H230" s="41"/>
      <c r="I230" s="231"/>
      <c r="J230" s="41"/>
      <c r="K230" s="41"/>
      <c r="L230" s="45"/>
      <c r="M230" s="232"/>
      <c r="N230" s="233"/>
      <c r="O230" s="86"/>
      <c r="P230" s="86"/>
      <c r="Q230" s="86"/>
      <c r="R230" s="86"/>
      <c r="S230" s="86"/>
      <c r="T230" s="87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144</v>
      </c>
      <c r="AU230" s="18" t="s">
        <v>85</v>
      </c>
    </row>
    <row r="231" s="13" customFormat="1">
      <c r="A231" s="13"/>
      <c r="B231" s="234"/>
      <c r="C231" s="235"/>
      <c r="D231" s="236" t="s">
        <v>146</v>
      </c>
      <c r="E231" s="237" t="s">
        <v>28</v>
      </c>
      <c r="F231" s="238" t="s">
        <v>328</v>
      </c>
      <c r="G231" s="235"/>
      <c r="H231" s="237" t="s">
        <v>28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146</v>
      </c>
      <c r="AU231" s="244" t="s">
        <v>85</v>
      </c>
      <c r="AV231" s="13" t="s">
        <v>83</v>
      </c>
      <c r="AW231" s="13" t="s">
        <v>37</v>
      </c>
      <c r="AX231" s="13" t="s">
        <v>76</v>
      </c>
      <c r="AY231" s="244" t="s">
        <v>136</v>
      </c>
    </row>
    <row r="232" s="14" customFormat="1">
      <c r="A232" s="14"/>
      <c r="B232" s="245"/>
      <c r="C232" s="246"/>
      <c r="D232" s="236" t="s">
        <v>146</v>
      </c>
      <c r="E232" s="247" t="s">
        <v>28</v>
      </c>
      <c r="F232" s="248" t="s">
        <v>329</v>
      </c>
      <c r="G232" s="246"/>
      <c r="H232" s="249">
        <v>10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146</v>
      </c>
      <c r="AU232" s="255" t="s">
        <v>85</v>
      </c>
      <c r="AV232" s="14" t="s">
        <v>85</v>
      </c>
      <c r="AW232" s="14" t="s">
        <v>37</v>
      </c>
      <c r="AX232" s="14" t="s">
        <v>83</v>
      </c>
      <c r="AY232" s="255" t="s">
        <v>136</v>
      </c>
    </row>
    <row r="233" s="2" customFormat="1" ht="24.15" customHeight="1">
      <c r="A233" s="39"/>
      <c r="B233" s="40"/>
      <c r="C233" s="215" t="s">
        <v>330</v>
      </c>
      <c r="D233" s="215" t="s">
        <v>138</v>
      </c>
      <c r="E233" s="216" t="s">
        <v>331</v>
      </c>
      <c r="F233" s="217" t="s">
        <v>332</v>
      </c>
      <c r="G233" s="218" t="s">
        <v>141</v>
      </c>
      <c r="H233" s="219">
        <v>10</v>
      </c>
      <c r="I233" s="220"/>
      <c r="J233" s="221">
        <f>ROUND(I233*H233,2)</f>
        <v>0</v>
      </c>
      <c r="K233" s="222"/>
      <c r="L233" s="45"/>
      <c r="M233" s="223" t="s">
        <v>28</v>
      </c>
      <c r="N233" s="224" t="s">
        <v>49</v>
      </c>
      <c r="O233" s="86"/>
      <c r="P233" s="225">
        <f>O233*H233</f>
        <v>0</v>
      </c>
      <c r="Q233" s="225">
        <v>0.31879000000000002</v>
      </c>
      <c r="R233" s="225">
        <f>Q233*H233</f>
        <v>3.1879</v>
      </c>
      <c r="S233" s="225">
        <v>0</v>
      </c>
      <c r="T233" s="22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7" t="s">
        <v>142</v>
      </c>
      <c r="AT233" s="227" t="s">
        <v>138</v>
      </c>
      <c r="AU233" s="227" t="s">
        <v>85</v>
      </c>
      <c r="AY233" s="18" t="s">
        <v>136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8" t="s">
        <v>142</v>
      </c>
      <c r="BK233" s="228">
        <f>ROUND(I233*H233,2)</f>
        <v>0</v>
      </c>
      <c r="BL233" s="18" t="s">
        <v>142</v>
      </c>
      <c r="BM233" s="227" t="s">
        <v>333</v>
      </c>
    </row>
    <row r="234" s="13" customFormat="1">
      <c r="A234" s="13"/>
      <c r="B234" s="234"/>
      <c r="C234" s="235"/>
      <c r="D234" s="236" t="s">
        <v>146</v>
      </c>
      <c r="E234" s="237" t="s">
        <v>28</v>
      </c>
      <c r="F234" s="238" t="s">
        <v>334</v>
      </c>
      <c r="G234" s="235"/>
      <c r="H234" s="237" t="s">
        <v>28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146</v>
      </c>
      <c r="AU234" s="244" t="s">
        <v>85</v>
      </c>
      <c r="AV234" s="13" t="s">
        <v>83</v>
      </c>
      <c r="AW234" s="13" t="s">
        <v>37</v>
      </c>
      <c r="AX234" s="13" t="s">
        <v>76</v>
      </c>
      <c r="AY234" s="244" t="s">
        <v>136</v>
      </c>
    </row>
    <row r="235" s="14" customFormat="1">
      <c r="A235" s="14"/>
      <c r="B235" s="245"/>
      <c r="C235" s="246"/>
      <c r="D235" s="236" t="s">
        <v>146</v>
      </c>
      <c r="E235" s="247" t="s">
        <v>28</v>
      </c>
      <c r="F235" s="248" t="s">
        <v>329</v>
      </c>
      <c r="G235" s="246"/>
      <c r="H235" s="249">
        <v>10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146</v>
      </c>
      <c r="AU235" s="255" t="s">
        <v>85</v>
      </c>
      <c r="AV235" s="14" t="s">
        <v>85</v>
      </c>
      <c r="AW235" s="14" t="s">
        <v>37</v>
      </c>
      <c r="AX235" s="14" t="s">
        <v>83</v>
      </c>
      <c r="AY235" s="255" t="s">
        <v>136</v>
      </c>
    </row>
    <row r="236" s="2" customFormat="1" ht="37.8" customHeight="1">
      <c r="A236" s="39"/>
      <c r="B236" s="40"/>
      <c r="C236" s="215" t="s">
        <v>335</v>
      </c>
      <c r="D236" s="215" t="s">
        <v>138</v>
      </c>
      <c r="E236" s="216" t="s">
        <v>336</v>
      </c>
      <c r="F236" s="217" t="s">
        <v>337</v>
      </c>
      <c r="G236" s="218" t="s">
        <v>158</v>
      </c>
      <c r="H236" s="219">
        <v>2.1499999999999999</v>
      </c>
      <c r="I236" s="220"/>
      <c r="J236" s="221">
        <f>ROUND(I236*H236,2)</f>
        <v>0</v>
      </c>
      <c r="K236" s="222"/>
      <c r="L236" s="45"/>
      <c r="M236" s="223" t="s">
        <v>28</v>
      </c>
      <c r="N236" s="224" t="s">
        <v>49</v>
      </c>
      <c r="O236" s="86"/>
      <c r="P236" s="225">
        <f>O236*H236</f>
        <v>0</v>
      </c>
      <c r="Q236" s="225">
        <v>2.25</v>
      </c>
      <c r="R236" s="225">
        <f>Q236*H236</f>
        <v>4.8374999999999995</v>
      </c>
      <c r="S236" s="225">
        <v>0</v>
      </c>
      <c r="T236" s="22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7" t="s">
        <v>142</v>
      </c>
      <c r="AT236" s="227" t="s">
        <v>138</v>
      </c>
      <c r="AU236" s="227" t="s">
        <v>85</v>
      </c>
      <c r="AY236" s="18" t="s">
        <v>136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8" t="s">
        <v>142</v>
      </c>
      <c r="BK236" s="228">
        <f>ROUND(I236*H236,2)</f>
        <v>0</v>
      </c>
      <c r="BL236" s="18" t="s">
        <v>142</v>
      </c>
      <c r="BM236" s="227" t="s">
        <v>338</v>
      </c>
    </row>
    <row r="237" s="2" customFormat="1">
      <c r="A237" s="39"/>
      <c r="B237" s="40"/>
      <c r="C237" s="41"/>
      <c r="D237" s="229" t="s">
        <v>144</v>
      </c>
      <c r="E237" s="41"/>
      <c r="F237" s="230" t="s">
        <v>339</v>
      </c>
      <c r="G237" s="41"/>
      <c r="H237" s="41"/>
      <c r="I237" s="231"/>
      <c r="J237" s="41"/>
      <c r="K237" s="41"/>
      <c r="L237" s="45"/>
      <c r="M237" s="232"/>
      <c r="N237" s="233"/>
      <c r="O237" s="86"/>
      <c r="P237" s="86"/>
      <c r="Q237" s="86"/>
      <c r="R237" s="86"/>
      <c r="S237" s="86"/>
      <c r="T237" s="87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144</v>
      </c>
      <c r="AU237" s="18" t="s">
        <v>85</v>
      </c>
    </row>
    <row r="238" s="13" customFormat="1">
      <c r="A238" s="13"/>
      <c r="B238" s="234"/>
      <c r="C238" s="235"/>
      <c r="D238" s="236" t="s">
        <v>146</v>
      </c>
      <c r="E238" s="237" t="s">
        <v>28</v>
      </c>
      <c r="F238" s="238" t="s">
        <v>340</v>
      </c>
      <c r="G238" s="235"/>
      <c r="H238" s="237" t="s">
        <v>28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146</v>
      </c>
      <c r="AU238" s="244" t="s">
        <v>85</v>
      </c>
      <c r="AV238" s="13" t="s">
        <v>83</v>
      </c>
      <c r="AW238" s="13" t="s">
        <v>37</v>
      </c>
      <c r="AX238" s="13" t="s">
        <v>76</v>
      </c>
      <c r="AY238" s="244" t="s">
        <v>136</v>
      </c>
    </row>
    <row r="239" s="14" customFormat="1">
      <c r="A239" s="14"/>
      <c r="B239" s="245"/>
      <c r="C239" s="246"/>
      <c r="D239" s="236" t="s">
        <v>146</v>
      </c>
      <c r="E239" s="247" t="s">
        <v>28</v>
      </c>
      <c r="F239" s="248" t="s">
        <v>341</v>
      </c>
      <c r="G239" s="246"/>
      <c r="H239" s="249">
        <v>2.1499999999999999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146</v>
      </c>
      <c r="AU239" s="255" t="s">
        <v>85</v>
      </c>
      <c r="AV239" s="14" t="s">
        <v>85</v>
      </c>
      <c r="AW239" s="14" t="s">
        <v>37</v>
      </c>
      <c r="AX239" s="14" t="s">
        <v>83</v>
      </c>
      <c r="AY239" s="255" t="s">
        <v>136</v>
      </c>
    </row>
    <row r="240" s="2" customFormat="1" ht="49.05" customHeight="1">
      <c r="A240" s="39"/>
      <c r="B240" s="40"/>
      <c r="C240" s="215" t="s">
        <v>342</v>
      </c>
      <c r="D240" s="215" t="s">
        <v>138</v>
      </c>
      <c r="E240" s="216" t="s">
        <v>343</v>
      </c>
      <c r="F240" s="217" t="s">
        <v>344</v>
      </c>
      <c r="G240" s="218" t="s">
        <v>141</v>
      </c>
      <c r="H240" s="219">
        <v>125</v>
      </c>
      <c r="I240" s="220"/>
      <c r="J240" s="221">
        <f>ROUND(I240*H240,2)</f>
        <v>0</v>
      </c>
      <c r="K240" s="222"/>
      <c r="L240" s="45"/>
      <c r="M240" s="223" t="s">
        <v>28</v>
      </c>
      <c r="N240" s="224" t="s">
        <v>49</v>
      </c>
      <c r="O240" s="86"/>
      <c r="P240" s="225">
        <f>O240*H240</f>
        <v>0</v>
      </c>
      <c r="Q240" s="225">
        <v>0.00021000000000000001</v>
      </c>
      <c r="R240" s="225">
        <f>Q240*H240</f>
        <v>0.026250000000000002</v>
      </c>
      <c r="S240" s="225">
        <v>0</v>
      </c>
      <c r="T240" s="22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7" t="s">
        <v>142</v>
      </c>
      <c r="AT240" s="227" t="s">
        <v>138</v>
      </c>
      <c r="AU240" s="227" t="s">
        <v>85</v>
      </c>
      <c r="AY240" s="18" t="s">
        <v>136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8" t="s">
        <v>142</v>
      </c>
      <c r="BK240" s="228">
        <f>ROUND(I240*H240,2)</f>
        <v>0</v>
      </c>
      <c r="BL240" s="18" t="s">
        <v>142</v>
      </c>
      <c r="BM240" s="227" t="s">
        <v>345</v>
      </c>
    </row>
    <row r="241" s="2" customFormat="1">
      <c r="A241" s="39"/>
      <c r="B241" s="40"/>
      <c r="C241" s="41"/>
      <c r="D241" s="229" t="s">
        <v>144</v>
      </c>
      <c r="E241" s="41"/>
      <c r="F241" s="230" t="s">
        <v>346</v>
      </c>
      <c r="G241" s="41"/>
      <c r="H241" s="41"/>
      <c r="I241" s="231"/>
      <c r="J241" s="41"/>
      <c r="K241" s="41"/>
      <c r="L241" s="45"/>
      <c r="M241" s="232"/>
      <c r="N241" s="233"/>
      <c r="O241" s="86"/>
      <c r="P241" s="86"/>
      <c r="Q241" s="86"/>
      <c r="R241" s="86"/>
      <c r="S241" s="86"/>
      <c r="T241" s="87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144</v>
      </c>
      <c r="AU241" s="18" t="s">
        <v>85</v>
      </c>
    </row>
    <row r="242" s="13" customFormat="1">
      <c r="A242" s="13"/>
      <c r="B242" s="234"/>
      <c r="C242" s="235"/>
      <c r="D242" s="236" t="s">
        <v>146</v>
      </c>
      <c r="E242" s="237" t="s">
        <v>28</v>
      </c>
      <c r="F242" s="238" t="s">
        <v>347</v>
      </c>
      <c r="G242" s="235"/>
      <c r="H242" s="237" t="s">
        <v>28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146</v>
      </c>
      <c r="AU242" s="244" t="s">
        <v>85</v>
      </c>
      <c r="AV242" s="13" t="s">
        <v>83</v>
      </c>
      <c r="AW242" s="13" t="s">
        <v>37</v>
      </c>
      <c r="AX242" s="13" t="s">
        <v>76</v>
      </c>
      <c r="AY242" s="244" t="s">
        <v>136</v>
      </c>
    </row>
    <row r="243" s="14" customFormat="1">
      <c r="A243" s="14"/>
      <c r="B243" s="245"/>
      <c r="C243" s="246"/>
      <c r="D243" s="236" t="s">
        <v>146</v>
      </c>
      <c r="E243" s="247" t="s">
        <v>28</v>
      </c>
      <c r="F243" s="248" t="s">
        <v>253</v>
      </c>
      <c r="G243" s="246"/>
      <c r="H243" s="249">
        <v>125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146</v>
      </c>
      <c r="AU243" s="255" t="s">
        <v>85</v>
      </c>
      <c r="AV243" s="14" t="s">
        <v>85</v>
      </c>
      <c r="AW243" s="14" t="s">
        <v>37</v>
      </c>
      <c r="AX243" s="14" t="s">
        <v>83</v>
      </c>
      <c r="AY243" s="255" t="s">
        <v>136</v>
      </c>
    </row>
    <row r="244" s="2" customFormat="1" ht="24.15" customHeight="1">
      <c r="A244" s="39"/>
      <c r="B244" s="40"/>
      <c r="C244" s="267" t="s">
        <v>348</v>
      </c>
      <c r="D244" s="267" t="s">
        <v>240</v>
      </c>
      <c r="E244" s="268" t="s">
        <v>349</v>
      </c>
      <c r="F244" s="269" t="s">
        <v>350</v>
      </c>
      <c r="G244" s="270" t="s">
        <v>141</v>
      </c>
      <c r="H244" s="271">
        <v>135</v>
      </c>
      <c r="I244" s="272"/>
      <c r="J244" s="273">
        <f>ROUND(I244*H244,2)</f>
        <v>0</v>
      </c>
      <c r="K244" s="274"/>
      <c r="L244" s="275"/>
      <c r="M244" s="276" t="s">
        <v>28</v>
      </c>
      <c r="N244" s="277" t="s">
        <v>49</v>
      </c>
      <c r="O244" s="86"/>
      <c r="P244" s="225">
        <f>O244*H244</f>
        <v>0</v>
      </c>
      <c r="Q244" s="225">
        <v>0.00029999999999999997</v>
      </c>
      <c r="R244" s="225">
        <f>Q244*H244</f>
        <v>0.040499999999999994</v>
      </c>
      <c r="S244" s="225">
        <v>0</v>
      </c>
      <c r="T244" s="22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7" t="s">
        <v>188</v>
      </c>
      <c r="AT244" s="227" t="s">
        <v>240</v>
      </c>
      <c r="AU244" s="227" t="s">
        <v>85</v>
      </c>
      <c r="AY244" s="18" t="s">
        <v>136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8" t="s">
        <v>142</v>
      </c>
      <c r="BK244" s="228">
        <f>ROUND(I244*H244,2)</f>
        <v>0</v>
      </c>
      <c r="BL244" s="18" t="s">
        <v>142</v>
      </c>
      <c r="BM244" s="227" t="s">
        <v>351</v>
      </c>
    </row>
    <row r="245" s="14" customFormat="1">
      <c r="A245" s="14"/>
      <c r="B245" s="245"/>
      <c r="C245" s="246"/>
      <c r="D245" s="236" t="s">
        <v>146</v>
      </c>
      <c r="E245" s="247" t="s">
        <v>28</v>
      </c>
      <c r="F245" s="248" t="s">
        <v>352</v>
      </c>
      <c r="G245" s="246"/>
      <c r="H245" s="249">
        <v>135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146</v>
      </c>
      <c r="AU245" s="255" t="s">
        <v>85</v>
      </c>
      <c r="AV245" s="14" t="s">
        <v>85</v>
      </c>
      <c r="AW245" s="14" t="s">
        <v>37</v>
      </c>
      <c r="AX245" s="14" t="s">
        <v>83</v>
      </c>
      <c r="AY245" s="255" t="s">
        <v>136</v>
      </c>
    </row>
    <row r="246" s="2" customFormat="1" ht="37.8" customHeight="1">
      <c r="A246" s="39"/>
      <c r="B246" s="40"/>
      <c r="C246" s="215" t="s">
        <v>353</v>
      </c>
      <c r="D246" s="215" t="s">
        <v>138</v>
      </c>
      <c r="E246" s="216" t="s">
        <v>354</v>
      </c>
      <c r="F246" s="217" t="s">
        <v>355</v>
      </c>
      <c r="G246" s="218" t="s">
        <v>158</v>
      </c>
      <c r="H246" s="219">
        <v>286.39999999999998</v>
      </c>
      <c r="I246" s="220"/>
      <c r="J246" s="221">
        <f>ROUND(I246*H246,2)</f>
        <v>0</v>
      </c>
      <c r="K246" s="222"/>
      <c r="L246" s="45"/>
      <c r="M246" s="223" t="s">
        <v>28</v>
      </c>
      <c r="N246" s="224" t="s">
        <v>49</v>
      </c>
      <c r="O246" s="86"/>
      <c r="P246" s="225">
        <f>O246*H246</f>
        <v>0</v>
      </c>
      <c r="Q246" s="225">
        <v>2.13408</v>
      </c>
      <c r="R246" s="225">
        <f>Q246*H246</f>
        <v>611.20051199999989</v>
      </c>
      <c r="S246" s="225">
        <v>0</v>
      </c>
      <c r="T246" s="22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7" t="s">
        <v>142</v>
      </c>
      <c r="AT246" s="227" t="s">
        <v>138</v>
      </c>
      <c r="AU246" s="227" t="s">
        <v>85</v>
      </c>
      <c r="AY246" s="18" t="s">
        <v>136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8" t="s">
        <v>142</v>
      </c>
      <c r="BK246" s="228">
        <f>ROUND(I246*H246,2)</f>
        <v>0</v>
      </c>
      <c r="BL246" s="18" t="s">
        <v>142</v>
      </c>
      <c r="BM246" s="227" t="s">
        <v>356</v>
      </c>
    </row>
    <row r="247" s="13" customFormat="1">
      <c r="A247" s="13"/>
      <c r="B247" s="234"/>
      <c r="C247" s="235"/>
      <c r="D247" s="236" t="s">
        <v>146</v>
      </c>
      <c r="E247" s="237" t="s">
        <v>28</v>
      </c>
      <c r="F247" s="238" t="s">
        <v>357</v>
      </c>
      <c r="G247" s="235"/>
      <c r="H247" s="237" t="s">
        <v>28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146</v>
      </c>
      <c r="AU247" s="244" t="s">
        <v>85</v>
      </c>
      <c r="AV247" s="13" t="s">
        <v>83</v>
      </c>
      <c r="AW247" s="13" t="s">
        <v>37</v>
      </c>
      <c r="AX247" s="13" t="s">
        <v>76</v>
      </c>
      <c r="AY247" s="244" t="s">
        <v>136</v>
      </c>
    </row>
    <row r="248" s="14" customFormat="1">
      <c r="A248" s="14"/>
      <c r="B248" s="245"/>
      <c r="C248" s="246"/>
      <c r="D248" s="236" t="s">
        <v>146</v>
      </c>
      <c r="E248" s="247" t="s">
        <v>28</v>
      </c>
      <c r="F248" s="248" t="s">
        <v>358</v>
      </c>
      <c r="G248" s="246"/>
      <c r="H248" s="249">
        <v>286.39999999999998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146</v>
      </c>
      <c r="AU248" s="255" t="s">
        <v>85</v>
      </c>
      <c r="AV248" s="14" t="s">
        <v>85</v>
      </c>
      <c r="AW248" s="14" t="s">
        <v>37</v>
      </c>
      <c r="AX248" s="14" t="s">
        <v>83</v>
      </c>
      <c r="AY248" s="255" t="s">
        <v>136</v>
      </c>
    </row>
    <row r="249" s="2" customFormat="1" ht="49.05" customHeight="1">
      <c r="A249" s="39"/>
      <c r="B249" s="40"/>
      <c r="C249" s="215" t="s">
        <v>359</v>
      </c>
      <c r="D249" s="215" t="s">
        <v>138</v>
      </c>
      <c r="E249" s="216" t="s">
        <v>360</v>
      </c>
      <c r="F249" s="217" t="s">
        <v>361</v>
      </c>
      <c r="G249" s="218" t="s">
        <v>141</v>
      </c>
      <c r="H249" s="219">
        <v>306</v>
      </c>
      <c r="I249" s="220"/>
      <c r="J249" s="221">
        <f>ROUND(I249*H249,2)</f>
        <v>0</v>
      </c>
      <c r="K249" s="222"/>
      <c r="L249" s="45"/>
      <c r="M249" s="223" t="s">
        <v>28</v>
      </c>
      <c r="N249" s="224" t="s">
        <v>49</v>
      </c>
      <c r="O249" s="86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7" t="s">
        <v>142</v>
      </c>
      <c r="AT249" s="227" t="s">
        <v>138</v>
      </c>
      <c r="AU249" s="227" t="s">
        <v>85</v>
      </c>
      <c r="AY249" s="18" t="s">
        <v>136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8" t="s">
        <v>142</v>
      </c>
      <c r="BK249" s="228">
        <f>ROUND(I249*H249,2)</f>
        <v>0</v>
      </c>
      <c r="BL249" s="18" t="s">
        <v>142</v>
      </c>
      <c r="BM249" s="227" t="s">
        <v>362</v>
      </c>
    </row>
    <row r="250" s="2" customFormat="1">
      <c r="A250" s="39"/>
      <c r="B250" s="40"/>
      <c r="C250" s="41"/>
      <c r="D250" s="229" t="s">
        <v>144</v>
      </c>
      <c r="E250" s="41"/>
      <c r="F250" s="230" t="s">
        <v>363</v>
      </c>
      <c r="G250" s="41"/>
      <c r="H250" s="41"/>
      <c r="I250" s="231"/>
      <c r="J250" s="41"/>
      <c r="K250" s="41"/>
      <c r="L250" s="45"/>
      <c r="M250" s="232"/>
      <c r="N250" s="233"/>
      <c r="O250" s="86"/>
      <c r="P250" s="86"/>
      <c r="Q250" s="86"/>
      <c r="R250" s="86"/>
      <c r="S250" s="86"/>
      <c r="T250" s="87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144</v>
      </c>
      <c r="AU250" s="18" t="s">
        <v>85</v>
      </c>
    </row>
    <row r="251" s="13" customFormat="1">
      <c r="A251" s="13"/>
      <c r="B251" s="234"/>
      <c r="C251" s="235"/>
      <c r="D251" s="236" t="s">
        <v>146</v>
      </c>
      <c r="E251" s="237" t="s">
        <v>28</v>
      </c>
      <c r="F251" s="238" t="s">
        <v>364</v>
      </c>
      <c r="G251" s="235"/>
      <c r="H251" s="237" t="s">
        <v>28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146</v>
      </c>
      <c r="AU251" s="244" t="s">
        <v>85</v>
      </c>
      <c r="AV251" s="13" t="s">
        <v>83</v>
      </c>
      <c r="AW251" s="13" t="s">
        <v>37</v>
      </c>
      <c r="AX251" s="13" t="s">
        <v>76</v>
      </c>
      <c r="AY251" s="244" t="s">
        <v>136</v>
      </c>
    </row>
    <row r="252" s="14" customFormat="1">
      <c r="A252" s="14"/>
      <c r="B252" s="245"/>
      <c r="C252" s="246"/>
      <c r="D252" s="236" t="s">
        <v>146</v>
      </c>
      <c r="E252" s="247" t="s">
        <v>28</v>
      </c>
      <c r="F252" s="248" t="s">
        <v>365</v>
      </c>
      <c r="G252" s="246"/>
      <c r="H252" s="249">
        <v>306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146</v>
      </c>
      <c r="AU252" s="255" t="s">
        <v>85</v>
      </c>
      <c r="AV252" s="14" t="s">
        <v>85</v>
      </c>
      <c r="AW252" s="14" t="s">
        <v>37</v>
      </c>
      <c r="AX252" s="14" t="s">
        <v>83</v>
      </c>
      <c r="AY252" s="255" t="s">
        <v>136</v>
      </c>
    </row>
    <row r="253" s="2" customFormat="1" ht="37.8" customHeight="1">
      <c r="A253" s="39"/>
      <c r="B253" s="40"/>
      <c r="C253" s="215" t="s">
        <v>366</v>
      </c>
      <c r="D253" s="215" t="s">
        <v>138</v>
      </c>
      <c r="E253" s="216" t="s">
        <v>367</v>
      </c>
      <c r="F253" s="217" t="s">
        <v>368</v>
      </c>
      <c r="G253" s="218" t="s">
        <v>158</v>
      </c>
      <c r="H253" s="219">
        <v>551.09000000000003</v>
      </c>
      <c r="I253" s="220"/>
      <c r="J253" s="221">
        <f>ROUND(I253*H253,2)</f>
        <v>0</v>
      </c>
      <c r="K253" s="222"/>
      <c r="L253" s="45"/>
      <c r="M253" s="223" t="s">
        <v>28</v>
      </c>
      <c r="N253" s="224" t="s">
        <v>49</v>
      </c>
      <c r="O253" s="86"/>
      <c r="P253" s="225">
        <f>O253*H253</f>
        <v>0</v>
      </c>
      <c r="Q253" s="225">
        <v>2.27136</v>
      </c>
      <c r="R253" s="225">
        <f>Q253*H253</f>
        <v>1251.7237824000001</v>
      </c>
      <c r="S253" s="225">
        <v>0</v>
      </c>
      <c r="T253" s="22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7" t="s">
        <v>142</v>
      </c>
      <c r="AT253" s="227" t="s">
        <v>138</v>
      </c>
      <c r="AU253" s="227" t="s">
        <v>85</v>
      </c>
      <c r="AY253" s="18" t="s">
        <v>136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8" t="s">
        <v>142</v>
      </c>
      <c r="BK253" s="228">
        <f>ROUND(I253*H253,2)</f>
        <v>0</v>
      </c>
      <c r="BL253" s="18" t="s">
        <v>142</v>
      </c>
      <c r="BM253" s="227" t="s">
        <v>369</v>
      </c>
    </row>
    <row r="254" s="13" customFormat="1">
      <c r="A254" s="13"/>
      <c r="B254" s="234"/>
      <c r="C254" s="235"/>
      <c r="D254" s="236" t="s">
        <v>146</v>
      </c>
      <c r="E254" s="237" t="s">
        <v>28</v>
      </c>
      <c r="F254" s="238" t="s">
        <v>370</v>
      </c>
      <c r="G254" s="235"/>
      <c r="H254" s="237" t="s">
        <v>28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146</v>
      </c>
      <c r="AU254" s="244" t="s">
        <v>85</v>
      </c>
      <c r="AV254" s="13" t="s">
        <v>83</v>
      </c>
      <c r="AW254" s="13" t="s">
        <v>37</v>
      </c>
      <c r="AX254" s="13" t="s">
        <v>76</v>
      </c>
      <c r="AY254" s="244" t="s">
        <v>136</v>
      </c>
    </row>
    <row r="255" s="13" customFormat="1">
      <c r="A255" s="13"/>
      <c r="B255" s="234"/>
      <c r="C255" s="235"/>
      <c r="D255" s="236" t="s">
        <v>146</v>
      </c>
      <c r="E255" s="237" t="s">
        <v>28</v>
      </c>
      <c r="F255" s="238" t="s">
        <v>371</v>
      </c>
      <c r="G255" s="235"/>
      <c r="H255" s="237" t="s">
        <v>28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146</v>
      </c>
      <c r="AU255" s="244" t="s">
        <v>85</v>
      </c>
      <c r="AV255" s="13" t="s">
        <v>83</v>
      </c>
      <c r="AW255" s="13" t="s">
        <v>37</v>
      </c>
      <c r="AX255" s="13" t="s">
        <v>76</v>
      </c>
      <c r="AY255" s="244" t="s">
        <v>136</v>
      </c>
    </row>
    <row r="256" s="14" customFormat="1">
      <c r="A256" s="14"/>
      <c r="B256" s="245"/>
      <c r="C256" s="246"/>
      <c r="D256" s="236" t="s">
        <v>146</v>
      </c>
      <c r="E256" s="247" t="s">
        <v>28</v>
      </c>
      <c r="F256" s="248" t="s">
        <v>372</v>
      </c>
      <c r="G256" s="246"/>
      <c r="H256" s="249">
        <v>551.09000000000003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146</v>
      </c>
      <c r="AU256" s="255" t="s">
        <v>85</v>
      </c>
      <c r="AV256" s="14" t="s">
        <v>85</v>
      </c>
      <c r="AW256" s="14" t="s">
        <v>37</v>
      </c>
      <c r="AX256" s="14" t="s">
        <v>83</v>
      </c>
      <c r="AY256" s="255" t="s">
        <v>136</v>
      </c>
    </row>
    <row r="257" s="2" customFormat="1" ht="44.25" customHeight="1">
      <c r="A257" s="39"/>
      <c r="B257" s="40"/>
      <c r="C257" s="215" t="s">
        <v>373</v>
      </c>
      <c r="D257" s="215" t="s">
        <v>138</v>
      </c>
      <c r="E257" s="216" t="s">
        <v>374</v>
      </c>
      <c r="F257" s="217" t="s">
        <v>375</v>
      </c>
      <c r="G257" s="218" t="s">
        <v>158</v>
      </c>
      <c r="H257" s="219">
        <v>2100</v>
      </c>
      <c r="I257" s="220"/>
      <c r="J257" s="221">
        <f>ROUND(I257*H257,2)</f>
        <v>0</v>
      </c>
      <c r="K257" s="222"/>
      <c r="L257" s="45"/>
      <c r="M257" s="223" t="s">
        <v>28</v>
      </c>
      <c r="N257" s="224" t="s">
        <v>49</v>
      </c>
      <c r="O257" s="86"/>
      <c r="P257" s="225">
        <f>O257*H257</f>
        <v>0</v>
      </c>
      <c r="Q257" s="225">
        <v>2.27136</v>
      </c>
      <c r="R257" s="225">
        <f>Q257*H257</f>
        <v>4769.8559999999998</v>
      </c>
      <c r="S257" s="225">
        <v>0</v>
      </c>
      <c r="T257" s="22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7" t="s">
        <v>142</v>
      </c>
      <c r="AT257" s="227" t="s">
        <v>138</v>
      </c>
      <c r="AU257" s="227" t="s">
        <v>85</v>
      </c>
      <c r="AY257" s="18" t="s">
        <v>136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8" t="s">
        <v>142</v>
      </c>
      <c r="BK257" s="228">
        <f>ROUND(I257*H257,2)</f>
        <v>0</v>
      </c>
      <c r="BL257" s="18" t="s">
        <v>142</v>
      </c>
      <c r="BM257" s="227" t="s">
        <v>376</v>
      </c>
    </row>
    <row r="258" s="13" customFormat="1">
      <c r="A258" s="13"/>
      <c r="B258" s="234"/>
      <c r="C258" s="235"/>
      <c r="D258" s="236" t="s">
        <v>146</v>
      </c>
      <c r="E258" s="237" t="s">
        <v>28</v>
      </c>
      <c r="F258" s="238" t="s">
        <v>377</v>
      </c>
      <c r="G258" s="235"/>
      <c r="H258" s="237" t="s">
        <v>28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146</v>
      </c>
      <c r="AU258" s="244" t="s">
        <v>85</v>
      </c>
      <c r="AV258" s="13" t="s">
        <v>83</v>
      </c>
      <c r="AW258" s="13" t="s">
        <v>37</v>
      </c>
      <c r="AX258" s="13" t="s">
        <v>76</v>
      </c>
      <c r="AY258" s="244" t="s">
        <v>136</v>
      </c>
    </row>
    <row r="259" s="13" customFormat="1">
      <c r="A259" s="13"/>
      <c r="B259" s="234"/>
      <c r="C259" s="235"/>
      <c r="D259" s="236" t="s">
        <v>146</v>
      </c>
      <c r="E259" s="237" t="s">
        <v>28</v>
      </c>
      <c r="F259" s="238" t="s">
        <v>378</v>
      </c>
      <c r="G259" s="235"/>
      <c r="H259" s="237" t="s">
        <v>28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146</v>
      </c>
      <c r="AU259" s="244" t="s">
        <v>85</v>
      </c>
      <c r="AV259" s="13" t="s">
        <v>83</v>
      </c>
      <c r="AW259" s="13" t="s">
        <v>37</v>
      </c>
      <c r="AX259" s="13" t="s">
        <v>76</v>
      </c>
      <c r="AY259" s="244" t="s">
        <v>136</v>
      </c>
    </row>
    <row r="260" s="14" customFormat="1">
      <c r="A260" s="14"/>
      <c r="B260" s="245"/>
      <c r="C260" s="246"/>
      <c r="D260" s="236" t="s">
        <v>146</v>
      </c>
      <c r="E260" s="247" t="s">
        <v>28</v>
      </c>
      <c r="F260" s="248" t="s">
        <v>379</v>
      </c>
      <c r="G260" s="246"/>
      <c r="H260" s="249">
        <v>2100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146</v>
      </c>
      <c r="AU260" s="255" t="s">
        <v>85</v>
      </c>
      <c r="AV260" s="14" t="s">
        <v>85</v>
      </c>
      <c r="AW260" s="14" t="s">
        <v>37</v>
      </c>
      <c r="AX260" s="14" t="s">
        <v>83</v>
      </c>
      <c r="AY260" s="255" t="s">
        <v>136</v>
      </c>
    </row>
    <row r="261" s="2" customFormat="1" ht="44.25" customHeight="1">
      <c r="A261" s="39"/>
      <c r="B261" s="40"/>
      <c r="C261" s="215" t="s">
        <v>380</v>
      </c>
      <c r="D261" s="215" t="s">
        <v>138</v>
      </c>
      <c r="E261" s="216" t="s">
        <v>381</v>
      </c>
      <c r="F261" s="217" t="s">
        <v>382</v>
      </c>
      <c r="G261" s="218" t="s">
        <v>158</v>
      </c>
      <c r="H261" s="219">
        <v>288.63</v>
      </c>
      <c r="I261" s="220"/>
      <c r="J261" s="221">
        <f>ROUND(I261*H261,2)</f>
        <v>0</v>
      </c>
      <c r="K261" s="222"/>
      <c r="L261" s="45"/>
      <c r="M261" s="223" t="s">
        <v>28</v>
      </c>
      <c r="N261" s="224" t="s">
        <v>49</v>
      </c>
      <c r="O261" s="86"/>
      <c r="P261" s="225">
        <f>O261*H261</f>
        <v>0</v>
      </c>
      <c r="Q261" s="225">
        <v>2.4142999999999999</v>
      </c>
      <c r="R261" s="225">
        <f>Q261*H261</f>
        <v>696.83940899999993</v>
      </c>
      <c r="S261" s="225">
        <v>0</v>
      </c>
      <c r="T261" s="22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7" t="s">
        <v>142</v>
      </c>
      <c r="AT261" s="227" t="s">
        <v>138</v>
      </c>
      <c r="AU261" s="227" t="s">
        <v>85</v>
      </c>
      <c r="AY261" s="18" t="s">
        <v>136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8" t="s">
        <v>142</v>
      </c>
      <c r="BK261" s="228">
        <f>ROUND(I261*H261,2)</f>
        <v>0</v>
      </c>
      <c r="BL261" s="18" t="s">
        <v>142</v>
      </c>
      <c r="BM261" s="227" t="s">
        <v>383</v>
      </c>
    </row>
    <row r="262" s="13" customFormat="1">
      <c r="A262" s="13"/>
      <c r="B262" s="234"/>
      <c r="C262" s="235"/>
      <c r="D262" s="236" t="s">
        <v>146</v>
      </c>
      <c r="E262" s="237" t="s">
        <v>28</v>
      </c>
      <c r="F262" s="238" t="s">
        <v>384</v>
      </c>
      <c r="G262" s="235"/>
      <c r="H262" s="237" t="s">
        <v>28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146</v>
      </c>
      <c r="AU262" s="244" t="s">
        <v>85</v>
      </c>
      <c r="AV262" s="13" t="s">
        <v>83</v>
      </c>
      <c r="AW262" s="13" t="s">
        <v>37</v>
      </c>
      <c r="AX262" s="13" t="s">
        <v>76</v>
      </c>
      <c r="AY262" s="244" t="s">
        <v>136</v>
      </c>
    </row>
    <row r="263" s="13" customFormat="1">
      <c r="A263" s="13"/>
      <c r="B263" s="234"/>
      <c r="C263" s="235"/>
      <c r="D263" s="236" t="s">
        <v>146</v>
      </c>
      <c r="E263" s="237" t="s">
        <v>28</v>
      </c>
      <c r="F263" s="238" t="s">
        <v>385</v>
      </c>
      <c r="G263" s="235"/>
      <c r="H263" s="237" t="s">
        <v>28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146</v>
      </c>
      <c r="AU263" s="244" t="s">
        <v>85</v>
      </c>
      <c r="AV263" s="13" t="s">
        <v>83</v>
      </c>
      <c r="AW263" s="13" t="s">
        <v>37</v>
      </c>
      <c r="AX263" s="13" t="s">
        <v>76</v>
      </c>
      <c r="AY263" s="244" t="s">
        <v>136</v>
      </c>
    </row>
    <row r="264" s="13" customFormat="1">
      <c r="A264" s="13"/>
      <c r="B264" s="234"/>
      <c r="C264" s="235"/>
      <c r="D264" s="236" t="s">
        <v>146</v>
      </c>
      <c r="E264" s="237" t="s">
        <v>28</v>
      </c>
      <c r="F264" s="238" t="s">
        <v>386</v>
      </c>
      <c r="G264" s="235"/>
      <c r="H264" s="237" t="s">
        <v>28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146</v>
      </c>
      <c r="AU264" s="244" t="s">
        <v>85</v>
      </c>
      <c r="AV264" s="13" t="s">
        <v>83</v>
      </c>
      <c r="AW264" s="13" t="s">
        <v>37</v>
      </c>
      <c r="AX264" s="13" t="s">
        <v>76</v>
      </c>
      <c r="AY264" s="244" t="s">
        <v>136</v>
      </c>
    </row>
    <row r="265" s="14" customFormat="1">
      <c r="A265" s="14"/>
      <c r="B265" s="245"/>
      <c r="C265" s="246"/>
      <c r="D265" s="236" t="s">
        <v>146</v>
      </c>
      <c r="E265" s="247" t="s">
        <v>28</v>
      </c>
      <c r="F265" s="248" t="s">
        <v>387</v>
      </c>
      <c r="G265" s="246"/>
      <c r="H265" s="249">
        <v>288.63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146</v>
      </c>
      <c r="AU265" s="255" t="s">
        <v>85</v>
      </c>
      <c r="AV265" s="14" t="s">
        <v>85</v>
      </c>
      <c r="AW265" s="14" t="s">
        <v>37</v>
      </c>
      <c r="AX265" s="14" t="s">
        <v>83</v>
      </c>
      <c r="AY265" s="255" t="s">
        <v>136</v>
      </c>
    </row>
    <row r="266" s="2" customFormat="1" ht="24.15" customHeight="1">
      <c r="A266" s="39"/>
      <c r="B266" s="40"/>
      <c r="C266" s="215" t="s">
        <v>388</v>
      </c>
      <c r="D266" s="215" t="s">
        <v>138</v>
      </c>
      <c r="E266" s="216" t="s">
        <v>389</v>
      </c>
      <c r="F266" s="217" t="s">
        <v>390</v>
      </c>
      <c r="G266" s="218" t="s">
        <v>141</v>
      </c>
      <c r="H266" s="219">
        <v>315.19400000000002</v>
      </c>
      <c r="I266" s="220"/>
      <c r="J266" s="221">
        <f>ROUND(I266*H266,2)</f>
        <v>0</v>
      </c>
      <c r="K266" s="222"/>
      <c r="L266" s="45"/>
      <c r="M266" s="223" t="s">
        <v>28</v>
      </c>
      <c r="N266" s="224" t="s">
        <v>49</v>
      </c>
      <c r="O266" s="86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7" t="s">
        <v>142</v>
      </c>
      <c r="AT266" s="227" t="s">
        <v>138</v>
      </c>
      <c r="AU266" s="227" t="s">
        <v>85</v>
      </c>
      <c r="AY266" s="18" t="s">
        <v>136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8" t="s">
        <v>142</v>
      </c>
      <c r="BK266" s="228">
        <f>ROUND(I266*H266,2)</f>
        <v>0</v>
      </c>
      <c r="BL266" s="18" t="s">
        <v>142</v>
      </c>
      <c r="BM266" s="227" t="s">
        <v>391</v>
      </c>
    </row>
    <row r="267" s="13" customFormat="1">
      <c r="A267" s="13"/>
      <c r="B267" s="234"/>
      <c r="C267" s="235"/>
      <c r="D267" s="236" t="s">
        <v>146</v>
      </c>
      <c r="E267" s="237" t="s">
        <v>28</v>
      </c>
      <c r="F267" s="238" t="s">
        <v>392</v>
      </c>
      <c r="G267" s="235"/>
      <c r="H267" s="237" t="s">
        <v>28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146</v>
      </c>
      <c r="AU267" s="244" t="s">
        <v>85</v>
      </c>
      <c r="AV267" s="13" t="s">
        <v>83</v>
      </c>
      <c r="AW267" s="13" t="s">
        <v>37</v>
      </c>
      <c r="AX267" s="13" t="s">
        <v>76</v>
      </c>
      <c r="AY267" s="244" t="s">
        <v>136</v>
      </c>
    </row>
    <row r="268" s="14" customFormat="1">
      <c r="A268" s="14"/>
      <c r="B268" s="245"/>
      <c r="C268" s="246"/>
      <c r="D268" s="236" t="s">
        <v>146</v>
      </c>
      <c r="E268" s="247" t="s">
        <v>28</v>
      </c>
      <c r="F268" s="248" t="s">
        <v>393</v>
      </c>
      <c r="G268" s="246"/>
      <c r="H268" s="249">
        <v>315.19400000000002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146</v>
      </c>
      <c r="AU268" s="255" t="s">
        <v>85</v>
      </c>
      <c r="AV268" s="14" t="s">
        <v>85</v>
      </c>
      <c r="AW268" s="14" t="s">
        <v>37</v>
      </c>
      <c r="AX268" s="14" t="s">
        <v>83</v>
      </c>
      <c r="AY268" s="255" t="s">
        <v>136</v>
      </c>
    </row>
    <row r="269" s="2" customFormat="1" ht="21.75" customHeight="1">
      <c r="A269" s="39"/>
      <c r="B269" s="40"/>
      <c r="C269" s="215" t="s">
        <v>394</v>
      </c>
      <c r="D269" s="215" t="s">
        <v>138</v>
      </c>
      <c r="E269" s="216" t="s">
        <v>395</v>
      </c>
      <c r="F269" s="217" t="s">
        <v>396</v>
      </c>
      <c r="G269" s="218" t="s">
        <v>158</v>
      </c>
      <c r="H269" s="219">
        <v>456.5</v>
      </c>
      <c r="I269" s="220"/>
      <c r="J269" s="221">
        <f>ROUND(I269*H269,2)</f>
        <v>0</v>
      </c>
      <c r="K269" s="222"/>
      <c r="L269" s="45"/>
      <c r="M269" s="223" t="s">
        <v>28</v>
      </c>
      <c r="N269" s="224" t="s">
        <v>49</v>
      </c>
      <c r="O269" s="86"/>
      <c r="P269" s="225">
        <f>O269*H269</f>
        <v>0</v>
      </c>
      <c r="Q269" s="225">
        <v>2.1215999999999999</v>
      </c>
      <c r="R269" s="225">
        <f>Q269*H269</f>
        <v>968.5104</v>
      </c>
      <c r="S269" s="225">
        <v>0</v>
      </c>
      <c r="T269" s="22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7" t="s">
        <v>142</v>
      </c>
      <c r="AT269" s="227" t="s">
        <v>138</v>
      </c>
      <c r="AU269" s="227" t="s">
        <v>85</v>
      </c>
      <c r="AY269" s="18" t="s">
        <v>136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8" t="s">
        <v>142</v>
      </c>
      <c r="BK269" s="228">
        <f>ROUND(I269*H269,2)</f>
        <v>0</v>
      </c>
      <c r="BL269" s="18" t="s">
        <v>142</v>
      </c>
      <c r="BM269" s="227" t="s">
        <v>397</v>
      </c>
    </row>
    <row r="270" s="13" customFormat="1">
      <c r="A270" s="13"/>
      <c r="B270" s="234"/>
      <c r="C270" s="235"/>
      <c r="D270" s="236" t="s">
        <v>146</v>
      </c>
      <c r="E270" s="237" t="s">
        <v>28</v>
      </c>
      <c r="F270" s="238" t="s">
        <v>384</v>
      </c>
      <c r="G270" s="235"/>
      <c r="H270" s="237" t="s">
        <v>28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146</v>
      </c>
      <c r="AU270" s="244" t="s">
        <v>85</v>
      </c>
      <c r="AV270" s="13" t="s">
        <v>83</v>
      </c>
      <c r="AW270" s="13" t="s">
        <v>37</v>
      </c>
      <c r="AX270" s="13" t="s">
        <v>76</v>
      </c>
      <c r="AY270" s="244" t="s">
        <v>136</v>
      </c>
    </row>
    <row r="271" s="13" customFormat="1">
      <c r="A271" s="13"/>
      <c r="B271" s="234"/>
      <c r="C271" s="235"/>
      <c r="D271" s="236" t="s">
        <v>146</v>
      </c>
      <c r="E271" s="237" t="s">
        <v>28</v>
      </c>
      <c r="F271" s="238" t="s">
        <v>398</v>
      </c>
      <c r="G271" s="235"/>
      <c r="H271" s="237" t="s">
        <v>28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146</v>
      </c>
      <c r="AU271" s="244" t="s">
        <v>85</v>
      </c>
      <c r="AV271" s="13" t="s">
        <v>83</v>
      </c>
      <c r="AW271" s="13" t="s">
        <v>37</v>
      </c>
      <c r="AX271" s="13" t="s">
        <v>76</v>
      </c>
      <c r="AY271" s="244" t="s">
        <v>136</v>
      </c>
    </row>
    <row r="272" s="13" customFormat="1">
      <c r="A272" s="13"/>
      <c r="B272" s="234"/>
      <c r="C272" s="235"/>
      <c r="D272" s="236" t="s">
        <v>146</v>
      </c>
      <c r="E272" s="237" t="s">
        <v>28</v>
      </c>
      <c r="F272" s="238" t="s">
        <v>399</v>
      </c>
      <c r="G272" s="235"/>
      <c r="H272" s="237" t="s">
        <v>28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146</v>
      </c>
      <c r="AU272" s="244" t="s">
        <v>85</v>
      </c>
      <c r="AV272" s="13" t="s">
        <v>83</v>
      </c>
      <c r="AW272" s="13" t="s">
        <v>37</v>
      </c>
      <c r="AX272" s="13" t="s">
        <v>76</v>
      </c>
      <c r="AY272" s="244" t="s">
        <v>136</v>
      </c>
    </row>
    <row r="273" s="14" customFormat="1">
      <c r="A273" s="14"/>
      <c r="B273" s="245"/>
      <c r="C273" s="246"/>
      <c r="D273" s="236" t="s">
        <v>146</v>
      </c>
      <c r="E273" s="247" t="s">
        <v>28</v>
      </c>
      <c r="F273" s="248" t="s">
        <v>400</v>
      </c>
      <c r="G273" s="246"/>
      <c r="H273" s="249">
        <v>456.5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146</v>
      </c>
      <c r="AU273" s="255" t="s">
        <v>85</v>
      </c>
      <c r="AV273" s="14" t="s">
        <v>85</v>
      </c>
      <c r="AW273" s="14" t="s">
        <v>37</v>
      </c>
      <c r="AX273" s="14" t="s">
        <v>83</v>
      </c>
      <c r="AY273" s="255" t="s">
        <v>136</v>
      </c>
    </row>
    <row r="274" s="2" customFormat="1" ht="37.8" customHeight="1">
      <c r="A274" s="39"/>
      <c r="B274" s="40"/>
      <c r="C274" s="215" t="s">
        <v>401</v>
      </c>
      <c r="D274" s="215" t="s">
        <v>138</v>
      </c>
      <c r="E274" s="216" t="s">
        <v>402</v>
      </c>
      <c r="F274" s="217" t="s">
        <v>403</v>
      </c>
      <c r="G274" s="218" t="s">
        <v>158</v>
      </c>
      <c r="H274" s="219">
        <v>151.90000000000001</v>
      </c>
      <c r="I274" s="220"/>
      <c r="J274" s="221">
        <f>ROUND(I274*H274,2)</f>
        <v>0</v>
      </c>
      <c r="K274" s="222"/>
      <c r="L274" s="45"/>
      <c r="M274" s="223" t="s">
        <v>28</v>
      </c>
      <c r="N274" s="224" t="s">
        <v>49</v>
      </c>
      <c r="O274" s="86"/>
      <c r="P274" s="225">
        <f>O274*H274</f>
        <v>0</v>
      </c>
      <c r="Q274" s="225">
        <v>2.1215999999999999</v>
      </c>
      <c r="R274" s="225">
        <f>Q274*H274</f>
        <v>322.27104000000003</v>
      </c>
      <c r="S274" s="225">
        <v>0</v>
      </c>
      <c r="T274" s="22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7" t="s">
        <v>142</v>
      </c>
      <c r="AT274" s="227" t="s">
        <v>138</v>
      </c>
      <c r="AU274" s="227" t="s">
        <v>85</v>
      </c>
      <c r="AY274" s="18" t="s">
        <v>136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8" t="s">
        <v>142</v>
      </c>
      <c r="BK274" s="228">
        <f>ROUND(I274*H274,2)</f>
        <v>0</v>
      </c>
      <c r="BL274" s="18" t="s">
        <v>142</v>
      </c>
      <c r="BM274" s="227" t="s">
        <v>404</v>
      </c>
    </row>
    <row r="275" s="2" customFormat="1">
      <c r="A275" s="39"/>
      <c r="B275" s="40"/>
      <c r="C275" s="41"/>
      <c r="D275" s="229" t="s">
        <v>144</v>
      </c>
      <c r="E275" s="41"/>
      <c r="F275" s="230" t="s">
        <v>405</v>
      </c>
      <c r="G275" s="41"/>
      <c r="H275" s="41"/>
      <c r="I275" s="231"/>
      <c r="J275" s="41"/>
      <c r="K275" s="41"/>
      <c r="L275" s="45"/>
      <c r="M275" s="232"/>
      <c r="N275" s="233"/>
      <c r="O275" s="86"/>
      <c r="P275" s="86"/>
      <c r="Q275" s="86"/>
      <c r="R275" s="86"/>
      <c r="S275" s="86"/>
      <c r="T275" s="87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144</v>
      </c>
      <c r="AU275" s="18" t="s">
        <v>85</v>
      </c>
    </row>
    <row r="276" s="13" customFormat="1">
      <c r="A276" s="13"/>
      <c r="B276" s="234"/>
      <c r="C276" s="235"/>
      <c r="D276" s="236" t="s">
        <v>146</v>
      </c>
      <c r="E276" s="237" t="s">
        <v>28</v>
      </c>
      <c r="F276" s="238" t="s">
        <v>384</v>
      </c>
      <c r="G276" s="235"/>
      <c r="H276" s="237" t="s">
        <v>28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146</v>
      </c>
      <c r="AU276" s="244" t="s">
        <v>85</v>
      </c>
      <c r="AV276" s="13" t="s">
        <v>83</v>
      </c>
      <c r="AW276" s="13" t="s">
        <v>37</v>
      </c>
      <c r="AX276" s="13" t="s">
        <v>76</v>
      </c>
      <c r="AY276" s="244" t="s">
        <v>136</v>
      </c>
    </row>
    <row r="277" s="13" customFormat="1">
      <c r="A277" s="13"/>
      <c r="B277" s="234"/>
      <c r="C277" s="235"/>
      <c r="D277" s="236" t="s">
        <v>146</v>
      </c>
      <c r="E277" s="237" t="s">
        <v>28</v>
      </c>
      <c r="F277" s="238" t="s">
        <v>406</v>
      </c>
      <c r="G277" s="235"/>
      <c r="H277" s="237" t="s">
        <v>28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146</v>
      </c>
      <c r="AU277" s="244" t="s">
        <v>85</v>
      </c>
      <c r="AV277" s="13" t="s">
        <v>83</v>
      </c>
      <c r="AW277" s="13" t="s">
        <v>37</v>
      </c>
      <c r="AX277" s="13" t="s">
        <v>76</v>
      </c>
      <c r="AY277" s="244" t="s">
        <v>136</v>
      </c>
    </row>
    <row r="278" s="13" customFormat="1">
      <c r="A278" s="13"/>
      <c r="B278" s="234"/>
      <c r="C278" s="235"/>
      <c r="D278" s="236" t="s">
        <v>146</v>
      </c>
      <c r="E278" s="237" t="s">
        <v>28</v>
      </c>
      <c r="F278" s="238" t="s">
        <v>407</v>
      </c>
      <c r="G278" s="235"/>
      <c r="H278" s="237" t="s">
        <v>28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146</v>
      </c>
      <c r="AU278" s="244" t="s">
        <v>85</v>
      </c>
      <c r="AV278" s="13" t="s">
        <v>83</v>
      </c>
      <c r="AW278" s="13" t="s">
        <v>37</v>
      </c>
      <c r="AX278" s="13" t="s">
        <v>76</v>
      </c>
      <c r="AY278" s="244" t="s">
        <v>136</v>
      </c>
    </row>
    <row r="279" s="13" customFormat="1">
      <c r="A279" s="13"/>
      <c r="B279" s="234"/>
      <c r="C279" s="235"/>
      <c r="D279" s="236" t="s">
        <v>146</v>
      </c>
      <c r="E279" s="237" t="s">
        <v>28</v>
      </c>
      <c r="F279" s="238" t="s">
        <v>399</v>
      </c>
      <c r="G279" s="235"/>
      <c r="H279" s="237" t="s">
        <v>28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146</v>
      </c>
      <c r="AU279" s="244" t="s">
        <v>85</v>
      </c>
      <c r="AV279" s="13" t="s">
        <v>83</v>
      </c>
      <c r="AW279" s="13" t="s">
        <v>37</v>
      </c>
      <c r="AX279" s="13" t="s">
        <v>76</v>
      </c>
      <c r="AY279" s="244" t="s">
        <v>136</v>
      </c>
    </row>
    <row r="280" s="14" customFormat="1">
      <c r="A280" s="14"/>
      <c r="B280" s="245"/>
      <c r="C280" s="246"/>
      <c r="D280" s="236" t="s">
        <v>146</v>
      </c>
      <c r="E280" s="247" t="s">
        <v>28</v>
      </c>
      <c r="F280" s="248" t="s">
        <v>408</v>
      </c>
      <c r="G280" s="246"/>
      <c r="H280" s="249">
        <v>151.90000000000001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146</v>
      </c>
      <c r="AU280" s="255" t="s">
        <v>85</v>
      </c>
      <c r="AV280" s="14" t="s">
        <v>85</v>
      </c>
      <c r="AW280" s="14" t="s">
        <v>37</v>
      </c>
      <c r="AX280" s="14" t="s">
        <v>83</v>
      </c>
      <c r="AY280" s="255" t="s">
        <v>136</v>
      </c>
    </row>
    <row r="281" s="2" customFormat="1" ht="62.7" customHeight="1">
      <c r="A281" s="39"/>
      <c r="B281" s="40"/>
      <c r="C281" s="215" t="s">
        <v>409</v>
      </c>
      <c r="D281" s="215" t="s">
        <v>138</v>
      </c>
      <c r="E281" s="216" t="s">
        <v>410</v>
      </c>
      <c r="F281" s="217" t="s">
        <v>411</v>
      </c>
      <c r="G281" s="218" t="s">
        <v>141</v>
      </c>
      <c r="H281" s="219">
        <v>10</v>
      </c>
      <c r="I281" s="220"/>
      <c r="J281" s="221">
        <f>ROUND(I281*H281,2)</f>
        <v>0</v>
      </c>
      <c r="K281" s="222"/>
      <c r="L281" s="45"/>
      <c r="M281" s="223" t="s">
        <v>28</v>
      </c>
      <c r="N281" s="224" t="s">
        <v>49</v>
      </c>
      <c r="O281" s="86"/>
      <c r="P281" s="225">
        <f>O281*H281</f>
        <v>0</v>
      </c>
      <c r="Q281" s="225">
        <v>1.1027</v>
      </c>
      <c r="R281" s="225">
        <f>Q281*H281</f>
        <v>11.027000000000001</v>
      </c>
      <c r="S281" s="225">
        <v>0</v>
      </c>
      <c r="T281" s="22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7" t="s">
        <v>142</v>
      </c>
      <c r="AT281" s="227" t="s">
        <v>138</v>
      </c>
      <c r="AU281" s="227" t="s">
        <v>85</v>
      </c>
      <c r="AY281" s="18" t="s">
        <v>136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8" t="s">
        <v>142</v>
      </c>
      <c r="BK281" s="228">
        <f>ROUND(I281*H281,2)</f>
        <v>0</v>
      </c>
      <c r="BL281" s="18" t="s">
        <v>142</v>
      </c>
      <c r="BM281" s="227" t="s">
        <v>412</v>
      </c>
    </row>
    <row r="282" s="2" customFormat="1">
      <c r="A282" s="39"/>
      <c r="B282" s="40"/>
      <c r="C282" s="41"/>
      <c r="D282" s="229" t="s">
        <v>144</v>
      </c>
      <c r="E282" s="41"/>
      <c r="F282" s="230" t="s">
        <v>413</v>
      </c>
      <c r="G282" s="41"/>
      <c r="H282" s="41"/>
      <c r="I282" s="231"/>
      <c r="J282" s="41"/>
      <c r="K282" s="41"/>
      <c r="L282" s="45"/>
      <c r="M282" s="232"/>
      <c r="N282" s="233"/>
      <c r="O282" s="86"/>
      <c r="P282" s="86"/>
      <c r="Q282" s="86"/>
      <c r="R282" s="86"/>
      <c r="S282" s="86"/>
      <c r="T282" s="87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144</v>
      </c>
      <c r="AU282" s="18" t="s">
        <v>85</v>
      </c>
    </row>
    <row r="283" s="13" customFormat="1">
      <c r="A283" s="13"/>
      <c r="B283" s="234"/>
      <c r="C283" s="235"/>
      <c r="D283" s="236" t="s">
        <v>146</v>
      </c>
      <c r="E283" s="237" t="s">
        <v>28</v>
      </c>
      <c r="F283" s="238" t="s">
        <v>414</v>
      </c>
      <c r="G283" s="235"/>
      <c r="H283" s="237" t="s">
        <v>28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146</v>
      </c>
      <c r="AU283" s="244" t="s">
        <v>85</v>
      </c>
      <c r="AV283" s="13" t="s">
        <v>83</v>
      </c>
      <c r="AW283" s="13" t="s">
        <v>37</v>
      </c>
      <c r="AX283" s="13" t="s">
        <v>76</v>
      </c>
      <c r="AY283" s="244" t="s">
        <v>136</v>
      </c>
    </row>
    <row r="284" s="13" customFormat="1">
      <c r="A284" s="13"/>
      <c r="B284" s="234"/>
      <c r="C284" s="235"/>
      <c r="D284" s="236" t="s">
        <v>146</v>
      </c>
      <c r="E284" s="237" t="s">
        <v>28</v>
      </c>
      <c r="F284" s="238" t="s">
        <v>415</v>
      </c>
      <c r="G284" s="235"/>
      <c r="H284" s="237" t="s">
        <v>28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146</v>
      </c>
      <c r="AU284" s="244" t="s">
        <v>85</v>
      </c>
      <c r="AV284" s="13" t="s">
        <v>83</v>
      </c>
      <c r="AW284" s="13" t="s">
        <v>37</v>
      </c>
      <c r="AX284" s="13" t="s">
        <v>76</v>
      </c>
      <c r="AY284" s="244" t="s">
        <v>136</v>
      </c>
    </row>
    <row r="285" s="14" customFormat="1">
      <c r="A285" s="14"/>
      <c r="B285" s="245"/>
      <c r="C285" s="246"/>
      <c r="D285" s="236" t="s">
        <v>146</v>
      </c>
      <c r="E285" s="247" t="s">
        <v>28</v>
      </c>
      <c r="F285" s="248" t="s">
        <v>416</v>
      </c>
      <c r="G285" s="246"/>
      <c r="H285" s="249">
        <v>6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146</v>
      </c>
      <c r="AU285" s="255" t="s">
        <v>85</v>
      </c>
      <c r="AV285" s="14" t="s">
        <v>85</v>
      </c>
      <c r="AW285" s="14" t="s">
        <v>37</v>
      </c>
      <c r="AX285" s="14" t="s">
        <v>76</v>
      </c>
      <c r="AY285" s="255" t="s">
        <v>136</v>
      </c>
    </row>
    <row r="286" s="13" customFormat="1">
      <c r="A286" s="13"/>
      <c r="B286" s="234"/>
      <c r="C286" s="235"/>
      <c r="D286" s="236" t="s">
        <v>146</v>
      </c>
      <c r="E286" s="237" t="s">
        <v>28</v>
      </c>
      <c r="F286" s="238" t="s">
        <v>417</v>
      </c>
      <c r="G286" s="235"/>
      <c r="H286" s="237" t="s">
        <v>28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146</v>
      </c>
      <c r="AU286" s="244" t="s">
        <v>85</v>
      </c>
      <c r="AV286" s="13" t="s">
        <v>83</v>
      </c>
      <c r="AW286" s="13" t="s">
        <v>37</v>
      </c>
      <c r="AX286" s="13" t="s">
        <v>76</v>
      </c>
      <c r="AY286" s="244" t="s">
        <v>136</v>
      </c>
    </row>
    <row r="287" s="14" customFormat="1">
      <c r="A287" s="14"/>
      <c r="B287" s="245"/>
      <c r="C287" s="246"/>
      <c r="D287" s="236" t="s">
        <v>146</v>
      </c>
      <c r="E287" s="247" t="s">
        <v>28</v>
      </c>
      <c r="F287" s="248" t="s">
        <v>154</v>
      </c>
      <c r="G287" s="246"/>
      <c r="H287" s="249">
        <v>4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146</v>
      </c>
      <c r="AU287" s="255" t="s">
        <v>85</v>
      </c>
      <c r="AV287" s="14" t="s">
        <v>85</v>
      </c>
      <c r="AW287" s="14" t="s">
        <v>37</v>
      </c>
      <c r="AX287" s="14" t="s">
        <v>76</v>
      </c>
      <c r="AY287" s="255" t="s">
        <v>136</v>
      </c>
    </row>
    <row r="288" s="15" customFormat="1">
      <c r="A288" s="15"/>
      <c r="B288" s="256"/>
      <c r="C288" s="257"/>
      <c r="D288" s="236" t="s">
        <v>146</v>
      </c>
      <c r="E288" s="258" t="s">
        <v>28</v>
      </c>
      <c r="F288" s="259" t="s">
        <v>202</v>
      </c>
      <c r="G288" s="257"/>
      <c r="H288" s="260">
        <v>10</v>
      </c>
      <c r="I288" s="261"/>
      <c r="J288" s="257"/>
      <c r="K288" s="257"/>
      <c r="L288" s="262"/>
      <c r="M288" s="263"/>
      <c r="N288" s="264"/>
      <c r="O288" s="264"/>
      <c r="P288" s="264"/>
      <c r="Q288" s="264"/>
      <c r="R288" s="264"/>
      <c r="S288" s="264"/>
      <c r="T288" s="26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6" t="s">
        <v>146</v>
      </c>
      <c r="AU288" s="266" t="s">
        <v>85</v>
      </c>
      <c r="AV288" s="15" t="s">
        <v>142</v>
      </c>
      <c r="AW288" s="15" t="s">
        <v>37</v>
      </c>
      <c r="AX288" s="15" t="s">
        <v>83</v>
      </c>
      <c r="AY288" s="266" t="s">
        <v>136</v>
      </c>
    </row>
    <row r="289" s="2" customFormat="1" ht="62.7" customHeight="1">
      <c r="A289" s="39"/>
      <c r="B289" s="40"/>
      <c r="C289" s="215" t="s">
        <v>418</v>
      </c>
      <c r="D289" s="215" t="s">
        <v>138</v>
      </c>
      <c r="E289" s="216" t="s">
        <v>419</v>
      </c>
      <c r="F289" s="217" t="s">
        <v>420</v>
      </c>
      <c r="G289" s="218" t="s">
        <v>141</v>
      </c>
      <c r="H289" s="219">
        <v>4</v>
      </c>
      <c r="I289" s="220"/>
      <c r="J289" s="221">
        <f>ROUND(I289*H289,2)</f>
        <v>0</v>
      </c>
      <c r="K289" s="222"/>
      <c r="L289" s="45"/>
      <c r="M289" s="223" t="s">
        <v>28</v>
      </c>
      <c r="N289" s="224" t="s">
        <v>49</v>
      </c>
      <c r="O289" s="86"/>
      <c r="P289" s="225">
        <f>O289*H289</f>
        <v>0</v>
      </c>
      <c r="Q289" s="225">
        <v>0.52669999999999995</v>
      </c>
      <c r="R289" s="225">
        <f>Q289*H289</f>
        <v>2.1067999999999998</v>
      </c>
      <c r="S289" s="225">
        <v>0</v>
      </c>
      <c r="T289" s="22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7" t="s">
        <v>142</v>
      </c>
      <c r="AT289" s="227" t="s">
        <v>138</v>
      </c>
      <c r="AU289" s="227" t="s">
        <v>85</v>
      </c>
      <c r="AY289" s="18" t="s">
        <v>136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8" t="s">
        <v>142</v>
      </c>
      <c r="BK289" s="228">
        <f>ROUND(I289*H289,2)</f>
        <v>0</v>
      </c>
      <c r="BL289" s="18" t="s">
        <v>142</v>
      </c>
      <c r="BM289" s="227" t="s">
        <v>421</v>
      </c>
    </row>
    <row r="290" s="13" customFormat="1">
      <c r="A290" s="13"/>
      <c r="B290" s="234"/>
      <c r="C290" s="235"/>
      <c r="D290" s="236" t="s">
        <v>146</v>
      </c>
      <c r="E290" s="237" t="s">
        <v>28</v>
      </c>
      <c r="F290" s="238" t="s">
        <v>422</v>
      </c>
      <c r="G290" s="235"/>
      <c r="H290" s="237" t="s">
        <v>28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146</v>
      </c>
      <c r="AU290" s="244" t="s">
        <v>85</v>
      </c>
      <c r="AV290" s="13" t="s">
        <v>83</v>
      </c>
      <c r="AW290" s="13" t="s">
        <v>37</v>
      </c>
      <c r="AX290" s="13" t="s">
        <v>76</v>
      </c>
      <c r="AY290" s="244" t="s">
        <v>136</v>
      </c>
    </row>
    <row r="291" s="14" customFormat="1">
      <c r="A291" s="14"/>
      <c r="B291" s="245"/>
      <c r="C291" s="246"/>
      <c r="D291" s="236" t="s">
        <v>146</v>
      </c>
      <c r="E291" s="247" t="s">
        <v>28</v>
      </c>
      <c r="F291" s="248" t="s">
        <v>154</v>
      </c>
      <c r="G291" s="246"/>
      <c r="H291" s="249">
        <v>4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146</v>
      </c>
      <c r="AU291" s="255" t="s">
        <v>85</v>
      </c>
      <c r="AV291" s="14" t="s">
        <v>85</v>
      </c>
      <c r="AW291" s="14" t="s">
        <v>37</v>
      </c>
      <c r="AX291" s="14" t="s">
        <v>83</v>
      </c>
      <c r="AY291" s="255" t="s">
        <v>136</v>
      </c>
    </row>
    <row r="292" s="12" customFormat="1" ht="22.8" customHeight="1">
      <c r="A292" s="12"/>
      <c r="B292" s="199"/>
      <c r="C292" s="200"/>
      <c r="D292" s="201" t="s">
        <v>75</v>
      </c>
      <c r="E292" s="213" t="s">
        <v>175</v>
      </c>
      <c r="F292" s="213" t="s">
        <v>423</v>
      </c>
      <c r="G292" s="200"/>
      <c r="H292" s="200"/>
      <c r="I292" s="203"/>
      <c r="J292" s="214">
        <f>BK292</f>
        <v>0</v>
      </c>
      <c r="K292" s="200"/>
      <c r="L292" s="205"/>
      <c r="M292" s="206"/>
      <c r="N292" s="207"/>
      <c r="O292" s="207"/>
      <c r="P292" s="208">
        <f>SUM(P293:P296)</f>
        <v>0</v>
      </c>
      <c r="Q292" s="207"/>
      <c r="R292" s="208">
        <f>SUM(R293:R296)</f>
        <v>4.6250400000000003</v>
      </c>
      <c r="S292" s="207"/>
      <c r="T292" s="209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0" t="s">
        <v>83</v>
      </c>
      <c r="AT292" s="211" t="s">
        <v>75</v>
      </c>
      <c r="AU292" s="211" t="s">
        <v>83</v>
      </c>
      <c r="AY292" s="210" t="s">
        <v>136</v>
      </c>
      <c r="BK292" s="212">
        <f>SUM(BK293:BK296)</f>
        <v>0</v>
      </c>
    </row>
    <row r="293" s="2" customFormat="1" ht="37.8" customHeight="1">
      <c r="A293" s="39"/>
      <c r="B293" s="40"/>
      <c r="C293" s="215" t="s">
        <v>424</v>
      </c>
      <c r="D293" s="215" t="s">
        <v>138</v>
      </c>
      <c r="E293" s="216" t="s">
        <v>425</v>
      </c>
      <c r="F293" s="217" t="s">
        <v>426</v>
      </c>
      <c r="G293" s="218" t="s">
        <v>141</v>
      </c>
      <c r="H293" s="219">
        <v>84</v>
      </c>
      <c r="I293" s="220"/>
      <c r="J293" s="221">
        <f>ROUND(I293*H293,2)</f>
        <v>0</v>
      </c>
      <c r="K293" s="222"/>
      <c r="L293" s="45"/>
      <c r="M293" s="223" t="s">
        <v>28</v>
      </c>
      <c r="N293" s="224" t="s">
        <v>49</v>
      </c>
      <c r="O293" s="86"/>
      <c r="P293" s="225">
        <f>O293*H293</f>
        <v>0</v>
      </c>
      <c r="Q293" s="225">
        <v>0.055059999999999998</v>
      </c>
      <c r="R293" s="225">
        <f>Q293*H293</f>
        <v>4.6250400000000003</v>
      </c>
      <c r="S293" s="225">
        <v>0</v>
      </c>
      <c r="T293" s="22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7" t="s">
        <v>142</v>
      </c>
      <c r="AT293" s="227" t="s">
        <v>138</v>
      </c>
      <c r="AU293" s="227" t="s">
        <v>85</v>
      </c>
      <c r="AY293" s="18" t="s">
        <v>136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8" t="s">
        <v>142</v>
      </c>
      <c r="BK293" s="228">
        <f>ROUND(I293*H293,2)</f>
        <v>0</v>
      </c>
      <c r="BL293" s="18" t="s">
        <v>142</v>
      </c>
      <c r="BM293" s="227" t="s">
        <v>427</v>
      </c>
    </row>
    <row r="294" s="2" customFormat="1">
      <c r="A294" s="39"/>
      <c r="B294" s="40"/>
      <c r="C294" s="41"/>
      <c r="D294" s="229" t="s">
        <v>144</v>
      </c>
      <c r="E294" s="41"/>
      <c r="F294" s="230" t="s">
        <v>428</v>
      </c>
      <c r="G294" s="41"/>
      <c r="H294" s="41"/>
      <c r="I294" s="231"/>
      <c r="J294" s="41"/>
      <c r="K294" s="41"/>
      <c r="L294" s="45"/>
      <c r="M294" s="232"/>
      <c r="N294" s="233"/>
      <c r="O294" s="86"/>
      <c r="P294" s="86"/>
      <c r="Q294" s="86"/>
      <c r="R294" s="86"/>
      <c r="S294" s="86"/>
      <c r="T294" s="87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144</v>
      </c>
      <c r="AU294" s="18" t="s">
        <v>85</v>
      </c>
    </row>
    <row r="295" s="13" customFormat="1">
      <c r="A295" s="13"/>
      <c r="B295" s="234"/>
      <c r="C295" s="235"/>
      <c r="D295" s="236" t="s">
        <v>146</v>
      </c>
      <c r="E295" s="237" t="s">
        <v>28</v>
      </c>
      <c r="F295" s="238" t="s">
        <v>429</v>
      </c>
      <c r="G295" s="235"/>
      <c r="H295" s="237" t="s">
        <v>28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146</v>
      </c>
      <c r="AU295" s="244" t="s">
        <v>85</v>
      </c>
      <c r="AV295" s="13" t="s">
        <v>83</v>
      </c>
      <c r="AW295" s="13" t="s">
        <v>37</v>
      </c>
      <c r="AX295" s="13" t="s">
        <v>76</v>
      </c>
      <c r="AY295" s="244" t="s">
        <v>136</v>
      </c>
    </row>
    <row r="296" s="14" customFormat="1">
      <c r="A296" s="14"/>
      <c r="B296" s="245"/>
      <c r="C296" s="246"/>
      <c r="D296" s="236" t="s">
        <v>146</v>
      </c>
      <c r="E296" s="247" t="s">
        <v>28</v>
      </c>
      <c r="F296" s="248" t="s">
        <v>430</v>
      </c>
      <c r="G296" s="246"/>
      <c r="H296" s="249">
        <v>84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146</v>
      </c>
      <c r="AU296" s="255" t="s">
        <v>85</v>
      </c>
      <c r="AV296" s="14" t="s">
        <v>85</v>
      </c>
      <c r="AW296" s="14" t="s">
        <v>37</v>
      </c>
      <c r="AX296" s="14" t="s">
        <v>83</v>
      </c>
      <c r="AY296" s="255" t="s">
        <v>136</v>
      </c>
    </row>
    <row r="297" s="12" customFormat="1" ht="22.8" customHeight="1">
      <c r="A297" s="12"/>
      <c r="B297" s="199"/>
      <c r="C297" s="200"/>
      <c r="D297" s="201" t="s">
        <v>75</v>
      </c>
      <c r="E297" s="213" t="s">
        <v>203</v>
      </c>
      <c r="F297" s="213" t="s">
        <v>431</v>
      </c>
      <c r="G297" s="200"/>
      <c r="H297" s="200"/>
      <c r="I297" s="203"/>
      <c r="J297" s="214">
        <f>BK297</f>
        <v>0</v>
      </c>
      <c r="K297" s="200"/>
      <c r="L297" s="205"/>
      <c r="M297" s="206"/>
      <c r="N297" s="207"/>
      <c r="O297" s="207"/>
      <c r="P297" s="208">
        <f>SUM(P298:P312)</f>
        <v>0</v>
      </c>
      <c r="Q297" s="207"/>
      <c r="R297" s="208">
        <f>SUM(R298:R312)</f>
        <v>0</v>
      </c>
      <c r="S297" s="207"/>
      <c r="T297" s="209">
        <f>SUM(T298:T312)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0" t="s">
        <v>83</v>
      </c>
      <c r="AT297" s="211" t="s">
        <v>75</v>
      </c>
      <c r="AU297" s="211" t="s">
        <v>83</v>
      </c>
      <c r="AY297" s="210" t="s">
        <v>136</v>
      </c>
      <c r="BK297" s="212">
        <f>SUM(BK298:BK312)</f>
        <v>0</v>
      </c>
    </row>
    <row r="298" s="2" customFormat="1" ht="16.5" customHeight="1">
      <c r="A298" s="39"/>
      <c r="B298" s="40"/>
      <c r="C298" s="215" t="s">
        <v>432</v>
      </c>
      <c r="D298" s="215" t="s">
        <v>138</v>
      </c>
      <c r="E298" s="216" t="s">
        <v>433</v>
      </c>
      <c r="F298" s="217" t="s">
        <v>434</v>
      </c>
      <c r="G298" s="218" t="s">
        <v>435</v>
      </c>
      <c r="H298" s="219">
        <v>1</v>
      </c>
      <c r="I298" s="220"/>
      <c r="J298" s="221">
        <f>ROUND(I298*H298,2)</f>
        <v>0</v>
      </c>
      <c r="K298" s="222"/>
      <c r="L298" s="45"/>
      <c r="M298" s="223" t="s">
        <v>28</v>
      </c>
      <c r="N298" s="224" t="s">
        <v>49</v>
      </c>
      <c r="O298" s="86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7" t="s">
        <v>142</v>
      </c>
      <c r="AT298" s="227" t="s">
        <v>138</v>
      </c>
      <c r="AU298" s="227" t="s">
        <v>85</v>
      </c>
      <c r="AY298" s="18" t="s">
        <v>136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8" t="s">
        <v>142</v>
      </c>
      <c r="BK298" s="228">
        <f>ROUND(I298*H298,2)</f>
        <v>0</v>
      </c>
      <c r="BL298" s="18" t="s">
        <v>142</v>
      </c>
      <c r="BM298" s="227" t="s">
        <v>436</v>
      </c>
    </row>
    <row r="299" s="13" customFormat="1">
      <c r="A299" s="13"/>
      <c r="B299" s="234"/>
      <c r="C299" s="235"/>
      <c r="D299" s="236" t="s">
        <v>146</v>
      </c>
      <c r="E299" s="237" t="s">
        <v>28</v>
      </c>
      <c r="F299" s="238" t="s">
        <v>437</v>
      </c>
      <c r="G299" s="235"/>
      <c r="H299" s="237" t="s">
        <v>28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146</v>
      </c>
      <c r="AU299" s="244" t="s">
        <v>85</v>
      </c>
      <c r="AV299" s="13" t="s">
        <v>83</v>
      </c>
      <c r="AW299" s="13" t="s">
        <v>37</v>
      </c>
      <c r="AX299" s="13" t="s">
        <v>76</v>
      </c>
      <c r="AY299" s="244" t="s">
        <v>136</v>
      </c>
    </row>
    <row r="300" s="14" customFormat="1">
      <c r="A300" s="14"/>
      <c r="B300" s="245"/>
      <c r="C300" s="246"/>
      <c r="D300" s="236" t="s">
        <v>146</v>
      </c>
      <c r="E300" s="247" t="s">
        <v>28</v>
      </c>
      <c r="F300" s="248" t="s">
        <v>83</v>
      </c>
      <c r="G300" s="246"/>
      <c r="H300" s="249">
        <v>1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146</v>
      </c>
      <c r="AU300" s="255" t="s">
        <v>85</v>
      </c>
      <c r="AV300" s="14" t="s">
        <v>85</v>
      </c>
      <c r="AW300" s="14" t="s">
        <v>37</v>
      </c>
      <c r="AX300" s="14" t="s">
        <v>83</v>
      </c>
      <c r="AY300" s="255" t="s">
        <v>136</v>
      </c>
    </row>
    <row r="301" s="2" customFormat="1" ht="66.75" customHeight="1">
      <c r="A301" s="39"/>
      <c r="B301" s="40"/>
      <c r="C301" s="215" t="s">
        <v>438</v>
      </c>
      <c r="D301" s="215" t="s">
        <v>138</v>
      </c>
      <c r="E301" s="216" t="s">
        <v>439</v>
      </c>
      <c r="F301" s="217" t="s">
        <v>440</v>
      </c>
      <c r="G301" s="218" t="s">
        <v>141</v>
      </c>
      <c r="H301" s="219">
        <v>84</v>
      </c>
      <c r="I301" s="220"/>
      <c r="J301" s="221">
        <f>ROUND(I301*H301,2)</f>
        <v>0</v>
      </c>
      <c r="K301" s="222"/>
      <c r="L301" s="45"/>
      <c r="M301" s="223" t="s">
        <v>28</v>
      </c>
      <c r="N301" s="224" t="s">
        <v>49</v>
      </c>
      <c r="O301" s="86"/>
      <c r="P301" s="225">
        <f>O301*H301</f>
        <v>0</v>
      </c>
      <c r="Q301" s="225">
        <v>0</v>
      </c>
      <c r="R301" s="225">
        <f>Q301*H301</f>
        <v>0</v>
      </c>
      <c r="S301" s="225">
        <v>0.017999999999999999</v>
      </c>
      <c r="T301" s="226">
        <f>S301*H301</f>
        <v>1.5119999999999998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7" t="s">
        <v>142</v>
      </c>
      <c r="AT301" s="227" t="s">
        <v>138</v>
      </c>
      <c r="AU301" s="227" t="s">
        <v>85</v>
      </c>
      <c r="AY301" s="18" t="s">
        <v>136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8" t="s">
        <v>142</v>
      </c>
      <c r="BK301" s="228">
        <f>ROUND(I301*H301,2)</f>
        <v>0</v>
      </c>
      <c r="BL301" s="18" t="s">
        <v>142</v>
      </c>
      <c r="BM301" s="227" t="s">
        <v>441</v>
      </c>
    </row>
    <row r="302" s="2" customFormat="1">
      <c r="A302" s="39"/>
      <c r="B302" s="40"/>
      <c r="C302" s="41"/>
      <c r="D302" s="229" t="s">
        <v>144</v>
      </c>
      <c r="E302" s="41"/>
      <c r="F302" s="230" t="s">
        <v>442</v>
      </c>
      <c r="G302" s="41"/>
      <c r="H302" s="41"/>
      <c r="I302" s="231"/>
      <c r="J302" s="41"/>
      <c r="K302" s="41"/>
      <c r="L302" s="45"/>
      <c r="M302" s="232"/>
      <c r="N302" s="233"/>
      <c r="O302" s="86"/>
      <c r="P302" s="86"/>
      <c r="Q302" s="86"/>
      <c r="R302" s="86"/>
      <c r="S302" s="86"/>
      <c r="T302" s="87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144</v>
      </c>
      <c r="AU302" s="18" t="s">
        <v>85</v>
      </c>
    </row>
    <row r="303" s="13" customFormat="1">
      <c r="A303" s="13"/>
      <c r="B303" s="234"/>
      <c r="C303" s="235"/>
      <c r="D303" s="236" t="s">
        <v>146</v>
      </c>
      <c r="E303" s="237" t="s">
        <v>28</v>
      </c>
      <c r="F303" s="238" t="s">
        <v>429</v>
      </c>
      <c r="G303" s="235"/>
      <c r="H303" s="237" t="s">
        <v>28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146</v>
      </c>
      <c r="AU303" s="244" t="s">
        <v>85</v>
      </c>
      <c r="AV303" s="13" t="s">
        <v>83</v>
      </c>
      <c r="AW303" s="13" t="s">
        <v>37</v>
      </c>
      <c r="AX303" s="13" t="s">
        <v>76</v>
      </c>
      <c r="AY303" s="244" t="s">
        <v>136</v>
      </c>
    </row>
    <row r="304" s="14" customFormat="1">
      <c r="A304" s="14"/>
      <c r="B304" s="245"/>
      <c r="C304" s="246"/>
      <c r="D304" s="236" t="s">
        <v>146</v>
      </c>
      <c r="E304" s="247" t="s">
        <v>28</v>
      </c>
      <c r="F304" s="248" t="s">
        <v>430</v>
      </c>
      <c r="G304" s="246"/>
      <c r="H304" s="249">
        <v>84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146</v>
      </c>
      <c r="AU304" s="255" t="s">
        <v>85</v>
      </c>
      <c r="AV304" s="14" t="s">
        <v>85</v>
      </c>
      <c r="AW304" s="14" t="s">
        <v>37</v>
      </c>
      <c r="AX304" s="14" t="s">
        <v>83</v>
      </c>
      <c r="AY304" s="255" t="s">
        <v>136</v>
      </c>
    </row>
    <row r="305" s="2" customFormat="1" ht="24.15" customHeight="1">
      <c r="A305" s="39"/>
      <c r="B305" s="40"/>
      <c r="C305" s="215" t="s">
        <v>443</v>
      </c>
      <c r="D305" s="215" t="s">
        <v>138</v>
      </c>
      <c r="E305" s="216" t="s">
        <v>444</v>
      </c>
      <c r="F305" s="217" t="s">
        <v>445</v>
      </c>
      <c r="G305" s="218" t="s">
        <v>141</v>
      </c>
      <c r="H305" s="219">
        <v>16.699999999999999</v>
      </c>
      <c r="I305" s="220"/>
      <c r="J305" s="221">
        <f>ROUND(I305*H305,2)</f>
        <v>0</v>
      </c>
      <c r="K305" s="222"/>
      <c r="L305" s="45"/>
      <c r="M305" s="223" t="s">
        <v>28</v>
      </c>
      <c r="N305" s="224" t="s">
        <v>49</v>
      </c>
      <c r="O305" s="86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7" t="s">
        <v>142</v>
      </c>
      <c r="AT305" s="227" t="s">
        <v>138</v>
      </c>
      <c r="AU305" s="227" t="s">
        <v>85</v>
      </c>
      <c r="AY305" s="18" t="s">
        <v>136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8" t="s">
        <v>142</v>
      </c>
      <c r="BK305" s="228">
        <f>ROUND(I305*H305,2)</f>
        <v>0</v>
      </c>
      <c r="BL305" s="18" t="s">
        <v>142</v>
      </c>
      <c r="BM305" s="227" t="s">
        <v>446</v>
      </c>
    </row>
    <row r="306" s="2" customFormat="1">
      <c r="A306" s="39"/>
      <c r="B306" s="40"/>
      <c r="C306" s="41"/>
      <c r="D306" s="229" t="s">
        <v>144</v>
      </c>
      <c r="E306" s="41"/>
      <c r="F306" s="230" t="s">
        <v>447</v>
      </c>
      <c r="G306" s="41"/>
      <c r="H306" s="41"/>
      <c r="I306" s="231"/>
      <c r="J306" s="41"/>
      <c r="K306" s="41"/>
      <c r="L306" s="45"/>
      <c r="M306" s="232"/>
      <c r="N306" s="233"/>
      <c r="O306" s="86"/>
      <c r="P306" s="86"/>
      <c r="Q306" s="86"/>
      <c r="R306" s="86"/>
      <c r="S306" s="86"/>
      <c r="T306" s="87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144</v>
      </c>
      <c r="AU306" s="18" t="s">
        <v>85</v>
      </c>
    </row>
    <row r="307" s="13" customFormat="1">
      <c r="A307" s="13"/>
      <c r="B307" s="234"/>
      <c r="C307" s="235"/>
      <c r="D307" s="236" t="s">
        <v>146</v>
      </c>
      <c r="E307" s="237" t="s">
        <v>28</v>
      </c>
      <c r="F307" s="238" t="s">
        <v>448</v>
      </c>
      <c r="G307" s="235"/>
      <c r="H307" s="237" t="s">
        <v>28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146</v>
      </c>
      <c r="AU307" s="244" t="s">
        <v>85</v>
      </c>
      <c r="AV307" s="13" t="s">
        <v>83</v>
      </c>
      <c r="AW307" s="13" t="s">
        <v>37</v>
      </c>
      <c r="AX307" s="13" t="s">
        <v>76</v>
      </c>
      <c r="AY307" s="244" t="s">
        <v>136</v>
      </c>
    </row>
    <row r="308" s="13" customFormat="1">
      <c r="A308" s="13"/>
      <c r="B308" s="234"/>
      <c r="C308" s="235"/>
      <c r="D308" s="236" t="s">
        <v>146</v>
      </c>
      <c r="E308" s="237" t="s">
        <v>28</v>
      </c>
      <c r="F308" s="238" t="s">
        <v>449</v>
      </c>
      <c r="G308" s="235"/>
      <c r="H308" s="237" t="s">
        <v>28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146</v>
      </c>
      <c r="AU308" s="244" t="s">
        <v>85</v>
      </c>
      <c r="AV308" s="13" t="s">
        <v>83</v>
      </c>
      <c r="AW308" s="13" t="s">
        <v>37</v>
      </c>
      <c r="AX308" s="13" t="s">
        <v>76</v>
      </c>
      <c r="AY308" s="244" t="s">
        <v>136</v>
      </c>
    </row>
    <row r="309" s="14" customFormat="1">
      <c r="A309" s="14"/>
      <c r="B309" s="245"/>
      <c r="C309" s="246"/>
      <c r="D309" s="236" t="s">
        <v>146</v>
      </c>
      <c r="E309" s="247" t="s">
        <v>28</v>
      </c>
      <c r="F309" s="248" t="s">
        <v>450</v>
      </c>
      <c r="G309" s="246"/>
      <c r="H309" s="249">
        <v>6.7000000000000002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146</v>
      </c>
      <c r="AU309" s="255" t="s">
        <v>85</v>
      </c>
      <c r="AV309" s="14" t="s">
        <v>85</v>
      </c>
      <c r="AW309" s="14" t="s">
        <v>37</v>
      </c>
      <c r="AX309" s="14" t="s">
        <v>76</v>
      </c>
      <c r="AY309" s="255" t="s">
        <v>136</v>
      </c>
    </row>
    <row r="310" s="13" customFormat="1">
      <c r="A310" s="13"/>
      <c r="B310" s="234"/>
      <c r="C310" s="235"/>
      <c r="D310" s="236" t="s">
        <v>146</v>
      </c>
      <c r="E310" s="237" t="s">
        <v>28</v>
      </c>
      <c r="F310" s="238" t="s">
        <v>451</v>
      </c>
      <c r="G310" s="235"/>
      <c r="H310" s="237" t="s">
        <v>28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146</v>
      </c>
      <c r="AU310" s="244" t="s">
        <v>85</v>
      </c>
      <c r="AV310" s="13" t="s">
        <v>83</v>
      </c>
      <c r="AW310" s="13" t="s">
        <v>37</v>
      </c>
      <c r="AX310" s="13" t="s">
        <v>76</v>
      </c>
      <c r="AY310" s="244" t="s">
        <v>136</v>
      </c>
    </row>
    <row r="311" s="14" customFormat="1">
      <c r="A311" s="14"/>
      <c r="B311" s="245"/>
      <c r="C311" s="246"/>
      <c r="D311" s="236" t="s">
        <v>146</v>
      </c>
      <c r="E311" s="247" t="s">
        <v>28</v>
      </c>
      <c r="F311" s="248" t="s">
        <v>452</v>
      </c>
      <c r="G311" s="246"/>
      <c r="H311" s="249">
        <v>10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146</v>
      </c>
      <c r="AU311" s="255" t="s">
        <v>85</v>
      </c>
      <c r="AV311" s="14" t="s">
        <v>85</v>
      </c>
      <c r="AW311" s="14" t="s">
        <v>37</v>
      </c>
      <c r="AX311" s="14" t="s">
        <v>76</v>
      </c>
      <c r="AY311" s="255" t="s">
        <v>136</v>
      </c>
    </row>
    <row r="312" s="15" customFormat="1">
      <c r="A312" s="15"/>
      <c r="B312" s="256"/>
      <c r="C312" s="257"/>
      <c r="D312" s="236" t="s">
        <v>146</v>
      </c>
      <c r="E312" s="258" t="s">
        <v>28</v>
      </c>
      <c r="F312" s="259" t="s">
        <v>202</v>
      </c>
      <c r="G312" s="257"/>
      <c r="H312" s="260">
        <v>16.699999999999999</v>
      </c>
      <c r="I312" s="261"/>
      <c r="J312" s="257"/>
      <c r="K312" s="257"/>
      <c r="L312" s="262"/>
      <c r="M312" s="263"/>
      <c r="N312" s="264"/>
      <c r="O312" s="264"/>
      <c r="P312" s="264"/>
      <c r="Q312" s="264"/>
      <c r="R312" s="264"/>
      <c r="S312" s="264"/>
      <c r="T312" s="26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6" t="s">
        <v>146</v>
      </c>
      <c r="AU312" s="266" t="s">
        <v>85</v>
      </c>
      <c r="AV312" s="15" t="s">
        <v>142</v>
      </c>
      <c r="AW312" s="15" t="s">
        <v>37</v>
      </c>
      <c r="AX312" s="15" t="s">
        <v>83</v>
      </c>
      <c r="AY312" s="266" t="s">
        <v>136</v>
      </c>
    </row>
    <row r="313" s="12" customFormat="1" ht="22.8" customHeight="1">
      <c r="A313" s="12"/>
      <c r="B313" s="199"/>
      <c r="C313" s="200"/>
      <c r="D313" s="201" t="s">
        <v>75</v>
      </c>
      <c r="E313" s="213" t="s">
        <v>453</v>
      </c>
      <c r="F313" s="213" t="s">
        <v>454</v>
      </c>
      <c r="G313" s="200"/>
      <c r="H313" s="200"/>
      <c r="I313" s="203"/>
      <c r="J313" s="214">
        <f>BK313</f>
        <v>0</v>
      </c>
      <c r="K313" s="200"/>
      <c r="L313" s="205"/>
      <c r="M313" s="206"/>
      <c r="N313" s="207"/>
      <c r="O313" s="207"/>
      <c r="P313" s="208">
        <f>SUM(P314:P356)</f>
        <v>0</v>
      </c>
      <c r="Q313" s="207"/>
      <c r="R313" s="208">
        <f>SUM(R314:R356)</f>
        <v>0</v>
      </c>
      <c r="S313" s="207"/>
      <c r="T313" s="209">
        <f>SUM(T314:T356)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0" t="s">
        <v>83</v>
      </c>
      <c r="AT313" s="211" t="s">
        <v>75</v>
      </c>
      <c r="AU313" s="211" t="s">
        <v>83</v>
      </c>
      <c r="AY313" s="210" t="s">
        <v>136</v>
      </c>
      <c r="BK313" s="212">
        <f>SUM(BK314:BK356)</f>
        <v>0</v>
      </c>
    </row>
    <row r="314" s="2" customFormat="1" ht="49.05" customHeight="1">
      <c r="A314" s="39"/>
      <c r="B314" s="40"/>
      <c r="C314" s="215" t="s">
        <v>455</v>
      </c>
      <c r="D314" s="215" t="s">
        <v>138</v>
      </c>
      <c r="E314" s="216" t="s">
        <v>456</v>
      </c>
      <c r="F314" s="217" t="s">
        <v>457</v>
      </c>
      <c r="G314" s="218" t="s">
        <v>243</v>
      </c>
      <c r="H314" s="219">
        <v>5.4720000000000004</v>
      </c>
      <c r="I314" s="220"/>
      <c r="J314" s="221">
        <f>ROUND(I314*H314,2)</f>
        <v>0</v>
      </c>
      <c r="K314" s="222"/>
      <c r="L314" s="45"/>
      <c r="M314" s="223" t="s">
        <v>28</v>
      </c>
      <c r="N314" s="224" t="s">
        <v>49</v>
      </c>
      <c r="O314" s="86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7" t="s">
        <v>142</v>
      </c>
      <c r="AT314" s="227" t="s">
        <v>138</v>
      </c>
      <c r="AU314" s="227" t="s">
        <v>85</v>
      </c>
      <c r="AY314" s="18" t="s">
        <v>136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8" t="s">
        <v>142</v>
      </c>
      <c r="BK314" s="228">
        <f>ROUND(I314*H314,2)</f>
        <v>0</v>
      </c>
      <c r="BL314" s="18" t="s">
        <v>142</v>
      </c>
      <c r="BM314" s="227" t="s">
        <v>458</v>
      </c>
    </row>
    <row r="315" s="13" customFormat="1">
      <c r="A315" s="13"/>
      <c r="B315" s="234"/>
      <c r="C315" s="235"/>
      <c r="D315" s="236" t="s">
        <v>146</v>
      </c>
      <c r="E315" s="237" t="s">
        <v>28</v>
      </c>
      <c r="F315" s="238" t="s">
        <v>459</v>
      </c>
      <c r="G315" s="235"/>
      <c r="H315" s="237" t="s">
        <v>28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146</v>
      </c>
      <c r="AU315" s="244" t="s">
        <v>85</v>
      </c>
      <c r="AV315" s="13" t="s">
        <v>83</v>
      </c>
      <c r="AW315" s="13" t="s">
        <v>37</v>
      </c>
      <c r="AX315" s="13" t="s">
        <v>76</v>
      </c>
      <c r="AY315" s="244" t="s">
        <v>136</v>
      </c>
    </row>
    <row r="316" s="13" customFormat="1">
      <c r="A316" s="13"/>
      <c r="B316" s="234"/>
      <c r="C316" s="235"/>
      <c r="D316" s="236" t="s">
        <v>146</v>
      </c>
      <c r="E316" s="237" t="s">
        <v>28</v>
      </c>
      <c r="F316" s="238" t="s">
        <v>460</v>
      </c>
      <c r="G316" s="235"/>
      <c r="H316" s="237" t="s">
        <v>28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146</v>
      </c>
      <c r="AU316" s="244" t="s">
        <v>85</v>
      </c>
      <c r="AV316" s="13" t="s">
        <v>83</v>
      </c>
      <c r="AW316" s="13" t="s">
        <v>37</v>
      </c>
      <c r="AX316" s="13" t="s">
        <v>76</v>
      </c>
      <c r="AY316" s="244" t="s">
        <v>136</v>
      </c>
    </row>
    <row r="317" s="14" customFormat="1">
      <c r="A317" s="14"/>
      <c r="B317" s="245"/>
      <c r="C317" s="246"/>
      <c r="D317" s="236" t="s">
        <v>146</v>
      </c>
      <c r="E317" s="247" t="s">
        <v>28</v>
      </c>
      <c r="F317" s="248" t="s">
        <v>461</v>
      </c>
      <c r="G317" s="246"/>
      <c r="H317" s="249">
        <v>2.2000000000000002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146</v>
      </c>
      <c r="AU317" s="255" t="s">
        <v>85</v>
      </c>
      <c r="AV317" s="14" t="s">
        <v>85</v>
      </c>
      <c r="AW317" s="14" t="s">
        <v>37</v>
      </c>
      <c r="AX317" s="14" t="s">
        <v>76</v>
      </c>
      <c r="AY317" s="255" t="s">
        <v>136</v>
      </c>
    </row>
    <row r="318" s="13" customFormat="1">
      <c r="A318" s="13"/>
      <c r="B318" s="234"/>
      <c r="C318" s="235"/>
      <c r="D318" s="236" t="s">
        <v>146</v>
      </c>
      <c r="E318" s="237" t="s">
        <v>28</v>
      </c>
      <c r="F318" s="238" t="s">
        <v>462</v>
      </c>
      <c r="G318" s="235"/>
      <c r="H318" s="237" t="s">
        <v>28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146</v>
      </c>
      <c r="AU318" s="244" t="s">
        <v>85</v>
      </c>
      <c r="AV318" s="13" t="s">
        <v>83</v>
      </c>
      <c r="AW318" s="13" t="s">
        <v>37</v>
      </c>
      <c r="AX318" s="13" t="s">
        <v>76</v>
      </c>
      <c r="AY318" s="244" t="s">
        <v>136</v>
      </c>
    </row>
    <row r="319" s="14" customFormat="1">
      <c r="A319" s="14"/>
      <c r="B319" s="245"/>
      <c r="C319" s="246"/>
      <c r="D319" s="236" t="s">
        <v>146</v>
      </c>
      <c r="E319" s="247" t="s">
        <v>28</v>
      </c>
      <c r="F319" s="248" t="s">
        <v>463</v>
      </c>
      <c r="G319" s="246"/>
      <c r="H319" s="249">
        <v>1.76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146</v>
      </c>
      <c r="AU319" s="255" t="s">
        <v>85</v>
      </c>
      <c r="AV319" s="14" t="s">
        <v>85</v>
      </c>
      <c r="AW319" s="14" t="s">
        <v>37</v>
      </c>
      <c r="AX319" s="14" t="s">
        <v>76</v>
      </c>
      <c r="AY319" s="255" t="s">
        <v>136</v>
      </c>
    </row>
    <row r="320" s="13" customFormat="1">
      <c r="A320" s="13"/>
      <c r="B320" s="234"/>
      <c r="C320" s="235"/>
      <c r="D320" s="236" t="s">
        <v>146</v>
      </c>
      <c r="E320" s="237" t="s">
        <v>28</v>
      </c>
      <c r="F320" s="238" t="s">
        <v>464</v>
      </c>
      <c r="G320" s="235"/>
      <c r="H320" s="237" t="s">
        <v>28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146</v>
      </c>
      <c r="AU320" s="244" t="s">
        <v>85</v>
      </c>
      <c r="AV320" s="13" t="s">
        <v>83</v>
      </c>
      <c r="AW320" s="13" t="s">
        <v>37</v>
      </c>
      <c r="AX320" s="13" t="s">
        <v>76</v>
      </c>
      <c r="AY320" s="244" t="s">
        <v>136</v>
      </c>
    </row>
    <row r="321" s="14" customFormat="1">
      <c r="A321" s="14"/>
      <c r="B321" s="245"/>
      <c r="C321" s="246"/>
      <c r="D321" s="236" t="s">
        <v>146</v>
      </c>
      <c r="E321" s="247" t="s">
        <v>28</v>
      </c>
      <c r="F321" s="248" t="s">
        <v>465</v>
      </c>
      <c r="G321" s="246"/>
      <c r="H321" s="249">
        <v>1.512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146</v>
      </c>
      <c r="AU321" s="255" t="s">
        <v>85</v>
      </c>
      <c r="AV321" s="14" t="s">
        <v>85</v>
      </c>
      <c r="AW321" s="14" t="s">
        <v>37</v>
      </c>
      <c r="AX321" s="14" t="s">
        <v>76</v>
      </c>
      <c r="AY321" s="255" t="s">
        <v>136</v>
      </c>
    </row>
    <row r="322" s="15" customFormat="1">
      <c r="A322" s="15"/>
      <c r="B322" s="256"/>
      <c r="C322" s="257"/>
      <c r="D322" s="236" t="s">
        <v>146</v>
      </c>
      <c r="E322" s="258" t="s">
        <v>28</v>
      </c>
      <c r="F322" s="259" t="s">
        <v>202</v>
      </c>
      <c r="G322" s="257"/>
      <c r="H322" s="260">
        <v>5.4719999999999995</v>
      </c>
      <c r="I322" s="261"/>
      <c r="J322" s="257"/>
      <c r="K322" s="257"/>
      <c r="L322" s="262"/>
      <c r="M322" s="263"/>
      <c r="N322" s="264"/>
      <c r="O322" s="264"/>
      <c r="P322" s="264"/>
      <c r="Q322" s="264"/>
      <c r="R322" s="264"/>
      <c r="S322" s="264"/>
      <c r="T322" s="26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6" t="s">
        <v>146</v>
      </c>
      <c r="AU322" s="266" t="s">
        <v>85</v>
      </c>
      <c r="AV322" s="15" t="s">
        <v>142</v>
      </c>
      <c r="AW322" s="15" t="s">
        <v>37</v>
      </c>
      <c r="AX322" s="15" t="s">
        <v>83</v>
      </c>
      <c r="AY322" s="266" t="s">
        <v>136</v>
      </c>
    </row>
    <row r="323" s="2" customFormat="1" ht="44.25" customHeight="1">
      <c r="A323" s="39"/>
      <c r="B323" s="40"/>
      <c r="C323" s="215" t="s">
        <v>466</v>
      </c>
      <c r="D323" s="215" t="s">
        <v>138</v>
      </c>
      <c r="E323" s="216" t="s">
        <v>467</v>
      </c>
      <c r="F323" s="217" t="s">
        <v>468</v>
      </c>
      <c r="G323" s="218" t="s">
        <v>243</v>
      </c>
      <c r="H323" s="219">
        <v>35.597000000000001</v>
      </c>
      <c r="I323" s="220"/>
      <c r="J323" s="221">
        <f>ROUND(I323*H323,2)</f>
        <v>0</v>
      </c>
      <c r="K323" s="222"/>
      <c r="L323" s="45"/>
      <c r="M323" s="223" t="s">
        <v>28</v>
      </c>
      <c r="N323" s="224" t="s">
        <v>49</v>
      </c>
      <c r="O323" s="86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7" t="s">
        <v>142</v>
      </c>
      <c r="AT323" s="227" t="s">
        <v>138</v>
      </c>
      <c r="AU323" s="227" t="s">
        <v>85</v>
      </c>
      <c r="AY323" s="18" t="s">
        <v>136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8" t="s">
        <v>142</v>
      </c>
      <c r="BK323" s="228">
        <f>ROUND(I323*H323,2)</f>
        <v>0</v>
      </c>
      <c r="BL323" s="18" t="s">
        <v>142</v>
      </c>
      <c r="BM323" s="227" t="s">
        <v>469</v>
      </c>
    </row>
    <row r="324" s="2" customFormat="1">
      <c r="A324" s="39"/>
      <c r="B324" s="40"/>
      <c r="C324" s="41"/>
      <c r="D324" s="229" t="s">
        <v>144</v>
      </c>
      <c r="E324" s="41"/>
      <c r="F324" s="230" t="s">
        <v>470</v>
      </c>
      <c r="G324" s="41"/>
      <c r="H324" s="41"/>
      <c r="I324" s="231"/>
      <c r="J324" s="41"/>
      <c r="K324" s="41"/>
      <c r="L324" s="45"/>
      <c r="M324" s="232"/>
      <c r="N324" s="233"/>
      <c r="O324" s="86"/>
      <c r="P324" s="86"/>
      <c r="Q324" s="86"/>
      <c r="R324" s="86"/>
      <c r="S324" s="86"/>
      <c r="T324" s="87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144</v>
      </c>
      <c r="AU324" s="18" t="s">
        <v>85</v>
      </c>
    </row>
    <row r="325" s="13" customFormat="1">
      <c r="A325" s="13"/>
      <c r="B325" s="234"/>
      <c r="C325" s="235"/>
      <c r="D325" s="236" t="s">
        <v>146</v>
      </c>
      <c r="E325" s="237" t="s">
        <v>28</v>
      </c>
      <c r="F325" s="238" t="s">
        <v>471</v>
      </c>
      <c r="G325" s="235"/>
      <c r="H325" s="237" t="s">
        <v>28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146</v>
      </c>
      <c r="AU325" s="244" t="s">
        <v>85</v>
      </c>
      <c r="AV325" s="13" t="s">
        <v>83</v>
      </c>
      <c r="AW325" s="13" t="s">
        <v>37</v>
      </c>
      <c r="AX325" s="13" t="s">
        <v>76</v>
      </c>
      <c r="AY325" s="244" t="s">
        <v>136</v>
      </c>
    </row>
    <row r="326" s="13" customFormat="1">
      <c r="A326" s="13"/>
      <c r="B326" s="234"/>
      <c r="C326" s="235"/>
      <c r="D326" s="236" t="s">
        <v>146</v>
      </c>
      <c r="E326" s="237" t="s">
        <v>28</v>
      </c>
      <c r="F326" s="238" t="s">
        <v>472</v>
      </c>
      <c r="G326" s="235"/>
      <c r="H326" s="237" t="s">
        <v>28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146</v>
      </c>
      <c r="AU326" s="244" t="s">
        <v>85</v>
      </c>
      <c r="AV326" s="13" t="s">
        <v>83</v>
      </c>
      <c r="AW326" s="13" t="s">
        <v>37</v>
      </c>
      <c r="AX326" s="13" t="s">
        <v>76</v>
      </c>
      <c r="AY326" s="244" t="s">
        <v>136</v>
      </c>
    </row>
    <row r="327" s="14" customFormat="1">
      <c r="A327" s="14"/>
      <c r="B327" s="245"/>
      <c r="C327" s="246"/>
      <c r="D327" s="236" t="s">
        <v>146</v>
      </c>
      <c r="E327" s="247" t="s">
        <v>28</v>
      </c>
      <c r="F327" s="248" t="s">
        <v>473</v>
      </c>
      <c r="G327" s="246"/>
      <c r="H327" s="249">
        <v>2.2000000000000002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146</v>
      </c>
      <c r="AU327" s="255" t="s">
        <v>85</v>
      </c>
      <c r="AV327" s="14" t="s">
        <v>85</v>
      </c>
      <c r="AW327" s="14" t="s">
        <v>37</v>
      </c>
      <c r="AX327" s="14" t="s">
        <v>76</v>
      </c>
      <c r="AY327" s="255" t="s">
        <v>136</v>
      </c>
    </row>
    <row r="328" s="13" customFormat="1">
      <c r="A328" s="13"/>
      <c r="B328" s="234"/>
      <c r="C328" s="235"/>
      <c r="D328" s="236" t="s">
        <v>146</v>
      </c>
      <c r="E328" s="237" t="s">
        <v>28</v>
      </c>
      <c r="F328" s="238" t="s">
        <v>474</v>
      </c>
      <c r="G328" s="235"/>
      <c r="H328" s="237" t="s">
        <v>28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146</v>
      </c>
      <c r="AU328" s="244" t="s">
        <v>85</v>
      </c>
      <c r="AV328" s="13" t="s">
        <v>83</v>
      </c>
      <c r="AW328" s="13" t="s">
        <v>37</v>
      </c>
      <c r="AX328" s="13" t="s">
        <v>76</v>
      </c>
      <c r="AY328" s="244" t="s">
        <v>136</v>
      </c>
    </row>
    <row r="329" s="14" customFormat="1">
      <c r="A329" s="14"/>
      <c r="B329" s="245"/>
      <c r="C329" s="246"/>
      <c r="D329" s="236" t="s">
        <v>146</v>
      </c>
      <c r="E329" s="247" t="s">
        <v>28</v>
      </c>
      <c r="F329" s="248" t="s">
        <v>475</v>
      </c>
      <c r="G329" s="246"/>
      <c r="H329" s="249">
        <v>23.760000000000002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146</v>
      </c>
      <c r="AU329" s="255" t="s">
        <v>85</v>
      </c>
      <c r="AV329" s="14" t="s">
        <v>85</v>
      </c>
      <c r="AW329" s="14" t="s">
        <v>37</v>
      </c>
      <c r="AX329" s="14" t="s">
        <v>76</v>
      </c>
      <c r="AY329" s="255" t="s">
        <v>136</v>
      </c>
    </row>
    <row r="330" s="13" customFormat="1">
      <c r="A330" s="13"/>
      <c r="B330" s="234"/>
      <c r="C330" s="235"/>
      <c r="D330" s="236" t="s">
        <v>146</v>
      </c>
      <c r="E330" s="237" t="s">
        <v>28</v>
      </c>
      <c r="F330" s="238" t="s">
        <v>476</v>
      </c>
      <c r="G330" s="235"/>
      <c r="H330" s="237" t="s">
        <v>28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146</v>
      </c>
      <c r="AU330" s="244" t="s">
        <v>85</v>
      </c>
      <c r="AV330" s="13" t="s">
        <v>83</v>
      </c>
      <c r="AW330" s="13" t="s">
        <v>37</v>
      </c>
      <c r="AX330" s="13" t="s">
        <v>76</v>
      </c>
      <c r="AY330" s="244" t="s">
        <v>136</v>
      </c>
    </row>
    <row r="331" s="14" customFormat="1">
      <c r="A331" s="14"/>
      <c r="B331" s="245"/>
      <c r="C331" s="246"/>
      <c r="D331" s="236" t="s">
        <v>146</v>
      </c>
      <c r="E331" s="247" t="s">
        <v>28</v>
      </c>
      <c r="F331" s="248" t="s">
        <v>477</v>
      </c>
      <c r="G331" s="246"/>
      <c r="H331" s="249">
        <v>4.4000000000000004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146</v>
      </c>
      <c r="AU331" s="255" t="s">
        <v>85</v>
      </c>
      <c r="AV331" s="14" t="s">
        <v>85</v>
      </c>
      <c r="AW331" s="14" t="s">
        <v>37</v>
      </c>
      <c r="AX331" s="14" t="s">
        <v>76</v>
      </c>
      <c r="AY331" s="255" t="s">
        <v>136</v>
      </c>
    </row>
    <row r="332" s="13" customFormat="1">
      <c r="A332" s="13"/>
      <c r="B332" s="234"/>
      <c r="C332" s="235"/>
      <c r="D332" s="236" t="s">
        <v>146</v>
      </c>
      <c r="E332" s="237" t="s">
        <v>28</v>
      </c>
      <c r="F332" s="238" t="s">
        <v>478</v>
      </c>
      <c r="G332" s="235"/>
      <c r="H332" s="237" t="s">
        <v>28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146</v>
      </c>
      <c r="AU332" s="244" t="s">
        <v>85</v>
      </c>
      <c r="AV332" s="13" t="s">
        <v>83</v>
      </c>
      <c r="AW332" s="13" t="s">
        <v>37</v>
      </c>
      <c r="AX332" s="13" t="s">
        <v>76</v>
      </c>
      <c r="AY332" s="244" t="s">
        <v>136</v>
      </c>
    </row>
    <row r="333" s="14" customFormat="1">
      <c r="A333" s="14"/>
      <c r="B333" s="245"/>
      <c r="C333" s="246"/>
      <c r="D333" s="236" t="s">
        <v>146</v>
      </c>
      <c r="E333" s="247" t="s">
        <v>28</v>
      </c>
      <c r="F333" s="248" t="s">
        <v>479</v>
      </c>
      <c r="G333" s="246"/>
      <c r="H333" s="249">
        <v>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146</v>
      </c>
      <c r="AU333" s="255" t="s">
        <v>85</v>
      </c>
      <c r="AV333" s="14" t="s">
        <v>85</v>
      </c>
      <c r="AW333" s="14" t="s">
        <v>37</v>
      </c>
      <c r="AX333" s="14" t="s">
        <v>76</v>
      </c>
      <c r="AY333" s="255" t="s">
        <v>136</v>
      </c>
    </row>
    <row r="334" s="16" customFormat="1">
      <c r="A334" s="16"/>
      <c r="B334" s="278"/>
      <c r="C334" s="279"/>
      <c r="D334" s="236" t="s">
        <v>146</v>
      </c>
      <c r="E334" s="280" t="s">
        <v>28</v>
      </c>
      <c r="F334" s="281" t="s">
        <v>480</v>
      </c>
      <c r="G334" s="279"/>
      <c r="H334" s="282">
        <v>35.359999999999999</v>
      </c>
      <c r="I334" s="283"/>
      <c r="J334" s="279"/>
      <c r="K334" s="279"/>
      <c r="L334" s="284"/>
      <c r="M334" s="285"/>
      <c r="N334" s="286"/>
      <c r="O334" s="286"/>
      <c r="P334" s="286"/>
      <c r="Q334" s="286"/>
      <c r="R334" s="286"/>
      <c r="S334" s="286"/>
      <c r="T334" s="287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88" t="s">
        <v>146</v>
      </c>
      <c r="AU334" s="288" t="s">
        <v>85</v>
      </c>
      <c r="AV334" s="16" t="s">
        <v>155</v>
      </c>
      <c r="AW334" s="16" t="s">
        <v>37</v>
      </c>
      <c r="AX334" s="16" t="s">
        <v>76</v>
      </c>
      <c r="AY334" s="288" t="s">
        <v>136</v>
      </c>
    </row>
    <row r="335" s="13" customFormat="1">
      <c r="A335" s="13"/>
      <c r="B335" s="234"/>
      <c r="C335" s="235"/>
      <c r="D335" s="236" t="s">
        <v>146</v>
      </c>
      <c r="E335" s="237" t="s">
        <v>28</v>
      </c>
      <c r="F335" s="238" t="s">
        <v>481</v>
      </c>
      <c r="G335" s="235"/>
      <c r="H335" s="237" t="s">
        <v>28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146</v>
      </c>
      <c r="AU335" s="244" t="s">
        <v>85</v>
      </c>
      <c r="AV335" s="13" t="s">
        <v>83</v>
      </c>
      <c r="AW335" s="13" t="s">
        <v>37</v>
      </c>
      <c r="AX335" s="13" t="s">
        <v>76</v>
      </c>
      <c r="AY335" s="244" t="s">
        <v>136</v>
      </c>
    </row>
    <row r="336" s="14" customFormat="1">
      <c r="A336" s="14"/>
      <c r="B336" s="245"/>
      <c r="C336" s="246"/>
      <c r="D336" s="236" t="s">
        <v>146</v>
      </c>
      <c r="E336" s="247" t="s">
        <v>28</v>
      </c>
      <c r="F336" s="248" t="s">
        <v>482</v>
      </c>
      <c r="G336" s="246"/>
      <c r="H336" s="249">
        <v>0.19600000000000001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146</v>
      </c>
      <c r="AU336" s="255" t="s">
        <v>85</v>
      </c>
      <c r="AV336" s="14" t="s">
        <v>85</v>
      </c>
      <c r="AW336" s="14" t="s">
        <v>37</v>
      </c>
      <c r="AX336" s="14" t="s">
        <v>76</v>
      </c>
      <c r="AY336" s="255" t="s">
        <v>136</v>
      </c>
    </row>
    <row r="337" s="13" customFormat="1">
      <c r="A337" s="13"/>
      <c r="B337" s="234"/>
      <c r="C337" s="235"/>
      <c r="D337" s="236" t="s">
        <v>146</v>
      </c>
      <c r="E337" s="237" t="s">
        <v>28</v>
      </c>
      <c r="F337" s="238" t="s">
        <v>483</v>
      </c>
      <c r="G337" s="235"/>
      <c r="H337" s="237" t="s">
        <v>28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146</v>
      </c>
      <c r="AU337" s="244" t="s">
        <v>85</v>
      </c>
      <c r="AV337" s="13" t="s">
        <v>83</v>
      </c>
      <c r="AW337" s="13" t="s">
        <v>37</v>
      </c>
      <c r="AX337" s="13" t="s">
        <v>76</v>
      </c>
      <c r="AY337" s="244" t="s">
        <v>136</v>
      </c>
    </row>
    <row r="338" s="14" customFormat="1">
      <c r="A338" s="14"/>
      <c r="B338" s="245"/>
      <c r="C338" s="246"/>
      <c r="D338" s="236" t="s">
        <v>146</v>
      </c>
      <c r="E338" s="247" t="s">
        <v>28</v>
      </c>
      <c r="F338" s="248" t="s">
        <v>484</v>
      </c>
      <c r="G338" s="246"/>
      <c r="H338" s="249">
        <v>0.041000000000000002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146</v>
      </c>
      <c r="AU338" s="255" t="s">
        <v>85</v>
      </c>
      <c r="AV338" s="14" t="s">
        <v>85</v>
      </c>
      <c r="AW338" s="14" t="s">
        <v>37</v>
      </c>
      <c r="AX338" s="14" t="s">
        <v>76</v>
      </c>
      <c r="AY338" s="255" t="s">
        <v>136</v>
      </c>
    </row>
    <row r="339" s="15" customFormat="1">
      <c r="A339" s="15"/>
      <c r="B339" s="256"/>
      <c r="C339" s="257"/>
      <c r="D339" s="236" t="s">
        <v>146</v>
      </c>
      <c r="E339" s="258" t="s">
        <v>28</v>
      </c>
      <c r="F339" s="259" t="s">
        <v>202</v>
      </c>
      <c r="G339" s="257"/>
      <c r="H339" s="260">
        <v>35.596999999999994</v>
      </c>
      <c r="I339" s="261"/>
      <c r="J339" s="257"/>
      <c r="K339" s="257"/>
      <c r="L339" s="262"/>
      <c r="M339" s="263"/>
      <c r="N339" s="264"/>
      <c r="O339" s="264"/>
      <c r="P339" s="264"/>
      <c r="Q339" s="264"/>
      <c r="R339" s="264"/>
      <c r="S339" s="264"/>
      <c r="T339" s="26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6" t="s">
        <v>146</v>
      </c>
      <c r="AU339" s="266" t="s">
        <v>85</v>
      </c>
      <c r="AV339" s="15" t="s">
        <v>142</v>
      </c>
      <c r="AW339" s="15" t="s">
        <v>37</v>
      </c>
      <c r="AX339" s="15" t="s">
        <v>83</v>
      </c>
      <c r="AY339" s="266" t="s">
        <v>136</v>
      </c>
    </row>
    <row r="340" s="2" customFormat="1" ht="55.5" customHeight="1">
      <c r="A340" s="39"/>
      <c r="B340" s="40"/>
      <c r="C340" s="215" t="s">
        <v>485</v>
      </c>
      <c r="D340" s="215" t="s">
        <v>138</v>
      </c>
      <c r="E340" s="216" t="s">
        <v>486</v>
      </c>
      <c r="F340" s="217" t="s">
        <v>487</v>
      </c>
      <c r="G340" s="218" t="s">
        <v>243</v>
      </c>
      <c r="H340" s="219">
        <v>71.194000000000003</v>
      </c>
      <c r="I340" s="220"/>
      <c r="J340" s="221">
        <f>ROUND(I340*H340,2)</f>
        <v>0</v>
      </c>
      <c r="K340" s="222"/>
      <c r="L340" s="45"/>
      <c r="M340" s="223" t="s">
        <v>28</v>
      </c>
      <c r="N340" s="224" t="s">
        <v>49</v>
      </c>
      <c r="O340" s="86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7" t="s">
        <v>142</v>
      </c>
      <c r="AT340" s="227" t="s">
        <v>138</v>
      </c>
      <c r="AU340" s="227" t="s">
        <v>85</v>
      </c>
      <c r="AY340" s="18" t="s">
        <v>136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8" t="s">
        <v>142</v>
      </c>
      <c r="BK340" s="228">
        <f>ROUND(I340*H340,2)</f>
        <v>0</v>
      </c>
      <c r="BL340" s="18" t="s">
        <v>142</v>
      </c>
      <c r="BM340" s="227" t="s">
        <v>488</v>
      </c>
    </row>
    <row r="341" s="2" customFormat="1">
      <c r="A341" s="39"/>
      <c r="B341" s="40"/>
      <c r="C341" s="41"/>
      <c r="D341" s="229" t="s">
        <v>144</v>
      </c>
      <c r="E341" s="41"/>
      <c r="F341" s="230" t="s">
        <v>489</v>
      </c>
      <c r="G341" s="41"/>
      <c r="H341" s="41"/>
      <c r="I341" s="231"/>
      <c r="J341" s="41"/>
      <c r="K341" s="41"/>
      <c r="L341" s="45"/>
      <c r="M341" s="232"/>
      <c r="N341" s="233"/>
      <c r="O341" s="86"/>
      <c r="P341" s="86"/>
      <c r="Q341" s="86"/>
      <c r="R341" s="86"/>
      <c r="S341" s="86"/>
      <c r="T341" s="87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144</v>
      </c>
      <c r="AU341" s="18" t="s">
        <v>85</v>
      </c>
    </row>
    <row r="342" s="13" customFormat="1">
      <c r="A342" s="13"/>
      <c r="B342" s="234"/>
      <c r="C342" s="235"/>
      <c r="D342" s="236" t="s">
        <v>146</v>
      </c>
      <c r="E342" s="237" t="s">
        <v>28</v>
      </c>
      <c r="F342" s="238" t="s">
        <v>490</v>
      </c>
      <c r="G342" s="235"/>
      <c r="H342" s="237" t="s">
        <v>28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146</v>
      </c>
      <c r="AU342" s="244" t="s">
        <v>85</v>
      </c>
      <c r="AV342" s="13" t="s">
        <v>83</v>
      </c>
      <c r="AW342" s="13" t="s">
        <v>37</v>
      </c>
      <c r="AX342" s="13" t="s">
        <v>76</v>
      </c>
      <c r="AY342" s="244" t="s">
        <v>136</v>
      </c>
    </row>
    <row r="343" s="13" customFormat="1">
      <c r="A343" s="13"/>
      <c r="B343" s="234"/>
      <c r="C343" s="235"/>
      <c r="D343" s="236" t="s">
        <v>146</v>
      </c>
      <c r="E343" s="237" t="s">
        <v>28</v>
      </c>
      <c r="F343" s="238" t="s">
        <v>472</v>
      </c>
      <c r="G343" s="235"/>
      <c r="H343" s="237" t="s">
        <v>28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146</v>
      </c>
      <c r="AU343" s="244" t="s">
        <v>85</v>
      </c>
      <c r="AV343" s="13" t="s">
        <v>83</v>
      </c>
      <c r="AW343" s="13" t="s">
        <v>37</v>
      </c>
      <c r="AX343" s="13" t="s">
        <v>76</v>
      </c>
      <c r="AY343" s="244" t="s">
        <v>136</v>
      </c>
    </row>
    <row r="344" s="14" customFormat="1">
      <c r="A344" s="14"/>
      <c r="B344" s="245"/>
      <c r="C344" s="246"/>
      <c r="D344" s="236" t="s">
        <v>146</v>
      </c>
      <c r="E344" s="247" t="s">
        <v>28</v>
      </c>
      <c r="F344" s="248" t="s">
        <v>491</v>
      </c>
      <c r="G344" s="246"/>
      <c r="H344" s="249">
        <v>4.4000000000000004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146</v>
      </c>
      <c r="AU344" s="255" t="s">
        <v>85</v>
      </c>
      <c r="AV344" s="14" t="s">
        <v>85</v>
      </c>
      <c r="AW344" s="14" t="s">
        <v>37</v>
      </c>
      <c r="AX344" s="14" t="s">
        <v>76</v>
      </c>
      <c r="AY344" s="255" t="s">
        <v>136</v>
      </c>
    </row>
    <row r="345" s="13" customFormat="1">
      <c r="A345" s="13"/>
      <c r="B345" s="234"/>
      <c r="C345" s="235"/>
      <c r="D345" s="236" t="s">
        <v>146</v>
      </c>
      <c r="E345" s="237" t="s">
        <v>28</v>
      </c>
      <c r="F345" s="238" t="s">
        <v>474</v>
      </c>
      <c r="G345" s="235"/>
      <c r="H345" s="237" t="s">
        <v>28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146</v>
      </c>
      <c r="AU345" s="244" t="s">
        <v>85</v>
      </c>
      <c r="AV345" s="13" t="s">
        <v>83</v>
      </c>
      <c r="AW345" s="13" t="s">
        <v>37</v>
      </c>
      <c r="AX345" s="13" t="s">
        <v>76</v>
      </c>
      <c r="AY345" s="244" t="s">
        <v>136</v>
      </c>
    </row>
    <row r="346" s="14" customFormat="1">
      <c r="A346" s="14"/>
      <c r="B346" s="245"/>
      <c r="C346" s="246"/>
      <c r="D346" s="236" t="s">
        <v>146</v>
      </c>
      <c r="E346" s="247" t="s">
        <v>28</v>
      </c>
      <c r="F346" s="248" t="s">
        <v>492</v>
      </c>
      <c r="G346" s="246"/>
      <c r="H346" s="249">
        <v>47.520000000000003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146</v>
      </c>
      <c r="AU346" s="255" t="s">
        <v>85</v>
      </c>
      <c r="AV346" s="14" t="s">
        <v>85</v>
      </c>
      <c r="AW346" s="14" t="s">
        <v>37</v>
      </c>
      <c r="AX346" s="14" t="s">
        <v>76</v>
      </c>
      <c r="AY346" s="255" t="s">
        <v>136</v>
      </c>
    </row>
    <row r="347" s="13" customFormat="1">
      <c r="A347" s="13"/>
      <c r="B347" s="234"/>
      <c r="C347" s="235"/>
      <c r="D347" s="236" t="s">
        <v>146</v>
      </c>
      <c r="E347" s="237" t="s">
        <v>28</v>
      </c>
      <c r="F347" s="238" t="s">
        <v>476</v>
      </c>
      <c r="G347" s="235"/>
      <c r="H347" s="237" t="s">
        <v>28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146</v>
      </c>
      <c r="AU347" s="244" t="s">
        <v>85</v>
      </c>
      <c r="AV347" s="13" t="s">
        <v>83</v>
      </c>
      <c r="AW347" s="13" t="s">
        <v>37</v>
      </c>
      <c r="AX347" s="13" t="s">
        <v>76</v>
      </c>
      <c r="AY347" s="244" t="s">
        <v>136</v>
      </c>
    </row>
    <row r="348" s="14" customFormat="1">
      <c r="A348" s="14"/>
      <c r="B348" s="245"/>
      <c r="C348" s="246"/>
      <c r="D348" s="236" t="s">
        <v>146</v>
      </c>
      <c r="E348" s="247" t="s">
        <v>28</v>
      </c>
      <c r="F348" s="248" t="s">
        <v>493</v>
      </c>
      <c r="G348" s="246"/>
      <c r="H348" s="249">
        <v>8.8000000000000007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146</v>
      </c>
      <c r="AU348" s="255" t="s">
        <v>85</v>
      </c>
      <c r="AV348" s="14" t="s">
        <v>85</v>
      </c>
      <c r="AW348" s="14" t="s">
        <v>37</v>
      </c>
      <c r="AX348" s="14" t="s">
        <v>76</v>
      </c>
      <c r="AY348" s="255" t="s">
        <v>136</v>
      </c>
    </row>
    <row r="349" s="13" customFormat="1">
      <c r="A349" s="13"/>
      <c r="B349" s="234"/>
      <c r="C349" s="235"/>
      <c r="D349" s="236" t="s">
        <v>146</v>
      </c>
      <c r="E349" s="237" t="s">
        <v>28</v>
      </c>
      <c r="F349" s="238" t="s">
        <v>478</v>
      </c>
      <c r="G349" s="235"/>
      <c r="H349" s="237" t="s">
        <v>28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146</v>
      </c>
      <c r="AU349" s="244" t="s">
        <v>85</v>
      </c>
      <c r="AV349" s="13" t="s">
        <v>83</v>
      </c>
      <c r="AW349" s="13" t="s">
        <v>37</v>
      </c>
      <c r="AX349" s="13" t="s">
        <v>76</v>
      </c>
      <c r="AY349" s="244" t="s">
        <v>136</v>
      </c>
    </row>
    <row r="350" s="14" customFormat="1">
      <c r="A350" s="14"/>
      <c r="B350" s="245"/>
      <c r="C350" s="246"/>
      <c r="D350" s="236" t="s">
        <v>146</v>
      </c>
      <c r="E350" s="247" t="s">
        <v>28</v>
      </c>
      <c r="F350" s="248" t="s">
        <v>494</v>
      </c>
      <c r="G350" s="246"/>
      <c r="H350" s="249">
        <v>10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146</v>
      </c>
      <c r="AU350" s="255" t="s">
        <v>85</v>
      </c>
      <c r="AV350" s="14" t="s">
        <v>85</v>
      </c>
      <c r="AW350" s="14" t="s">
        <v>37</v>
      </c>
      <c r="AX350" s="14" t="s">
        <v>76</v>
      </c>
      <c r="AY350" s="255" t="s">
        <v>136</v>
      </c>
    </row>
    <row r="351" s="16" customFormat="1">
      <c r="A351" s="16"/>
      <c r="B351" s="278"/>
      <c r="C351" s="279"/>
      <c r="D351" s="236" t="s">
        <v>146</v>
      </c>
      <c r="E351" s="280" t="s">
        <v>28</v>
      </c>
      <c r="F351" s="281" t="s">
        <v>480</v>
      </c>
      <c r="G351" s="279"/>
      <c r="H351" s="282">
        <v>70.719999999999999</v>
      </c>
      <c r="I351" s="283"/>
      <c r="J351" s="279"/>
      <c r="K351" s="279"/>
      <c r="L351" s="284"/>
      <c r="M351" s="285"/>
      <c r="N351" s="286"/>
      <c r="O351" s="286"/>
      <c r="P351" s="286"/>
      <c r="Q351" s="286"/>
      <c r="R351" s="286"/>
      <c r="S351" s="286"/>
      <c r="T351" s="287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88" t="s">
        <v>146</v>
      </c>
      <c r="AU351" s="288" t="s">
        <v>85</v>
      </c>
      <c r="AV351" s="16" t="s">
        <v>155</v>
      </c>
      <c r="AW351" s="16" t="s">
        <v>37</v>
      </c>
      <c r="AX351" s="16" t="s">
        <v>76</v>
      </c>
      <c r="AY351" s="288" t="s">
        <v>136</v>
      </c>
    </row>
    <row r="352" s="13" customFormat="1">
      <c r="A352" s="13"/>
      <c r="B352" s="234"/>
      <c r="C352" s="235"/>
      <c r="D352" s="236" t="s">
        <v>146</v>
      </c>
      <c r="E352" s="237" t="s">
        <v>28</v>
      </c>
      <c r="F352" s="238" t="s">
        <v>481</v>
      </c>
      <c r="G352" s="235"/>
      <c r="H352" s="237" t="s">
        <v>28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146</v>
      </c>
      <c r="AU352" s="244" t="s">
        <v>85</v>
      </c>
      <c r="AV352" s="13" t="s">
        <v>83</v>
      </c>
      <c r="AW352" s="13" t="s">
        <v>37</v>
      </c>
      <c r="AX352" s="13" t="s">
        <v>76</v>
      </c>
      <c r="AY352" s="244" t="s">
        <v>136</v>
      </c>
    </row>
    <row r="353" s="14" customFormat="1">
      <c r="A353" s="14"/>
      <c r="B353" s="245"/>
      <c r="C353" s="246"/>
      <c r="D353" s="236" t="s">
        <v>146</v>
      </c>
      <c r="E353" s="247" t="s">
        <v>28</v>
      </c>
      <c r="F353" s="248" t="s">
        <v>495</v>
      </c>
      <c r="G353" s="246"/>
      <c r="H353" s="249">
        <v>0.39200000000000002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146</v>
      </c>
      <c r="AU353" s="255" t="s">
        <v>85</v>
      </c>
      <c r="AV353" s="14" t="s">
        <v>85</v>
      </c>
      <c r="AW353" s="14" t="s">
        <v>37</v>
      </c>
      <c r="AX353" s="14" t="s">
        <v>76</v>
      </c>
      <c r="AY353" s="255" t="s">
        <v>136</v>
      </c>
    </row>
    <row r="354" s="13" customFormat="1">
      <c r="A354" s="13"/>
      <c r="B354" s="234"/>
      <c r="C354" s="235"/>
      <c r="D354" s="236" t="s">
        <v>146</v>
      </c>
      <c r="E354" s="237" t="s">
        <v>28</v>
      </c>
      <c r="F354" s="238" t="s">
        <v>483</v>
      </c>
      <c r="G354" s="235"/>
      <c r="H354" s="237" t="s">
        <v>28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146</v>
      </c>
      <c r="AU354" s="244" t="s">
        <v>85</v>
      </c>
      <c r="AV354" s="13" t="s">
        <v>83</v>
      </c>
      <c r="AW354" s="13" t="s">
        <v>37</v>
      </c>
      <c r="AX354" s="13" t="s">
        <v>76</v>
      </c>
      <c r="AY354" s="244" t="s">
        <v>136</v>
      </c>
    </row>
    <row r="355" s="14" customFormat="1">
      <c r="A355" s="14"/>
      <c r="B355" s="245"/>
      <c r="C355" s="246"/>
      <c r="D355" s="236" t="s">
        <v>146</v>
      </c>
      <c r="E355" s="247" t="s">
        <v>28</v>
      </c>
      <c r="F355" s="248" t="s">
        <v>496</v>
      </c>
      <c r="G355" s="246"/>
      <c r="H355" s="249">
        <v>0.082000000000000003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146</v>
      </c>
      <c r="AU355" s="255" t="s">
        <v>85</v>
      </c>
      <c r="AV355" s="14" t="s">
        <v>85</v>
      </c>
      <c r="AW355" s="14" t="s">
        <v>37</v>
      </c>
      <c r="AX355" s="14" t="s">
        <v>76</v>
      </c>
      <c r="AY355" s="255" t="s">
        <v>136</v>
      </c>
    </row>
    <row r="356" s="15" customFormat="1">
      <c r="A356" s="15"/>
      <c r="B356" s="256"/>
      <c r="C356" s="257"/>
      <c r="D356" s="236" t="s">
        <v>146</v>
      </c>
      <c r="E356" s="258" t="s">
        <v>28</v>
      </c>
      <c r="F356" s="259" t="s">
        <v>202</v>
      </c>
      <c r="G356" s="257"/>
      <c r="H356" s="260">
        <v>71.193999999999988</v>
      </c>
      <c r="I356" s="261"/>
      <c r="J356" s="257"/>
      <c r="K356" s="257"/>
      <c r="L356" s="262"/>
      <c r="M356" s="263"/>
      <c r="N356" s="264"/>
      <c r="O356" s="264"/>
      <c r="P356" s="264"/>
      <c r="Q356" s="264"/>
      <c r="R356" s="264"/>
      <c r="S356" s="264"/>
      <c r="T356" s="26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6" t="s">
        <v>146</v>
      </c>
      <c r="AU356" s="266" t="s">
        <v>85</v>
      </c>
      <c r="AV356" s="15" t="s">
        <v>142</v>
      </c>
      <c r="AW356" s="15" t="s">
        <v>37</v>
      </c>
      <c r="AX356" s="15" t="s">
        <v>83</v>
      </c>
      <c r="AY356" s="266" t="s">
        <v>136</v>
      </c>
    </row>
    <row r="357" s="12" customFormat="1" ht="22.8" customHeight="1">
      <c r="A357" s="12"/>
      <c r="B357" s="199"/>
      <c r="C357" s="200"/>
      <c r="D357" s="201" t="s">
        <v>75</v>
      </c>
      <c r="E357" s="213" t="s">
        <v>497</v>
      </c>
      <c r="F357" s="213" t="s">
        <v>498</v>
      </c>
      <c r="G357" s="200"/>
      <c r="H357" s="200"/>
      <c r="I357" s="203"/>
      <c r="J357" s="214">
        <f>BK357</f>
        <v>0</v>
      </c>
      <c r="K357" s="200"/>
      <c r="L357" s="205"/>
      <c r="M357" s="206"/>
      <c r="N357" s="207"/>
      <c r="O357" s="207"/>
      <c r="P357" s="208">
        <f>SUM(P358:P359)</f>
        <v>0</v>
      </c>
      <c r="Q357" s="207"/>
      <c r="R357" s="208">
        <f>SUM(R358:R359)</f>
        <v>0</v>
      </c>
      <c r="S357" s="207"/>
      <c r="T357" s="209">
        <f>SUM(T358:T359)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0" t="s">
        <v>83</v>
      </c>
      <c r="AT357" s="211" t="s">
        <v>75</v>
      </c>
      <c r="AU357" s="211" t="s">
        <v>83</v>
      </c>
      <c r="AY357" s="210" t="s">
        <v>136</v>
      </c>
      <c r="BK357" s="212">
        <f>SUM(BK358:BK359)</f>
        <v>0</v>
      </c>
    </row>
    <row r="358" s="2" customFormat="1" ht="24.15" customHeight="1">
      <c r="A358" s="39"/>
      <c r="B358" s="40"/>
      <c r="C358" s="215" t="s">
        <v>499</v>
      </c>
      <c r="D358" s="215" t="s">
        <v>138</v>
      </c>
      <c r="E358" s="216" t="s">
        <v>500</v>
      </c>
      <c r="F358" s="217" t="s">
        <v>501</v>
      </c>
      <c r="G358" s="218" t="s">
        <v>243</v>
      </c>
      <c r="H358" s="219">
        <v>8973.4380000000001</v>
      </c>
      <c r="I358" s="220"/>
      <c r="J358" s="221">
        <f>ROUND(I358*H358,2)</f>
        <v>0</v>
      </c>
      <c r="K358" s="222"/>
      <c r="L358" s="45"/>
      <c r="M358" s="223" t="s">
        <v>28</v>
      </c>
      <c r="N358" s="224" t="s">
        <v>49</v>
      </c>
      <c r="O358" s="86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7" t="s">
        <v>142</v>
      </c>
      <c r="AT358" s="227" t="s">
        <v>138</v>
      </c>
      <c r="AU358" s="227" t="s">
        <v>85</v>
      </c>
      <c r="AY358" s="18" t="s">
        <v>136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8" t="s">
        <v>142</v>
      </c>
      <c r="BK358" s="228">
        <f>ROUND(I358*H358,2)</f>
        <v>0</v>
      </c>
      <c r="BL358" s="18" t="s">
        <v>142</v>
      </c>
      <c r="BM358" s="227" t="s">
        <v>502</v>
      </c>
    </row>
    <row r="359" s="2" customFormat="1">
      <c r="A359" s="39"/>
      <c r="B359" s="40"/>
      <c r="C359" s="41"/>
      <c r="D359" s="229" t="s">
        <v>144</v>
      </c>
      <c r="E359" s="41"/>
      <c r="F359" s="230" t="s">
        <v>503</v>
      </c>
      <c r="G359" s="41"/>
      <c r="H359" s="41"/>
      <c r="I359" s="231"/>
      <c r="J359" s="41"/>
      <c r="K359" s="41"/>
      <c r="L359" s="45"/>
      <c r="M359" s="289"/>
      <c r="N359" s="290"/>
      <c r="O359" s="291"/>
      <c r="P359" s="291"/>
      <c r="Q359" s="291"/>
      <c r="R359" s="291"/>
      <c r="S359" s="291"/>
      <c r="T359" s="292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144</v>
      </c>
      <c r="AU359" s="18" t="s">
        <v>85</v>
      </c>
    </row>
    <row r="360" s="2" customFormat="1" ht="6.96" customHeight="1">
      <c r="A360" s="39"/>
      <c r="B360" s="61"/>
      <c r="C360" s="62"/>
      <c r="D360" s="62"/>
      <c r="E360" s="62"/>
      <c r="F360" s="62"/>
      <c r="G360" s="62"/>
      <c r="H360" s="62"/>
      <c r="I360" s="62"/>
      <c r="J360" s="62"/>
      <c r="K360" s="62"/>
      <c r="L360" s="45"/>
      <c r="M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</row>
  </sheetData>
  <sheetProtection sheet="1" autoFilter="0" formatColumns="0" formatRows="0" objects="1" scenarios="1" spinCount="100000" saltValue="G1swJeMdQjkofHJtPyrP62925gmGCc64YIgePQluCXov7ggixpPiNpHONV3ExlVnnGVtsTNGJZgD5+jVHP+snQ==" hashValue="gNIbi1W4PxtggY+3ACTLUc5sSvOeYhVCp5kxZnOaeg85bZE+BD/GXUzVlxXs2JIgANPA0LCfxjNmFNYAQhFi6g==" algorithmName="SHA-512" password="CC35"/>
  <autoFilter ref="C92:K3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5_01/112251221"/>
    <hyperlink ref="F101" r:id="rId2" display="https://podminky.urs.cz/item/CS_URS_2025_01/113107332"/>
    <hyperlink ref="F105" r:id="rId3" display="https://podminky.urs.cz/item/CS_URS_2025_01/114203103"/>
    <hyperlink ref="F109" r:id="rId4" display="https://podminky.urs.cz/item/CS_URS_2025_01/114203104"/>
    <hyperlink ref="F113" r:id="rId5" display="https://podminky.urs.cz/item/CS_URS_2025_01/114203202"/>
    <hyperlink ref="F117" r:id="rId6" display="https://podminky.urs.cz/item/CS_URS_2025_01/122911121"/>
    <hyperlink ref="F121" r:id="rId7" display="https://podminky.urs.cz/item/CS_URS_2025_01/139951121"/>
    <hyperlink ref="F125" r:id="rId8" display="https://podminky.urs.cz/item/CS_URS_2025_01/164303101"/>
    <hyperlink ref="F137" r:id="rId9" display="https://podminky.urs.cz/item/CS_URS_2025_01/167151131"/>
    <hyperlink ref="F149" r:id="rId10" display="https://podminky.urs.cz/item/CS_URS_2025_01/167151121"/>
    <hyperlink ref="F161" r:id="rId11" display="https://podminky.urs.cz/item/CS_URS_2025_01/164303151"/>
    <hyperlink ref="F166" r:id="rId12" display="https://podminky.urs.cz/item/CS_URS_2025_01/167151123"/>
    <hyperlink ref="F171" r:id="rId13" display="https://podminky.urs.cz/item/CS_URS_2025_01/167151133"/>
    <hyperlink ref="F176" r:id="rId14" display="https://podminky.urs.cz/item/CS_URS_2025_01/171151131"/>
    <hyperlink ref="F183" r:id="rId15" display="https://podminky.urs.cz/item/CS_URS_2025_01/181351106"/>
    <hyperlink ref="F190" r:id="rId16" display="https://podminky.urs.cz/item/CS_URS_2025_01/181411121"/>
    <hyperlink ref="F199" r:id="rId17" display="https://podminky.urs.cz/item/CS_URS_2025_01/274322511"/>
    <hyperlink ref="F203" r:id="rId18" display="https://podminky.urs.cz/item/CS_URS_2025_01/274351121"/>
    <hyperlink ref="F207" r:id="rId19" display="https://podminky.urs.cz/item/CS_URS_2025_01/274351122"/>
    <hyperlink ref="F209" r:id="rId20" display="https://podminky.urs.cz/item/CS_URS_2025_01/274361821"/>
    <hyperlink ref="F219" r:id="rId21" display="https://podminky.urs.cz/item/CS_URS_2025_01/275313711"/>
    <hyperlink ref="F223" r:id="rId22" display="https://podminky.urs.cz/item/CS_URS_2025_01/275351121"/>
    <hyperlink ref="F227" r:id="rId23" display="https://podminky.urs.cz/item/CS_URS_2025_01/275351122"/>
    <hyperlink ref="F230" r:id="rId24" display="https://podminky.urs.cz/item/CS_URS_2025_01/451313111"/>
    <hyperlink ref="F237" r:id="rId25" display="https://podminky.urs.cz/item/CS_URS_2025_01/457532112"/>
    <hyperlink ref="F241" r:id="rId26" display="https://podminky.urs.cz/item/CS_URS_2025_01/457971112"/>
    <hyperlink ref="F250" r:id="rId27" display="https://podminky.urs.cz/item/CS_URS_2025_01/462519003"/>
    <hyperlink ref="F275" r:id="rId28" display="https://podminky.urs.cz/item/CS_URS_2025_01/462511470"/>
    <hyperlink ref="F282" r:id="rId29" display="https://podminky.urs.cz/item/CS_URS_2025_01/465513317"/>
    <hyperlink ref="F294" r:id="rId30" display="https://podminky.urs.cz/item/CS_URS_2025_01/636195212"/>
    <hyperlink ref="F302" r:id="rId31" display="https://podminky.urs.cz/item/CS_URS_2025_01/938903111"/>
    <hyperlink ref="F306" r:id="rId32" display="https://podminky.urs.cz/item/CS_URS_2025_01/985131111"/>
    <hyperlink ref="F324" r:id="rId33" display="https://podminky.urs.cz/item/CS_URS_2025_01/997321522"/>
    <hyperlink ref="F341" r:id="rId34" display="https://podminky.urs.cz/item/CS_URS_2025_01/997321611"/>
    <hyperlink ref="F359" r:id="rId35" display="https://podminky.urs.cz/item/CS_URS_2025_01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hidden="1" s="1" customFormat="1" ht="24.96" customHeight="1">
      <c r="B4" s="21"/>
      <c r="D4" s="142" t="s">
        <v>104</v>
      </c>
      <c r="L4" s="21"/>
      <c r="M4" s="143" t="s">
        <v>10</v>
      </c>
      <c r="AT4" s="18" t="s">
        <v>37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4" t="s">
        <v>16</v>
      </c>
      <c r="L6" s="21"/>
    </row>
    <row r="7" hidden="1" s="1" customFormat="1" ht="16.5" customHeight="1">
      <c r="B7" s="21"/>
      <c r="E7" s="145" t="str">
        <f>'Rekapitulace stavby'!K6</f>
        <v>Labe, Kolín- Kostomlátky, obnova opevnění po povodni</v>
      </c>
      <c r="F7" s="144"/>
      <c r="G7" s="144"/>
      <c r="H7" s="144"/>
      <c r="L7" s="21"/>
    </row>
    <row r="8" hidden="1" s="1" customFormat="1" ht="12" customHeight="1">
      <c r="B8" s="21"/>
      <c r="D8" s="144" t="s">
        <v>105</v>
      </c>
      <c r="L8" s="21"/>
    </row>
    <row r="9" hidden="1" s="2" customFormat="1" ht="16.5" customHeight="1">
      <c r="A9" s="39"/>
      <c r="B9" s="45"/>
      <c r="C9" s="39"/>
      <c r="D9" s="39"/>
      <c r="E9" s="145" t="s">
        <v>106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4" t="s">
        <v>107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7" t="s">
        <v>504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4" t="s">
        <v>18</v>
      </c>
      <c r="E13" s="39"/>
      <c r="F13" s="135" t="s">
        <v>28</v>
      </c>
      <c r="G13" s="39"/>
      <c r="H13" s="39"/>
      <c r="I13" s="144" t="s">
        <v>20</v>
      </c>
      <c r="J13" s="135" t="s">
        <v>21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28.5.2025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28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27</v>
      </c>
      <c r="J22" s="135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5" t="s">
        <v>35</v>
      </c>
      <c r="F23" s="39"/>
      <c r="G23" s="39"/>
      <c r="H23" s="39"/>
      <c r="I23" s="144" t="s">
        <v>30</v>
      </c>
      <c r="J23" s="135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27</v>
      </c>
      <c r="J25" s="135" t="s">
        <v>28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5" t="s">
        <v>39</v>
      </c>
      <c r="F26" s="39"/>
      <c r="G26" s="39"/>
      <c r="H26" s="39"/>
      <c r="I26" s="144" t="s">
        <v>30</v>
      </c>
      <c r="J26" s="135" t="s">
        <v>28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4" t="s">
        <v>40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71.25" customHeight="1">
      <c r="A29" s="149"/>
      <c r="B29" s="150"/>
      <c r="C29" s="149"/>
      <c r="D29" s="149"/>
      <c r="E29" s="151" t="s">
        <v>41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4" t="s">
        <v>42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6" t="s">
        <v>44</v>
      </c>
      <c r="G34" s="39"/>
      <c r="H34" s="39"/>
      <c r="I34" s="156" t="s">
        <v>43</v>
      </c>
      <c r="J34" s="156" t="s">
        <v>45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46</v>
      </c>
      <c r="E35" s="144" t="s">
        <v>47</v>
      </c>
      <c r="F35" s="158">
        <f>ROUND((SUM(BE90:BE153)),  2)</f>
        <v>0</v>
      </c>
      <c r="G35" s="39"/>
      <c r="H35" s="39"/>
      <c r="I35" s="159">
        <v>0.20999999999999999</v>
      </c>
      <c r="J35" s="158">
        <f>ROUND(((SUM(BE90:BE153))*I35),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48</v>
      </c>
      <c r="F36" s="158">
        <f>ROUND((SUM(BF90:BF153)),  2)</f>
        <v>0</v>
      </c>
      <c r="G36" s="39"/>
      <c r="H36" s="39"/>
      <c r="I36" s="159">
        <v>0.12</v>
      </c>
      <c r="J36" s="158">
        <f>ROUND(((SUM(BF90:BF153))*I36),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4" t="s">
        <v>46</v>
      </c>
      <c r="E37" s="144" t="s">
        <v>49</v>
      </c>
      <c r="F37" s="158">
        <f>ROUND((SUM(BG90:BG153)),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50</v>
      </c>
      <c r="F38" s="158">
        <f>ROUND((SUM(BH90:BH153)),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51</v>
      </c>
      <c r="F39" s="158">
        <f>ROUND((SUM(BI90:BI153)),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109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1" t="str">
        <f>E7</f>
        <v>Labe, Kolín- Kostomlátky, obnova opevnění po povodni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1" t="s">
        <v>106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22</v>
      </c>
      <c r="D56" s="41"/>
      <c r="E56" s="41"/>
      <c r="F56" s="28" t="str">
        <f>F14</f>
        <v>Kolín</v>
      </c>
      <c r="G56" s="41"/>
      <c r="H56" s="41"/>
      <c r="I56" s="33" t="s">
        <v>24</v>
      </c>
      <c r="J56" s="74" t="str">
        <f>IF(J14="","",J14)</f>
        <v>28.5.2025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OIČ,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2" t="s">
        <v>110</v>
      </c>
      <c r="D61" s="173"/>
      <c r="E61" s="173"/>
      <c r="F61" s="173"/>
      <c r="G61" s="173"/>
      <c r="H61" s="173"/>
      <c r="I61" s="173"/>
      <c r="J61" s="174" t="s">
        <v>111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5" t="s">
        <v>74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112</v>
      </c>
    </row>
    <row r="64" hidden="1" s="9" customFormat="1" ht="24.96" customHeight="1">
      <c r="A64" s="9"/>
      <c r="B64" s="176"/>
      <c r="C64" s="177"/>
      <c r="D64" s="178" t="s">
        <v>505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2"/>
      <c r="C65" s="127"/>
      <c r="D65" s="183" t="s">
        <v>506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2"/>
      <c r="C66" s="127"/>
      <c r="D66" s="183" t="s">
        <v>507</v>
      </c>
      <c r="E66" s="184"/>
      <c r="F66" s="184"/>
      <c r="G66" s="184"/>
      <c r="H66" s="184"/>
      <c r="I66" s="184"/>
      <c r="J66" s="185">
        <f>J105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2"/>
      <c r="C67" s="127"/>
      <c r="D67" s="183" t="s">
        <v>508</v>
      </c>
      <c r="E67" s="184"/>
      <c r="F67" s="184"/>
      <c r="G67" s="184"/>
      <c r="H67" s="184"/>
      <c r="I67" s="184"/>
      <c r="J67" s="185">
        <f>J111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2"/>
      <c r="C68" s="127"/>
      <c r="D68" s="183" t="s">
        <v>509</v>
      </c>
      <c r="E68" s="184"/>
      <c r="F68" s="184"/>
      <c r="G68" s="184"/>
      <c r="H68" s="184"/>
      <c r="I68" s="184"/>
      <c r="J68" s="185">
        <f>J116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/>
    <row r="72" hidden="1"/>
    <row r="73" hidden="1"/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121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Labe, Kolín- Kostomlátky, obnova opevnění po povodni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106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107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>Kolín</v>
      </c>
      <c r="G84" s="41"/>
      <c r="H84" s="41"/>
      <c r="I84" s="33" t="s">
        <v>24</v>
      </c>
      <c r="J84" s="74" t="str">
        <f>IF(J14="","",J14)</f>
        <v>28.5.2025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26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Povodí Labe, OIČ, státní podnik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38</v>
      </c>
      <c r="J87" s="37" t="str">
        <f>E26</f>
        <v>Ing. Eva Morkesová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122</v>
      </c>
      <c r="D89" s="190" t="s">
        <v>61</v>
      </c>
      <c r="E89" s="190" t="s">
        <v>57</v>
      </c>
      <c r="F89" s="190" t="s">
        <v>58</v>
      </c>
      <c r="G89" s="190" t="s">
        <v>123</v>
      </c>
      <c r="H89" s="190" t="s">
        <v>124</v>
      </c>
      <c r="I89" s="190" t="s">
        <v>125</v>
      </c>
      <c r="J89" s="191" t="s">
        <v>111</v>
      </c>
      <c r="K89" s="192" t="s">
        <v>126</v>
      </c>
      <c r="L89" s="193"/>
      <c r="M89" s="94" t="s">
        <v>28</v>
      </c>
      <c r="N89" s="95" t="s">
        <v>46</v>
      </c>
      <c r="O89" s="95" t="s">
        <v>127</v>
      </c>
      <c r="P89" s="95" t="s">
        <v>128</v>
      </c>
      <c r="Q89" s="95" t="s">
        <v>129</v>
      </c>
      <c r="R89" s="95" t="s">
        <v>130</v>
      </c>
      <c r="S89" s="95" t="s">
        <v>131</v>
      </c>
      <c r="T89" s="96" t="s">
        <v>132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1" t="s">
        <v>133</v>
      </c>
      <c r="D90" s="41"/>
      <c r="E90" s="41"/>
      <c r="F90" s="41"/>
      <c r="G90" s="41"/>
      <c r="H90" s="41"/>
      <c r="I90" s="41"/>
      <c r="J90" s="194">
        <f>BK90</f>
        <v>0</v>
      </c>
      <c r="K90" s="41"/>
      <c r="L90" s="45"/>
      <c r="M90" s="97"/>
      <c r="N90" s="195"/>
      <c r="O90" s="98"/>
      <c r="P90" s="196">
        <f>P91</f>
        <v>0</v>
      </c>
      <c r="Q90" s="98"/>
      <c r="R90" s="196">
        <f>R91</f>
        <v>0</v>
      </c>
      <c r="S90" s="98"/>
      <c r="T90" s="197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75</v>
      </c>
      <c r="AU90" s="18" t="s">
        <v>112</v>
      </c>
      <c r="BK90" s="198">
        <f>BK91</f>
        <v>0</v>
      </c>
    </row>
    <row r="91" s="12" customFormat="1" ht="25.92" customHeight="1">
      <c r="A91" s="12"/>
      <c r="B91" s="199"/>
      <c r="C91" s="200"/>
      <c r="D91" s="201" t="s">
        <v>75</v>
      </c>
      <c r="E91" s="202" t="s">
        <v>510</v>
      </c>
      <c r="F91" s="202" t="s">
        <v>511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P92+P105+P111+P116</f>
        <v>0</v>
      </c>
      <c r="Q91" s="207"/>
      <c r="R91" s="208">
        <f>R92+R105+R111+R116</f>
        <v>0</v>
      </c>
      <c r="S91" s="207"/>
      <c r="T91" s="209">
        <f>T92+T105+T111+T116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142</v>
      </c>
      <c r="AT91" s="211" t="s">
        <v>75</v>
      </c>
      <c r="AU91" s="211" t="s">
        <v>76</v>
      </c>
      <c r="AY91" s="210" t="s">
        <v>136</v>
      </c>
      <c r="BK91" s="212">
        <f>BK92+BK105+BK111+BK116</f>
        <v>0</v>
      </c>
    </row>
    <row r="92" s="12" customFormat="1" ht="22.8" customHeight="1">
      <c r="A92" s="12"/>
      <c r="B92" s="199"/>
      <c r="C92" s="200"/>
      <c r="D92" s="201" t="s">
        <v>75</v>
      </c>
      <c r="E92" s="213" t="s">
        <v>512</v>
      </c>
      <c r="F92" s="213" t="s">
        <v>513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SUM(P93:P104)</f>
        <v>0</v>
      </c>
      <c r="Q92" s="207"/>
      <c r="R92" s="208">
        <f>SUM(R93:R104)</f>
        <v>0</v>
      </c>
      <c r="S92" s="207"/>
      <c r="T92" s="209">
        <f>SUM(T93:T104)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142</v>
      </c>
      <c r="AT92" s="211" t="s">
        <v>75</v>
      </c>
      <c r="AU92" s="211" t="s">
        <v>83</v>
      </c>
      <c r="AY92" s="210" t="s">
        <v>136</v>
      </c>
      <c r="BK92" s="212">
        <f>SUM(BK93:BK104)</f>
        <v>0</v>
      </c>
    </row>
    <row r="93" s="2" customFormat="1" ht="24.15" customHeight="1">
      <c r="A93" s="39"/>
      <c r="B93" s="40"/>
      <c r="C93" s="215" t="s">
        <v>83</v>
      </c>
      <c r="D93" s="215" t="s">
        <v>138</v>
      </c>
      <c r="E93" s="216" t="s">
        <v>514</v>
      </c>
      <c r="F93" s="217" t="s">
        <v>515</v>
      </c>
      <c r="G93" s="218" t="s">
        <v>516</v>
      </c>
      <c r="H93" s="219">
        <v>1</v>
      </c>
      <c r="I93" s="220"/>
      <c r="J93" s="221">
        <f>ROUND(I93*H93,2)</f>
        <v>0</v>
      </c>
      <c r="K93" s="222"/>
      <c r="L93" s="45"/>
      <c r="M93" s="223" t="s">
        <v>28</v>
      </c>
      <c r="N93" s="224" t="s">
        <v>49</v>
      </c>
      <c r="O93" s="86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7" t="s">
        <v>517</v>
      </c>
      <c r="AT93" s="227" t="s">
        <v>138</v>
      </c>
      <c r="AU93" s="227" t="s">
        <v>85</v>
      </c>
      <c r="AY93" s="18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8" t="s">
        <v>142</v>
      </c>
      <c r="BK93" s="228">
        <f>ROUND(I93*H93,2)</f>
        <v>0</v>
      </c>
      <c r="BL93" s="18" t="s">
        <v>517</v>
      </c>
      <c r="BM93" s="227" t="s">
        <v>518</v>
      </c>
    </row>
    <row r="94" s="13" customFormat="1">
      <c r="A94" s="13"/>
      <c r="B94" s="234"/>
      <c r="C94" s="235"/>
      <c r="D94" s="236" t="s">
        <v>146</v>
      </c>
      <c r="E94" s="237" t="s">
        <v>28</v>
      </c>
      <c r="F94" s="238" t="s">
        <v>519</v>
      </c>
      <c r="G94" s="235"/>
      <c r="H94" s="237" t="s">
        <v>28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4" t="s">
        <v>146</v>
      </c>
      <c r="AU94" s="244" t="s">
        <v>85</v>
      </c>
      <c r="AV94" s="13" t="s">
        <v>83</v>
      </c>
      <c r="AW94" s="13" t="s">
        <v>37</v>
      </c>
      <c r="AX94" s="13" t="s">
        <v>76</v>
      </c>
      <c r="AY94" s="244" t="s">
        <v>136</v>
      </c>
    </row>
    <row r="95" s="13" customFormat="1">
      <c r="A95" s="13"/>
      <c r="B95" s="234"/>
      <c r="C95" s="235"/>
      <c r="D95" s="236" t="s">
        <v>146</v>
      </c>
      <c r="E95" s="237" t="s">
        <v>28</v>
      </c>
      <c r="F95" s="238" t="s">
        <v>520</v>
      </c>
      <c r="G95" s="235"/>
      <c r="H95" s="237" t="s">
        <v>28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146</v>
      </c>
      <c r="AU95" s="244" t="s">
        <v>85</v>
      </c>
      <c r="AV95" s="13" t="s">
        <v>83</v>
      </c>
      <c r="AW95" s="13" t="s">
        <v>37</v>
      </c>
      <c r="AX95" s="13" t="s">
        <v>76</v>
      </c>
      <c r="AY95" s="244" t="s">
        <v>136</v>
      </c>
    </row>
    <row r="96" s="13" customFormat="1">
      <c r="A96" s="13"/>
      <c r="B96" s="234"/>
      <c r="C96" s="235"/>
      <c r="D96" s="236" t="s">
        <v>146</v>
      </c>
      <c r="E96" s="237" t="s">
        <v>28</v>
      </c>
      <c r="F96" s="238" t="s">
        <v>521</v>
      </c>
      <c r="G96" s="235"/>
      <c r="H96" s="237" t="s">
        <v>28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146</v>
      </c>
      <c r="AU96" s="244" t="s">
        <v>85</v>
      </c>
      <c r="AV96" s="13" t="s">
        <v>83</v>
      </c>
      <c r="AW96" s="13" t="s">
        <v>37</v>
      </c>
      <c r="AX96" s="13" t="s">
        <v>76</v>
      </c>
      <c r="AY96" s="244" t="s">
        <v>136</v>
      </c>
    </row>
    <row r="97" s="13" customFormat="1">
      <c r="A97" s="13"/>
      <c r="B97" s="234"/>
      <c r="C97" s="235"/>
      <c r="D97" s="236" t="s">
        <v>146</v>
      </c>
      <c r="E97" s="237" t="s">
        <v>28</v>
      </c>
      <c r="F97" s="238" t="s">
        <v>522</v>
      </c>
      <c r="G97" s="235"/>
      <c r="H97" s="237" t="s">
        <v>28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146</v>
      </c>
      <c r="AU97" s="244" t="s">
        <v>85</v>
      </c>
      <c r="AV97" s="13" t="s">
        <v>83</v>
      </c>
      <c r="AW97" s="13" t="s">
        <v>37</v>
      </c>
      <c r="AX97" s="13" t="s">
        <v>76</v>
      </c>
      <c r="AY97" s="244" t="s">
        <v>136</v>
      </c>
    </row>
    <row r="98" s="13" customFormat="1">
      <c r="A98" s="13"/>
      <c r="B98" s="234"/>
      <c r="C98" s="235"/>
      <c r="D98" s="236" t="s">
        <v>146</v>
      </c>
      <c r="E98" s="237" t="s">
        <v>28</v>
      </c>
      <c r="F98" s="238" t="s">
        <v>523</v>
      </c>
      <c r="G98" s="235"/>
      <c r="H98" s="237" t="s">
        <v>28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146</v>
      </c>
      <c r="AU98" s="244" t="s">
        <v>85</v>
      </c>
      <c r="AV98" s="13" t="s">
        <v>83</v>
      </c>
      <c r="AW98" s="13" t="s">
        <v>37</v>
      </c>
      <c r="AX98" s="13" t="s">
        <v>76</v>
      </c>
      <c r="AY98" s="244" t="s">
        <v>136</v>
      </c>
    </row>
    <row r="99" s="14" customFormat="1">
      <c r="A99" s="14"/>
      <c r="B99" s="245"/>
      <c r="C99" s="246"/>
      <c r="D99" s="236" t="s">
        <v>146</v>
      </c>
      <c r="E99" s="247" t="s">
        <v>28</v>
      </c>
      <c r="F99" s="248" t="s">
        <v>83</v>
      </c>
      <c r="G99" s="246"/>
      <c r="H99" s="249">
        <v>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146</v>
      </c>
      <c r="AU99" s="255" t="s">
        <v>85</v>
      </c>
      <c r="AV99" s="14" t="s">
        <v>85</v>
      </c>
      <c r="AW99" s="14" t="s">
        <v>37</v>
      </c>
      <c r="AX99" s="14" t="s">
        <v>83</v>
      </c>
      <c r="AY99" s="255" t="s">
        <v>136</v>
      </c>
    </row>
    <row r="100" s="2" customFormat="1" ht="24.15" customHeight="1">
      <c r="A100" s="39"/>
      <c r="B100" s="40"/>
      <c r="C100" s="215" t="s">
        <v>85</v>
      </c>
      <c r="D100" s="215" t="s">
        <v>138</v>
      </c>
      <c r="E100" s="216" t="s">
        <v>524</v>
      </c>
      <c r="F100" s="217" t="s">
        <v>525</v>
      </c>
      <c r="G100" s="218" t="s">
        <v>516</v>
      </c>
      <c r="H100" s="219">
        <v>1</v>
      </c>
      <c r="I100" s="220"/>
      <c r="J100" s="221">
        <f>ROUND(I100*H100,2)</f>
        <v>0</v>
      </c>
      <c r="K100" s="222"/>
      <c r="L100" s="45"/>
      <c r="M100" s="223" t="s">
        <v>28</v>
      </c>
      <c r="N100" s="224" t="s">
        <v>49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7" t="s">
        <v>517</v>
      </c>
      <c r="AT100" s="227" t="s">
        <v>138</v>
      </c>
      <c r="AU100" s="227" t="s">
        <v>85</v>
      </c>
      <c r="AY100" s="18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8" t="s">
        <v>142</v>
      </c>
      <c r="BK100" s="228">
        <f>ROUND(I100*H100,2)</f>
        <v>0</v>
      </c>
      <c r="BL100" s="18" t="s">
        <v>517</v>
      </c>
      <c r="BM100" s="227" t="s">
        <v>526</v>
      </c>
    </row>
    <row r="101" s="13" customFormat="1">
      <c r="A101" s="13"/>
      <c r="B101" s="234"/>
      <c r="C101" s="235"/>
      <c r="D101" s="236" t="s">
        <v>146</v>
      </c>
      <c r="E101" s="237" t="s">
        <v>28</v>
      </c>
      <c r="F101" s="238" t="s">
        <v>527</v>
      </c>
      <c r="G101" s="235"/>
      <c r="H101" s="237" t="s">
        <v>28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146</v>
      </c>
      <c r="AU101" s="244" t="s">
        <v>85</v>
      </c>
      <c r="AV101" s="13" t="s">
        <v>83</v>
      </c>
      <c r="AW101" s="13" t="s">
        <v>37</v>
      </c>
      <c r="AX101" s="13" t="s">
        <v>76</v>
      </c>
      <c r="AY101" s="244" t="s">
        <v>136</v>
      </c>
    </row>
    <row r="102" s="13" customFormat="1">
      <c r="A102" s="13"/>
      <c r="B102" s="234"/>
      <c r="C102" s="235"/>
      <c r="D102" s="236" t="s">
        <v>146</v>
      </c>
      <c r="E102" s="237" t="s">
        <v>28</v>
      </c>
      <c r="F102" s="238" t="s">
        <v>528</v>
      </c>
      <c r="G102" s="235"/>
      <c r="H102" s="237" t="s">
        <v>28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146</v>
      </c>
      <c r="AU102" s="244" t="s">
        <v>85</v>
      </c>
      <c r="AV102" s="13" t="s">
        <v>83</v>
      </c>
      <c r="AW102" s="13" t="s">
        <v>37</v>
      </c>
      <c r="AX102" s="13" t="s">
        <v>76</v>
      </c>
      <c r="AY102" s="244" t="s">
        <v>136</v>
      </c>
    </row>
    <row r="103" s="13" customFormat="1">
      <c r="A103" s="13"/>
      <c r="B103" s="234"/>
      <c r="C103" s="235"/>
      <c r="D103" s="236" t="s">
        <v>146</v>
      </c>
      <c r="E103" s="237" t="s">
        <v>28</v>
      </c>
      <c r="F103" s="238" t="s">
        <v>529</v>
      </c>
      <c r="G103" s="235"/>
      <c r="H103" s="237" t="s">
        <v>28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146</v>
      </c>
      <c r="AU103" s="244" t="s">
        <v>85</v>
      </c>
      <c r="AV103" s="13" t="s">
        <v>83</v>
      </c>
      <c r="AW103" s="13" t="s">
        <v>37</v>
      </c>
      <c r="AX103" s="13" t="s">
        <v>76</v>
      </c>
      <c r="AY103" s="244" t="s">
        <v>136</v>
      </c>
    </row>
    <row r="104" s="14" customFormat="1">
      <c r="A104" s="14"/>
      <c r="B104" s="245"/>
      <c r="C104" s="246"/>
      <c r="D104" s="236" t="s">
        <v>146</v>
      </c>
      <c r="E104" s="247" t="s">
        <v>28</v>
      </c>
      <c r="F104" s="248" t="s">
        <v>83</v>
      </c>
      <c r="G104" s="246"/>
      <c r="H104" s="249">
        <v>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146</v>
      </c>
      <c r="AU104" s="255" t="s">
        <v>85</v>
      </c>
      <c r="AV104" s="14" t="s">
        <v>85</v>
      </c>
      <c r="AW104" s="14" t="s">
        <v>37</v>
      </c>
      <c r="AX104" s="14" t="s">
        <v>83</v>
      </c>
      <c r="AY104" s="255" t="s">
        <v>136</v>
      </c>
    </row>
    <row r="105" s="12" customFormat="1" ht="22.8" customHeight="1">
      <c r="A105" s="12"/>
      <c r="B105" s="199"/>
      <c r="C105" s="200"/>
      <c r="D105" s="201" t="s">
        <v>75</v>
      </c>
      <c r="E105" s="213" t="s">
        <v>530</v>
      </c>
      <c r="F105" s="213" t="s">
        <v>531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SUM(P106:P110)</f>
        <v>0</v>
      </c>
      <c r="Q105" s="207"/>
      <c r="R105" s="208">
        <f>SUM(R106:R110)</f>
        <v>0</v>
      </c>
      <c r="S105" s="207"/>
      <c r="T105" s="209">
        <f>SUM(T106:T110)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142</v>
      </c>
      <c r="AT105" s="211" t="s">
        <v>75</v>
      </c>
      <c r="AU105" s="211" t="s">
        <v>83</v>
      </c>
      <c r="AY105" s="210" t="s">
        <v>136</v>
      </c>
      <c r="BK105" s="212">
        <f>SUM(BK106:BK110)</f>
        <v>0</v>
      </c>
    </row>
    <row r="106" s="2" customFormat="1" ht="49.05" customHeight="1">
      <c r="A106" s="39"/>
      <c r="B106" s="40"/>
      <c r="C106" s="215" t="s">
        <v>155</v>
      </c>
      <c r="D106" s="215" t="s">
        <v>138</v>
      </c>
      <c r="E106" s="216" t="s">
        <v>532</v>
      </c>
      <c r="F106" s="217" t="s">
        <v>533</v>
      </c>
      <c r="G106" s="218" t="s">
        <v>435</v>
      </c>
      <c r="H106" s="219">
        <v>1</v>
      </c>
      <c r="I106" s="220"/>
      <c r="J106" s="221">
        <f>ROUND(I106*H106,2)</f>
        <v>0</v>
      </c>
      <c r="K106" s="222"/>
      <c r="L106" s="45"/>
      <c r="M106" s="223" t="s">
        <v>28</v>
      </c>
      <c r="N106" s="224" t="s">
        <v>49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7" t="s">
        <v>534</v>
      </c>
      <c r="AT106" s="227" t="s">
        <v>138</v>
      </c>
      <c r="AU106" s="227" t="s">
        <v>85</v>
      </c>
      <c r="AY106" s="18" t="s">
        <v>136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8" t="s">
        <v>142</v>
      </c>
      <c r="BK106" s="228">
        <f>ROUND(I106*H106,2)</f>
        <v>0</v>
      </c>
      <c r="BL106" s="18" t="s">
        <v>534</v>
      </c>
      <c r="BM106" s="227" t="s">
        <v>535</v>
      </c>
    </row>
    <row r="107" s="2" customFormat="1" ht="44.25" customHeight="1">
      <c r="A107" s="39"/>
      <c r="B107" s="40"/>
      <c r="C107" s="215" t="s">
        <v>142</v>
      </c>
      <c r="D107" s="215" t="s">
        <v>138</v>
      </c>
      <c r="E107" s="216" t="s">
        <v>536</v>
      </c>
      <c r="F107" s="217" t="s">
        <v>537</v>
      </c>
      <c r="G107" s="218" t="s">
        <v>435</v>
      </c>
      <c r="H107" s="219">
        <v>1</v>
      </c>
      <c r="I107" s="220"/>
      <c r="J107" s="221">
        <f>ROUND(I107*H107,2)</f>
        <v>0</v>
      </c>
      <c r="K107" s="222"/>
      <c r="L107" s="45"/>
      <c r="M107" s="223" t="s">
        <v>28</v>
      </c>
      <c r="N107" s="224" t="s">
        <v>49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7" t="s">
        <v>534</v>
      </c>
      <c r="AT107" s="227" t="s">
        <v>138</v>
      </c>
      <c r="AU107" s="227" t="s">
        <v>85</v>
      </c>
      <c r="AY107" s="18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8" t="s">
        <v>142</v>
      </c>
      <c r="BK107" s="228">
        <f>ROUND(I107*H107,2)</f>
        <v>0</v>
      </c>
      <c r="BL107" s="18" t="s">
        <v>534</v>
      </c>
      <c r="BM107" s="227" t="s">
        <v>538</v>
      </c>
    </row>
    <row r="108" s="2" customFormat="1" ht="16.5" customHeight="1">
      <c r="A108" s="39"/>
      <c r="B108" s="40"/>
      <c r="C108" s="215" t="s">
        <v>169</v>
      </c>
      <c r="D108" s="215" t="s">
        <v>138</v>
      </c>
      <c r="E108" s="216" t="s">
        <v>539</v>
      </c>
      <c r="F108" s="217" t="s">
        <v>540</v>
      </c>
      <c r="G108" s="218" t="s">
        <v>516</v>
      </c>
      <c r="H108" s="219">
        <v>1</v>
      </c>
      <c r="I108" s="220"/>
      <c r="J108" s="221">
        <f>ROUND(I108*H108,2)</f>
        <v>0</v>
      </c>
      <c r="K108" s="222"/>
      <c r="L108" s="45"/>
      <c r="M108" s="223" t="s">
        <v>28</v>
      </c>
      <c r="N108" s="224" t="s">
        <v>49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7" t="s">
        <v>517</v>
      </c>
      <c r="AT108" s="227" t="s">
        <v>138</v>
      </c>
      <c r="AU108" s="227" t="s">
        <v>85</v>
      </c>
      <c r="AY108" s="18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8" t="s">
        <v>142</v>
      </c>
      <c r="BK108" s="228">
        <f>ROUND(I108*H108,2)</f>
        <v>0</v>
      </c>
      <c r="BL108" s="18" t="s">
        <v>517</v>
      </c>
      <c r="BM108" s="227" t="s">
        <v>541</v>
      </c>
    </row>
    <row r="109" s="13" customFormat="1">
      <c r="A109" s="13"/>
      <c r="B109" s="234"/>
      <c r="C109" s="235"/>
      <c r="D109" s="236" t="s">
        <v>146</v>
      </c>
      <c r="E109" s="237" t="s">
        <v>28</v>
      </c>
      <c r="F109" s="238" t="s">
        <v>542</v>
      </c>
      <c r="G109" s="235"/>
      <c r="H109" s="237" t="s">
        <v>28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146</v>
      </c>
      <c r="AU109" s="244" t="s">
        <v>85</v>
      </c>
      <c r="AV109" s="13" t="s">
        <v>83</v>
      </c>
      <c r="AW109" s="13" t="s">
        <v>37</v>
      </c>
      <c r="AX109" s="13" t="s">
        <v>76</v>
      </c>
      <c r="AY109" s="244" t="s">
        <v>136</v>
      </c>
    </row>
    <row r="110" s="14" customFormat="1">
      <c r="A110" s="14"/>
      <c r="B110" s="245"/>
      <c r="C110" s="246"/>
      <c r="D110" s="236" t="s">
        <v>146</v>
      </c>
      <c r="E110" s="247" t="s">
        <v>28</v>
      </c>
      <c r="F110" s="248" t="s">
        <v>83</v>
      </c>
      <c r="G110" s="246"/>
      <c r="H110" s="249">
        <v>1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146</v>
      </c>
      <c r="AU110" s="255" t="s">
        <v>85</v>
      </c>
      <c r="AV110" s="14" t="s">
        <v>85</v>
      </c>
      <c r="AW110" s="14" t="s">
        <v>37</v>
      </c>
      <c r="AX110" s="14" t="s">
        <v>83</v>
      </c>
      <c r="AY110" s="255" t="s">
        <v>136</v>
      </c>
    </row>
    <row r="111" s="12" customFormat="1" ht="22.8" customHeight="1">
      <c r="A111" s="12"/>
      <c r="B111" s="199"/>
      <c r="C111" s="200"/>
      <c r="D111" s="201" t="s">
        <v>75</v>
      </c>
      <c r="E111" s="213" t="s">
        <v>543</v>
      </c>
      <c r="F111" s="213" t="s">
        <v>544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SUM(P112:P115)</f>
        <v>0</v>
      </c>
      <c r="Q111" s="207"/>
      <c r="R111" s="208">
        <f>SUM(R112:R115)</f>
        <v>0</v>
      </c>
      <c r="S111" s="207"/>
      <c r="T111" s="209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142</v>
      </c>
      <c r="AT111" s="211" t="s">
        <v>75</v>
      </c>
      <c r="AU111" s="211" t="s">
        <v>83</v>
      </c>
      <c r="AY111" s="210" t="s">
        <v>136</v>
      </c>
      <c r="BK111" s="212">
        <f>SUM(BK112:BK115)</f>
        <v>0</v>
      </c>
    </row>
    <row r="112" s="2" customFormat="1" ht="21.75" customHeight="1">
      <c r="A112" s="39"/>
      <c r="B112" s="40"/>
      <c r="C112" s="215" t="s">
        <v>175</v>
      </c>
      <c r="D112" s="215" t="s">
        <v>138</v>
      </c>
      <c r="E112" s="216" t="s">
        <v>545</v>
      </c>
      <c r="F112" s="217" t="s">
        <v>546</v>
      </c>
      <c r="G112" s="218" t="s">
        <v>516</v>
      </c>
      <c r="H112" s="219">
        <v>1</v>
      </c>
      <c r="I112" s="220"/>
      <c r="J112" s="221">
        <f>ROUND(I112*H112,2)</f>
        <v>0</v>
      </c>
      <c r="K112" s="222"/>
      <c r="L112" s="45"/>
      <c r="M112" s="223" t="s">
        <v>28</v>
      </c>
      <c r="N112" s="224" t="s">
        <v>49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7" t="s">
        <v>534</v>
      </c>
      <c r="AT112" s="227" t="s">
        <v>138</v>
      </c>
      <c r="AU112" s="227" t="s">
        <v>85</v>
      </c>
      <c r="AY112" s="18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8" t="s">
        <v>142</v>
      </c>
      <c r="BK112" s="228">
        <f>ROUND(I112*H112,2)</f>
        <v>0</v>
      </c>
      <c r="BL112" s="18" t="s">
        <v>534</v>
      </c>
      <c r="BM112" s="227" t="s">
        <v>547</v>
      </c>
    </row>
    <row r="113" s="13" customFormat="1">
      <c r="A113" s="13"/>
      <c r="B113" s="234"/>
      <c r="C113" s="235"/>
      <c r="D113" s="236" t="s">
        <v>146</v>
      </c>
      <c r="E113" s="237" t="s">
        <v>28</v>
      </c>
      <c r="F113" s="238" t="s">
        <v>548</v>
      </c>
      <c r="G113" s="235"/>
      <c r="H113" s="237" t="s">
        <v>28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146</v>
      </c>
      <c r="AU113" s="244" t="s">
        <v>85</v>
      </c>
      <c r="AV113" s="13" t="s">
        <v>83</v>
      </c>
      <c r="AW113" s="13" t="s">
        <v>37</v>
      </c>
      <c r="AX113" s="13" t="s">
        <v>76</v>
      </c>
      <c r="AY113" s="244" t="s">
        <v>136</v>
      </c>
    </row>
    <row r="114" s="14" customFormat="1">
      <c r="A114" s="14"/>
      <c r="B114" s="245"/>
      <c r="C114" s="246"/>
      <c r="D114" s="236" t="s">
        <v>146</v>
      </c>
      <c r="E114" s="247" t="s">
        <v>28</v>
      </c>
      <c r="F114" s="248" t="s">
        <v>83</v>
      </c>
      <c r="G114" s="246"/>
      <c r="H114" s="249">
        <v>1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146</v>
      </c>
      <c r="AU114" s="255" t="s">
        <v>85</v>
      </c>
      <c r="AV114" s="14" t="s">
        <v>85</v>
      </c>
      <c r="AW114" s="14" t="s">
        <v>37</v>
      </c>
      <c r="AX114" s="14" t="s">
        <v>83</v>
      </c>
      <c r="AY114" s="255" t="s">
        <v>136</v>
      </c>
    </row>
    <row r="115" s="2" customFormat="1" ht="24.15" customHeight="1">
      <c r="A115" s="39"/>
      <c r="B115" s="40"/>
      <c r="C115" s="215" t="s">
        <v>181</v>
      </c>
      <c r="D115" s="215" t="s">
        <v>138</v>
      </c>
      <c r="E115" s="216" t="s">
        <v>549</v>
      </c>
      <c r="F115" s="217" t="s">
        <v>550</v>
      </c>
      <c r="G115" s="218" t="s">
        <v>516</v>
      </c>
      <c r="H115" s="219">
        <v>1</v>
      </c>
      <c r="I115" s="220"/>
      <c r="J115" s="221">
        <f>ROUND(I115*H115,2)</f>
        <v>0</v>
      </c>
      <c r="K115" s="222"/>
      <c r="L115" s="45"/>
      <c r="M115" s="223" t="s">
        <v>28</v>
      </c>
      <c r="N115" s="224" t="s">
        <v>49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7" t="s">
        <v>534</v>
      </c>
      <c r="AT115" s="227" t="s">
        <v>138</v>
      </c>
      <c r="AU115" s="227" t="s">
        <v>85</v>
      </c>
      <c r="AY115" s="18" t="s">
        <v>136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8" t="s">
        <v>142</v>
      </c>
      <c r="BK115" s="228">
        <f>ROUND(I115*H115,2)</f>
        <v>0</v>
      </c>
      <c r="BL115" s="18" t="s">
        <v>534</v>
      </c>
      <c r="BM115" s="227" t="s">
        <v>551</v>
      </c>
    </row>
    <row r="116" s="12" customFormat="1" ht="22.8" customHeight="1">
      <c r="A116" s="12"/>
      <c r="B116" s="199"/>
      <c r="C116" s="200"/>
      <c r="D116" s="201" t="s">
        <v>75</v>
      </c>
      <c r="E116" s="213" t="s">
        <v>552</v>
      </c>
      <c r="F116" s="213" t="s">
        <v>553</v>
      </c>
      <c r="G116" s="200"/>
      <c r="H116" s="200"/>
      <c r="I116" s="203"/>
      <c r="J116" s="214">
        <f>BK116</f>
        <v>0</v>
      </c>
      <c r="K116" s="200"/>
      <c r="L116" s="205"/>
      <c r="M116" s="206"/>
      <c r="N116" s="207"/>
      <c r="O116" s="207"/>
      <c r="P116" s="208">
        <f>SUM(P117:P153)</f>
        <v>0</v>
      </c>
      <c r="Q116" s="207"/>
      <c r="R116" s="208">
        <f>SUM(R117:R153)</f>
        <v>0</v>
      </c>
      <c r="S116" s="207"/>
      <c r="T116" s="209">
        <f>SUM(T117:T153)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0" t="s">
        <v>142</v>
      </c>
      <c r="AT116" s="211" t="s">
        <v>75</v>
      </c>
      <c r="AU116" s="211" t="s">
        <v>83</v>
      </c>
      <c r="AY116" s="210" t="s">
        <v>136</v>
      </c>
      <c r="BK116" s="212">
        <f>SUM(BK117:BK153)</f>
        <v>0</v>
      </c>
    </row>
    <row r="117" s="2" customFormat="1" ht="24.15" customHeight="1">
      <c r="A117" s="39"/>
      <c r="B117" s="40"/>
      <c r="C117" s="215" t="s">
        <v>188</v>
      </c>
      <c r="D117" s="215" t="s">
        <v>138</v>
      </c>
      <c r="E117" s="216" t="s">
        <v>554</v>
      </c>
      <c r="F117" s="217" t="s">
        <v>555</v>
      </c>
      <c r="G117" s="218" t="s">
        <v>516</v>
      </c>
      <c r="H117" s="219">
        <v>1</v>
      </c>
      <c r="I117" s="220"/>
      <c r="J117" s="221">
        <f>ROUND(I117*H117,2)</f>
        <v>0</v>
      </c>
      <c r="K117" s="222"/>
      <c r="L117" s="45"/>
      <c r="M117" s="223" t="s">
        <v>28</v>
      </c>
      <c r="N117" s="224" t="s">
        <v>49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7" t="s">
        <v>534</v>
      </c>
      <c r="AT117" s="227" t="s">
        <v>138</v>
      </c>
      <c r="AU117" s="227" t="s">
        <v>85</v>
      </c>
      <c r="AY117" s="18" t="s">
        <v>136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8" t="s">
        <v>142</v>
      </c>
      <c r="BK117" s="228">
        <f>ROUND(I117*H117,2)</f>
        <v>0</v>
      </c>
      <c r="BL117" s="18" t="s">
        <v>534</v>
      </c>
      <c r="BM117" s="227" t="s">
        <v>556</v>
      </c>
    </row>
    <row r="118" s="13" customFormat="1">
      <c r="A118" s="13"/>
      <c r="B118" s="234"/>
      <c r="C118" s="235"/>
      <c r="D118" s="236" t="s">
        <v>146</v>
      </c>
      <c r="E118" s="237" t="s">
        <v>28</v>
      </c>
      <c r="F118" s="238" t="s">
        <v>557</v>
      </c>
      <c r="G118" s="235"/>
      <c r="H118" s="237" t="s">
        <v>28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146</v>
      </c>
      <c r="AU118" s="244" t="s">
        <v>85</v>
      </c>
      <c r="AV118" s="13" t="s">
        <v>83</v>
      </c>
      <c r="AW118" s="13" t="s">
        <v>37</v>
      </c>
      <c r="AX118" s="13" t="s">
        <v>76</v>
      </c>
      <c r="AY118" s="244" t="s">
        <v>136</v>
      </c>
    </row>
    <row r="119" s="14" customFormat="1">
      <c r="A119" s="14"/>
      <c r="B119" s="245"/>
      <c r="C119" s="246"/>
      <c r="D119" s="236" t="s">
        <v>146</v>
      </c>
      <c r="E119" s="247" t="s">
        <v>28</v>
      </c>
      <c r="F119" s="248" t="s">
        <v>83</v>
      </c>
      <c r="G119" s="246"/>
      <c r="H119" s="249">
        <v>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146</v>
      </c>
      <c r="AU119" s="255" t="s">
        <v>85</v>
      </c>
      <c r="AV119" s="14" t="s">
        <v>85</v>
      </c>
      <c r="AW119" s="14" t="s">
        <v>37</v>
      </c>
      <c r="AX119" s="14" t="s">
        <v>83</v>
      </c>
      <c r="AY119" s="255" t="s">
        <v>136</v>
      </c>
    </row>
    <row r="120" s="2" customFormat="1" ht="16.5" customHeight="1">
      <c r="A120" s="39"/>
      <c r="B120" s="40"/>
      <c r="C120" s="215" t="s">
        <v>203</v>
      </c>
      <c r="D120" s="215" t="s">
        <v>138</v>
      </c>
      <c r="E120" s="216" t="s">
        <v>558</v>
      </c>
      <c r="F120" s="217" t="s">
        <v>559</v>
      </c>
      <c r="G120" s="218" t="s">
        <v>516</v>
      </c>
      <c r="H120" s="219">
        <v>1</v>
      </c>
      <c r="I120" s="220"/>
      <c r="J120" s="221">
        <f>ROUND(I120*H120,2)</f>
        <v>0</v>
      </c>
      <c r="K120" s="222"/>
      <c r="L120" s="45"/>
      <c r="M120" s="223" t="s">
        <v>28</v>
      </c>
      <c r="N120" s="224" t="s">
        <v>49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7" t="s">
        <v>517</v>
      </c>
      <c r="AT120" s="227" t="s">
        <v>138</v>
      </c>
      <c r="AU120" s="227" t="s">
        <v>85</v>
      </c>
      <c r="AY120" s="18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8" t="s">
        <v>142</v>
      </c>
      <c r="BK120" s="228">
        <f>ROUND(I120*H120,2)</f>
        <v>0</v>
      </c>
      <c r="BL120" s="18" t="s">
        <v>517</v>
      </c>
      <c r="BM120" s="227" t="s">
        <v>560</v>
      </c>
    </row>
    <row r="121" s="13" customFormat="1">
      <c r="A121" s="13"/>
      <c r="B121" s="234"/>
      <c r="C121" s="235"/>
      <c r="D121" s="236" t="s">
        <v>146</v>
      </c>
      <c r="E121" s="237" t="s">
        <v>28</v>
      </c>
      <c r="F121" s="238" t="s">
        <v>561</v>
      </c>
      <c r="G121" s="235"/>
      <c r="H121" s="237" t="s">
        <v>28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146</v>
      </c>
      <c r="AU121" s="244" t="s">
        <v>85</v>
      </c>
      <c r="AV121" s="13" t="s">
        <v>83</v>
      </c>
      <c r="AW121" s="13" t="s">
        <v>37</v>
      </c>
      <c r="AX121" s="13" t="s">
        <v>76</v>
      </c>
      <c r="AY121" s="244" t="s">
        <v>136</v>
      </c>
    </row>
    <row r="122" s="13" customFormat="1">
      <c r="A122" s="13"/>
      <c r="B122" s="234"/>
      <c r="C122" s="235"/>
      <c r="D122" s="236" t="s">
        <v>146</v>
      </c>
      <c r="E122" s="237" t="s">
        <v>28</v>
      </c>
      <c r="F122" s="238" t="s">
        <v>562</v>
      </c>
      <c r="G122" s="235"/>
      <c r="H122" s="237" t="s">
        <v>28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146</v>
      </c>
      <c r="AU122" s="244" t="s">
        <v>85</v>
      </c>
      <c r="AV122" s="13" t="s">
        <v>83</v>
      </c>
      <c r="AW122" s="13" t="s">
        <v>37</v>
      </c>
      <c r="AX122" s="13" t="s">
        <v>76</v>
      </c>
      <c r="AY122" s="244" t="s">
        <v>136</v>
      </c>
    </row>
    <row r="123" s="13" customFormat="1">
      <c r="A123" s="13"/>
      <c r="B123" s="234"/>
      <c r="C123" s="235"/>
      <c r="D123" s="236" t="s">
        <v>146</v>
      </c>
      <c r="E123" s="237" t="s">
        <v>28</v>
      </c>
      <c r="F123" s="238" t="s">
        <v>563</v>
      </c>
      <c r="G123" s="235"/>
      <c r="H123" s="237" t="s">
        <v>28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146</v>
      </c>
      <c r="AU123" s="244" t="s">
        <v>85</v>
      </c>
      <c r="AV123" s="13" t="s">
        <v>83</v>
      </c>
      <c r="AW123" s="13" t="s">
        <v>37</v>
      </c>
      <c r="AX123" s="13" t="s">
        <v>76</v>
      </c>
      <c r="AY123" s="244" t="s">
        <v>136</v>
      </c>
    </row>
    <row r="124" s="13" customFormat="1">
      <c r="A124" s="13"/>
      <c r="B124" s="234"/>
      <c r="C124" s="235"/>
      <c r="D124" s="236" t="s">
        <v>146</v>
      </c>
      <c r="E124" s="237" t="s">
        <v>28</v>
      </c>
      <c r="F124" s="238" t="s">
        <v>564</v>
      </c>
      <c r="G124" s="235"/>
      <c r="H124" s="237" t="s">
        <v>28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146</v>
      </c>
      <c r="AU124" s="244" t="s">
        <v>85</v>
      </c>
      <c r="AV124" s="13" t="s">
        <v>83</v>
      </c>
      <c r="AW124" s="13" t="s">
        <v>37</v>
      </c>
      <c r="AX124" s="13" t="s">
        <v>76</v>
      </c>
      <c r="AY124" s="244" t="s">
        <v>136</v>
      </c>
    </row>
    <row r="125" s="13" customFormat="1">
      <c r="A125" s="13"/>
      <c r="B125" s="234"/>
      <c r="C125" s="235"/>
      <c r="D125" s="236" t="s">
        <v>146</v>
      </c>
      <c r="E125" s="237" t="s">
        <v>28</v>
      </c>
      <c r="F125" s="238" t="s">
        <v>565</v>
      </c>
      <c r="G125" s="235"/>
      <c r="H125" s="237" t="s">
        <v>28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146</v>
      </c>
      <c r="AU125" s="244" t="s">
        <v>85</v>
      </c>
      <c r="AV125" s="13" t="s">
        <v>83</v>
      </c>
      <c r="AW125" s="13" t="s">
        <v>37</v>
      </c>
      <c r="AX125" s="13" t="s">
        <v>76</v>
      </c>
      <c r="AY125" s="244" t="s">
        <v>136</v>
      </c>
    </row>
    <row r="126" s="13" customFormat="1">
      <c r="A126" s="13"/>
      <c r="B126" s="234"/>
      <c r="C126" s="235"/>
      <c r="D126" s="236" t="s">
        <v>146</v>
      </c>
      <c r="E126" s="237" t="s">
        <v>28</v>
      </c>
      <c r="F126" s="238" t="s">
        <v>566</v>
      </c>
      <c r="G126" s="235"/>
      <c r="H126" s="237" t="s">
        <v>28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146</v>
      </c>
      <c r="AU126" s="244" t="s">
        <v>85</v>
      </c>
      <c r="AV126" s="13" t="s">
        <v>83</v>
      </c>
      <c r="AW126" s="13" t="s">
        <v>37</v>
      </c>
      <c r="AX126" s="13" t="s">
        <v>76</v>
      </c>
      <c r="AY126" s="244" t="s">
        <v>136</v>
      </c>
    </row>
    <row r="127" s="14" customFormat="1">
      <c r="A127" s="14"/>
      <c r="B127" s="245"/>
      <c r="C127" s="246"/>
      <c r="D127" s="236" t="s">
        <v>146</v>
      </c>
      <c r="E127" s="247" t="s">
        <v>28</v>
      </c>
      <c r="F127" s="248" t="s">
        <v>83</v>
      </c>
      <c r="G127" s="246"/>
      <c r="H127" s="249">
        <v>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146</v>
      </c>
      <c r="AU127" s="255" t="s">
        <v>85</v>
      </c>
      <c r="AV127" s="14" t="s">
        <v>85</v>
      </c>
      <c r="AW127" s="14" t="s">
        <v>37</v>
      </c>
      <c r="AX127" s="14" t="s">
        <v>83</v>
      </c>
      <c r="AY127" s="255" t="s">
        <v>136</v>
      </c>
    </row>
    <row r="128" s="2" customFormat="1" ht="21.75" customHeight="1">
      <c r="A128" s="39"/>
      <c r="B128" s="40"/>
      <c r="C128" s="215" t="s">
        <v>210</v>
      </c>
      <c r="D128" s="215" t="s">
        <v>138</v>
      </c>
      <c r="E128" s="216" t="s">
        <v>567</v>
      </c>
      <c r="F128" s="217" t="s">
        <v>568</v>
      </c>
      <c r="G128" s="218" t="s">
        <v>516</v>
      </c>
      <c r="H128" s="219">
        <v>1</v>
      </c>
      <c r="I128" s="220"/>
      <c r="J128" s="221">
        <f>ROUND(I128*H128,2)</f>
        <v>0</v>
      </c>
      <c r="K128" s="222"/>
      <c r="L128" s="45"/>
      <c r="M128" s="223" t="s">
        <v>28</v>
      </c>
      <c r="N128" s="224" t="s">
        <v>49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7" t="s">
        <v>534</v>
      </c>
      <c r="AT128" s="227" t="s">
        <v>138</v>
      </c>
      <c r="AU128" s="227" t="s">
        <v>85</v>
      </c>
      <c r="AY128" s="18" t="s">
        <v>136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8" t="s">
        <v>142</v>
      </c>
      <c r="BK128" s="228">
        <f>ROUND(I128*H128,2)</f>
        <v>0</v>
      </c>
      <c r="BL128" s="18" t="s">
        <v>534</v>
      </c>
      <c r="BM128" s="227" t="s">
        <v>569</v>
      </c>
    </row>
    <row r="129" s="13" customFormat="1">
      <c r="A129" s="13"/>
      <c r="B129" s="234"/>
      <c r="C129" s="235"/>
      <c r="D129" s="236" t="s">
        <v>146</v>
      </c>
      <c r="E129" s="237" t="s">
        <v>28</v>
      </c>
      <c r="F129" s="238" t="s">
        <v>570</v>
      </c>
      <c r="G129" s="235"/>
      <c r="H129" s="237" t="s">
        <v>28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146</v>
      </c>
      <c r="AU129" s="244" t="s">
        <v>85</v>
      </c>
      <c r="AV129" s="13" t="s">
        <v>83</v>
      </c>
      <c r="AW129" s="13" t="s">
        <v>37</v>
      </c>
      <c r="AX129" s="13" t="s">
        <v>76</v>
      </c>
      <c r="AY129" s="244" t="s">
        <v>136</v>
      </c>
    </row>
    <row r="130" s="13" customFormat="1">
      <c r="A130" s="13"/>
      <c r="B130" s="234"/>
      <c r="C130" s="235"/>
      <c r="D130" s="236" t="s">
        <v>146</v>
      </c>
      <c r="E130" s="237" t="s">
        <v>28</v>
      </c>
      <c r="F130" s="238" t="s">
        <v>571</v>
      </c>
      <c r="G130" s="235"/>
      <c r="H130" s="237" t="s">
        <v>28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146</v>
      </c>
      <c r="AU130" s="244" t="s">
        <v>85</v>
      </c>
      <c r="AV130" s="13" t="s">
        <v>83</v>
      </c>
      <c r="AW130" s="13" t="s">
        <v>37</v>
      </c>
      <c r="AX130" s="13" t="s">
        <v>76</v>
      </c>
      <c r="AY130" s="244" t="s">
        <v>136</v>
      </c>
    </row>
    <row r="131" s="14" customFormat="1">
      <c r="A131" s="14"/>
      <c r="B131" s="245"/>
      <c r="C131" s="246"/>
      <c r="D131" s="236" t="s">
        <v>146</v>
      </c>
      <c r="E131" s="247" t="s">
        <v>28</v>
      </c>
      <c r="F131" s="248" t="s">
        <v>83</v>
      </c>
      <c r="G131" s="246"/>
      <c r="H131" s="249">
        <v>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146</v>
      </c>
      <c r="AU131" s="255" t="s">
        <v>85</v>
      </c>
      <c r="AV131" s="14" t="s">
        <v>85</v>
      </c>
      <c r="AW131" s="14" t="s">
        <v>37</v>
      </c>
      <c r="AX131" s="14" t="s">
        <v>83</v>
      </c>
      <c r="AY131" s="255" t="s">
        <v>136</v>
      </c>
    </row>
    <row r="132" s="2" customFormat="1" ht="16.5" customHeight="1">
      <c r="A132" s="39"/>
      <c r="B132" s="40"/>
      <c r="C132" s="215" t="s">
        <v>216</v>
      </c>
      <c r="D132" s="215" t="s">
        <v>138</v>
      </c>
      <c r="E132" s="216" t="s">
        <v>572</v>
      </c>
      <c r="F132" s="217" t="s">
        <v>573</v>
      </c>
      <c r="G132" s="218" t="s">
        <v>516</v>
      </c>
      <c r="H132" s="219">
        <v>1</v>
      </c>
      <c r="I132" s="220"/>
      <c r="J132" s="221">
        <f>ROUND(I132*H132,2)</f>
        <v>0</v>
      </c>
      <c r="K132" s="222"/>
      <c r="L132" s="45"/>
      <c r="M132" s="223" t="s">
        <v>28</v>
      </c>
      <c r="N132" s="224" t="s">
        <v>49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7" t="s">
        <v>534</v>
      </c>
      <c r="AT132" s="227" t="s">
        <v>138</v>
      </c>
      <c r="AU132" s="227" t="s">
        <v>85</v>
      </c>
      <c r="AY132" s="18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8" t="s">
        <v>142</v>
      </c>
      <c r="BK132" s="228">
        <f>ROUND(I132*H132,2)</f>
        <v>0</v>
      </c>
      <c r="BL132" s="18" t="s">
        <v>534</v>
      </c>
      <c r="BM132" s="227" t="s">
        <v>574</v>
      </c>
    </row>
    <row r="133" s="13" customFormat="1">
      <c r="A133" s="13"/>
      <c r="B133" s="234"/>
      <c r="C133" s="235"/>
      <c r="D133" s="236" t="s">
        <v>146</v>
      </c>
      <c r="E133" s="237" t="s">
        <v>28</v>
      </c>
      <c r="F133" s="238" t="s">
        <v>575</v>
      </c>
      <c r="G133" s="235"/>
      <c r="H133" s="237" t="s">
        <v>28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146</v>
      </c>
      <c r="AU133" s="244" t="s">
        <v>85</v>
      </c>
      <c r="AV133" s="13" t="s">
        <v>83</v>
      </c>
      <c r="AW133" s="13" t="s">
        <v>37</v>
      </c>
      <c r="AX133" s="13" t="s">
        <v>76</v>
      </c>
      <c r="AY133" s="244" t="s">
        <v>136</v>
      </c>
    </row>
    <row r="134" s="13" customFormat="1">
      <c r="A134" s="13"/>
      <c r="B134" s="234"/>
      <c r="C134" s="235"/>
      <c r="D134" s="236" t="s">
        <v>146</v>
      </c>
      <c r="E134" s="237" t="s">
        <v>28</v>
      </c>
      <c r="F134" s="238" t="s">
        <v>576</v>
      </c>
      <c r="G134" s="235"/>
      <c r="H134" s="237" t="s">
        <v>28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146</v>
      </c>
      <c r="AU134" s="244" t="s">
        <v>85</v>
      </c>
      <c r="AV134" s="13" t="s">
        <v>83</v>
      </c>
      <c r="AW134" s="13" t="s">
        <v>37</v>
      </c>
      <c r="AX134" s="13" t="s">
        <v>76</v>
      </c>
      <c r="AY134" s="244" t="s">
        <v>136</v>
      </c>
    </row>
    <row r="135" s="14" customFormat="1">
      <c r="A135" s="14"/>
      <c r="B135" s="245"/>
      <c r="C135" s="246"/>
      <c r="D135" s="236" t="s">
        <v>146</v>
      </c>
      <c r="E135" s="247" t="s">
        <v>28</v>
      </c>
      <c r="F135" s="248" t="s">
        <v>83</v>
      </c>
      <c r="G135" s="246"/>
      <c r="H135" s="249">
        <v>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146</v>
      </c>
      <c r="AU135" s="255" t="s">
        <v>85</v>
      </c>
      <c r="AV135" s="14" t="s">
        <v>85</v>
      </c>
      <c r="AW135" s="14" t="s">
        <v>37</v>
      </c>
      <c r="AX135" s="14" t="s">
        <v>83</v>
      </c>
      <c r="AY135" s="255" t="s">
        <v>136</v>
      </c>
    </row>
    <row r="136" s="2" customFormat="1" ht="49.05" customHeight="1">
      <c r="A136" s="39"/>
      <c r="B136" s="40"/>
      <c r="C136" s="215" t="s">
        <v>8</v>
      </c>
      <c r="D136" s="215" t="s">
        <v>138</v>
      </c>
      <c r="E136" s="216" t="s">
        <v>577</v>
      </c>
      <c r="F136" s="217" t="s">
        <v>578</v>
      </c>
      <c r="G136" s="218" t="s">
        <v>516</v>
      </c>
      <c r="H136" s="219">
        <v>1</v>
      </c>
      <c r="I136" s="220"/>
      <c r="J136" s="221">
        <f>ROUND(I136*H136,2)</f>
        <v>0</v>
      </c>
      <c r="K136" s="222"/>
      <c r="L136" s="45"/>
      <c r="M136" s="223" t="s">
        <v>28</v>
      </c>
      <c r="N136" s="224" t="s">
        <v>49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7" t="s">
        <v>534</v>
      </c>
      <c r="AT136" s="227" t="s">
        <v>138</v>
      </c>
      <c r="AU136" s="227" t="s">
        <v>85</v>
      </c>
      <c r="AY136" s="18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142</v>
      </c>
      <c r="BK136" s="228">
        <f>ROUND(I136*H136,2)</f>
        <v>0</v>
      </c>
      <c r="BL136" s="18" t="s">
        <v>534</v>
      </c>
      <c r="BM136" s="227" t="s">
        <v>579</v>
      </c>
    </row>
    <row r="137" s="13" customFormat="1">
      <c r="A137" s="13"/>
      <c r="B137" s="234"/>
      <c r="C137" s="235"/>
      <c r="D137" s="236" t="s">
        <v>146</v>
      </c>
      <c r="E137" s="237" t="s">
        <v>28</v>
      </c>
      <c r="F137" s="238" t="s">
        <v>580</v>
      </c>
      <c r="G137" s="235"/>
      <c r="H137" s="237" t="s">
        <v>28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146</v>
      </c>
      <c r="AU137" s="244" t="s">
        <v>85</v>
      </c>
      <c r="AV137" s="13" t="s">
        <v>83</v>
      </c>
      <c r="AW137" s="13" t="s">
        <v>37</v>
      </c>
      <c r="AX137" s="13" t="s">
        <v>76</v>
      </c>
      <c r="AY137" s="244" t="s">
        <v>136</v>
      </c>
    </row>
    <row r="138" s="14" customFormat="1">
      <c r="A138" s="14"/>
      <c r="B138" s="245"/>
      <c r="C138" s="246"/>
      <c r="D138" s="236" t="s">
        <v>146</v>
      </c>
      <c r="E138" s="247" t="s">
        <v>28</v>
      </c>
      <c r="F138" s="248" t="s">
        <v>83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146</v>
      </c>
      <c r="AU138" s="255" t="s">
        <v>85</v>
      </c>
      <c r="AV138" s="14" t="s">
        <v>85</v>
      </c>
      <c r="AW138" s="14" t="s">
        <v>37</v>
      </c>
      <c r="AX138" s="14" t="s">
        <v>83</v>
      </c>
      <c r="AY138" s="255" t="s">
        <v>136</v>
      </c>
    </row>
    <row r="139" s="2" customFormat="1" ht="49.05" customHeight="1">
      <c r="A139" s="39"/>
      <c r="B139" s="40"/>
      <c r="C139" s="215" t="s">
        <v>228</v>
      </c>
      <c r="D139" s="215" t="s">
        <v>138</v>
      </c>
      <c r="E139" s="216" t="s">
        <v>581</v>
      </c>
      <c r="F139" s="217" t="s">
        <v>582</v>
      </c>
      <c r="G139" s="218" t="s">
        <v>516</v>
      </c>
      <c r="H139" s="219">
        <v>1</v>
      </c>
      <c r="I139" s="220"/>
      <c r="J139" s="221">
        <f>ROUND(I139*H139,2)</f>
        <v>0</v>
      </c>
      <c r="K139" s="222"/>
      <c r="L139" s="45"/>
      <c r="M139" s="223" t="s">
        <v>28</v>
      </c>
      <c r="N139" s="224" t="s">
        <v>49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7" t="s">
        <v>534</v>
      </c>
      <c r="AT139" s="227" t="s">
        <v>138</v>
      </c>
      <c r="AU139" s="227" t="s">
        <v>85</v>
      </c>
      <c r="AY139" s="18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8" t="s">
        <v>142</v>
      </c>
      <c r="BK139" s="228">
        <f>ROUND(I139*H139,2)</f>
        <v>0</v>
      </c>
      <c r="BL139" s="18" t="s">
        <v>534</v>
      </c>
      <c r="BM139" s="227" t="s">
        <v>583</v>
      </c>
    </row>
    <row r="140" s="13" customFormat="1">
      <c r="A140" s="13"/>
      <c r="B140" s="234"/>
      <c r="C140" s="235"/>
      <c r="D140" s="236" t="s">
        <v>146</v>
      </c>
      <c r="E140" s="237" t="s">
        <v>28</v>
      </c>
      <c r="F140" s="238" t="s">
        <v>580</v>
      </c>
      <c r="G140" s="235"/>
      <c r="H140" s="237" t="s">
        <v>28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146</v>
      </c>
      <c r="AU140" s="244" t="s">
        <v>85</v>
      </c>
      <c r="AV140" s="13" t="s">
        <v>83</v>
      </c>
      <c r="AW140" s="13" t="s">
        <v>37</v>
      </c>
      <c r="AX140" s="13" t="s">
        <v>76</v>
      </c>
      <c r="AY140" s="244" t="s">
        <v>136</v>
      </c>
    </row>
    <row r="141" s="14" customFormat="1">
      <c r="A141" s="14"/>
      <c r="B141" s="245"/>
      <c r="C141" s="246"/>
      <c r="D141" s="236" t="s">
        <v>146</v>
      </c>
      <c r="E141" s="247" t="s">
        <v>28</v>
      </c>
      <c r="F141" s="248" t="s">
        <v>83</v>
      </c>
      <c r="G141" s="246"/>
      <c r="H141" s="249">
        <v>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146</v>
      </c>
      <c r="AU141" s="255" t="s">
        <v>85</v>
      </c>
      <c r="AV141" s="14" t="s">
        <v>85</v>
      </c>
      <c r="AW141" s="14" t="s">
        <v>37</v>
      </c>
      <c r="AX141" s="14" t="s">
        <v>83</v>
      </c>
      <c r="AY141" s="255" t="s">
        <v>136</v>
      </c>
    </row>
    <row r="142" s="2" customFormat="1" ht="37.8" customHeight="1">
      <c r="A142" s="39"/>
      <c r="B142" s="40"/>
      <c r="C142" s="215" t="s">
        <v>233</v>
      </c>
      <c r="D142" s="215" t="s">
        <v>138</v>
      </c>
      <c r="E142" s="216" t="s">
        <v>584</v>
      </c>
      <c r="F142" s="217" t="s">
        <v>585</v>
      </c>
      <c r="G142" s="218" t="s">
        <v>516</v>
      </c>
      <c r="H142" s="219">
        <v>1</v>
      </c>
      <c r="I142" s="220"/>
      <c r="J142" s="221">
        <f>ROUND(I142*H142,2)</f>
        <v>0</v>
      </c>
      <c r="K142" s="222"/>
      <c r="L142" s="45"/>
      <c r="M142" s="223" t="s">
        <v>28</v>
      </c>
      <c r="N142" s="224" t="s">
        <v>49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7" t="s">
        <v>534</v>
      </c>
      <c r="AT142" s="227" t="s">
        <v>138</v>
      </c>
      <c r="AU142" s="227" t="s">
        <v>85</v>
      </c>
      <c r="AY142" s="18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8" t="s">
        <v>142</v>
      </c>
      <c r="BK142" s="228">
        <f>ROUND(I142*H142,2)</f>
        <v>0</v>
      </c>
      <c r="BL142" s="18" t="s">
        <v>534</v>
      </c>
      <c r="BM142" s="227" t="s">
        <v>586</v>
      </c>
    </row>
    <row r="143" s="2" customFormat="1" ht="24.15" customHeight="1">
      <c r="A143" s="39"/>
      <c r="B143" s="40"/>
      <c r="C143" s="215" t="s">
        <v>239</v>
      </c>
      <c r="D143" s="215" t="s">
        <v>138</v>
      </c>
      <c r="E143" s="216" t="s">
        <v>587</v>
      </c>
      <c r="F143" s="217" t="s">
        <v>588</v>
      </c>
      <c r="G143" s="218" t="s">
        <v>516</v>
      </c>
      <c r="H143" s="219">
        <v>1</v>
      </c>
      <c r="I143" s="220"/>
      <c r="J143" s="221">
        <f>ROUND(I143*H143,2)</f>
        <v>0</v>
      </c>
      <c r="K143" s="222"/>
      <c r="L143" s="45"/>
      <c r="M143" s="223" t="s">
        <v>28</v>
      </c>
      <c r="N143" s="224" t="s">
        <v>49</v>
      </c>
      <c r="O143" s="86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7" t="s">
        <v>534</v>
      </c>
      <c r="AT143" s="227" t="s">
        <v>138</v>
      </c>
      <c r="AU143" s="227" t="s">
        <v>85</v>
      </c>
      <c r="AY143" s="18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8" t="s">
        <v>142</v>
      </c>
      <c r="BK143" s="228">
        <f>ROUND(I143*H143,2)</f>
        <v>0</v>
      </c>
      <c r="BL143" s="18" t="s">
        <v>534</v>
      </c>
      <c r="BM143" s="227" t="s">
        <v>589</v>
      </c>
    </row>
    <row r="144" s="2" customFormat="1">
      <c r="A144" s="39"/>
      <c r="B144" s="40"/>
      <c r="C144" s="41"/>
      <c r="D144" s="236" t="s">
        <v>590</v>
      </c>
      <c r="E144" s="41"/>
      <c r="F144" s="293" t="s">
        <v>591</v>
      </c>
      <c r="G144" s="41"/>
      <c r="H144" s="41"/>
      <c r="I144" s="231"/>
      <c r="J144" s="41"/>
      <c r="K144" s="41"/>
      <c r="L144" s="45"/>
      <c r="M144" s="232"/>
      <c r="N144" s="233"/>
      <c r="O144" s="86"/>
      <c r="P144" s="86"/>
      <c r="Q144" s="86"/>
      <c r="R144" s="86"/>
      <c r="S144" s="86"/>
      <c r="T144" s="87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590</v>
      </c>
      <c r="AU144" s="18" t="s">
        <v>85</v>
      </c>
    </row>
    <row r="145" s="13" customFormat="1">
      <c r="A145" s="13"/>
      <c r="B145" s="234"/>
      <c r="C145" s="235"/>
      <c r="D145" s="236" t="s">
        <v>146</v>
      </c>
      <c r="E145" s="237" t="s">
        <v>28</v>
      </c>
      <c r="F145" s="238" t="s">
        <v>592</v>
      </c>
      <c r="G145" s="235"/>
      <c r="H145" s="237" t="s">
        <v>28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146</v>
      </c>
      <c r="AU145" s="244" t="s">
        <v>85</v>
      </c>
      <c r="AV145" s="13" t="s">
        <v>83</v>
      </c>
      <c r="AW145" s="13" t="s">
        <v>37</v>
      </c>
      <c r="AX145" s="13" t="s">
        <v>76</v>
      </c>
      <c r="AY145" s="244" t="s">
        <v>136</v>
      </c>
    </row>
    <row r="146" s="14" customFormat="1">
      <c r="A146" s="14"/>
      <c r="B146" s="245"/>
      <c r="C146" s="246"/>
      <c r="D146" s="236" t="s">
        <v>146</v>
      </c>
      <c r="E146" s="247" t="s">
        <v>28</v>
      </c>
      <c r="F146" s="248" t="s">
        <v>83</v>
      </c>
      <c r="G146" s="246"/>
      <c r="H146" s="249">
        <v>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146</v>
      </c>
      <c r="AU146" s="255" t="s">
        <v>85</v>
      </c>
      <c r="AV146" s="14" t="s">
        <v>85</v>
      </c>
      <c r="AW146" s="14" t="s">
        <v>37</v>
      </c>
      <c r="AX146" s="14" t="s">
        <v>83</v>
      </c>
      <c r="AY146" s="255" t="s">
        <v>136</v>
      </c>
    </row>
    <row r="147" s="2" customFormat="1" ht="62.7" customHeight="1">
      <c r="A147" s="39"/>
      <c r="B147" s="40"/>
      <c r="C147" s="215" t="s">
        <v>247</v>
      </c>
      <c r="D147" s="215" t="s">
        <v>138</v>
      </c>
      <c r="E147" s="216" t="s">
        <v>593</v>
      </c>
      <c r="F147" s="217" t="s">
        <v>594</v>
      </c>
      <c r="G147" s="218" t="s">
        <v>516</v>
      </c>
      <c r="H147" s="219">
        <v>1</v>
      </c>
      <c r="I147" s="220"/>
      <c r="J147" s="221">
        <f>ROUND(I147*H147,2)</f>
        <v>0</v>
      </c>
      <c r="K147" s="222"/>
      <c r="L147" s="45"/>
      <c r="M147" s="223" t="s">
        <v>28</v>
      </c>
      <c r="N147" s="224" t="s">
        <v>49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7" t="s">
        <v>534</v>
      </c>
      <c r="AT147" s="227" t="s">
        <v>138</v>
      </c>
      <c r="AU147" s="227" t="s">
        <v>85</v>
      </c>
      <c r="AY147" s="18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8" t="s">
        <v>142</v>
      </c>
      <c r="BK147" s="228">
        <f>ROUND(I147*H147,2)</f>
        <v>0</v>
      </c>
      <c r="BL147" s="18" t="s">
        <v>534</v>
      </c>
      <c r="BM147" s="227" t="s">
        <v>595</v>
      </c>
    </row>
    <row r="148" s="13" customFormat="1">
      <c r="A148" s="13"/>
      <c r="B148" s="234"/>
      <c r="C148" s="235"/>
      <c r="D148" s="236" t="s">
        <v>146</v>
      </c>
      <c r="E148" s="237" t="s">
        <v>28</v>
      </c>
      <c r="F148" s="238" t="s">
        <v>580</v>
      </c>
      <c r="G148" s="235"/>
      <c r="H148" s="237" t="s">
        <v>28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146</v>
      </c>
      <c r="AU148" s="244" t="s">
        <v>85</v>
      </c>
      <c r="AV148" s="13" t="s">
        <v>83</v>
      </c>
      <c r="AW148" s="13" t="s">
        <v>37</v>
      </c>
      <c r="AX148" s="13" t="s">
        <v>76</v>
      </c>
      <c r="AY148" s="244" t="s">
        <v>136</v>
      </c>
    </row>
    <row r="149" s="13" customFormat="1">
      <c r="A149" s="13"/>
      <c r="B149" s="234"/>
      <c r="C149" s="235"/>
      <c r="D149" s="236" t="s">
        <v>146</v>
      </c>
      <c r="E149" s="237" t="s">
        <v>28</v>
      </c>
      <c r="F149" s="238" t="s">
        <v>596</v>
      </c>
      <c r="G149" s="235"/>
      <c r="H149" s="237" t="s">
        <v>28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146</v>
      </c>
      <c r="AU149" s="244" t="s">
        <v>85</v>
      </c>
      <c r="AV149" s="13" t="s">
        <v>83</v>
      </c>
      <c r="AW149" s="13" t="s">
        <v>37</v>
      </c>
      <c r="AX149" s="13" t="s">
        <v>76</v>
      </c>
      <c r="AY149" s="244" t="s">
        <v>136</v>
      </c>
    </row>
    <row r="150" s="14" customFormat="1">
      <c r="A150" s="14"/>
      <c r="B150" s="245"/>
      <c r="C150" s="246"/>
      <c r="D150" s="236" t="s">
        <v>146</v>
      </c>
      <c r="E150" s="247" t="s">
        <v>28</v>
      </c>
      <c r="F150" s="248" t="s">
        <v>83</v>
      </c>
      <c r="G150" s="246"/>
      <c r="H150" s="249">
        <v>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146</v>
      </c>
      <c r="AU150" s="255" t="s">
        <v>85</v>
      </c>
      <c r="AV150" s="14" t="s">
        <v>85</v>
      </c>
      <c r="AW150" s="14" t="s">
        <v>37</v>
      </c>
      <c r="AX150" s="14" t="s">
        <v>83</v>
      </c>
      <c r="AY150" s="255" t="s">
        <v>136</v>
      </c>
    </row>
    <row r="151" s="2" customFormat="1" ht="33" customHeight="1">
      <c r="A151" s="39"/>
      <c r="B151" s="40"/>
      <c r="C151" s="215" t="s">
        <v>260</v>
      </c>
      <c r="D151" s="215" t="s">
        <v>138</v>
      </c>
      <c r="E151" s="216" t="s">
        <v>597</v>
      </c>
      <c r="F151" s="217" t="s">
        <v>598</v>
      </c>
      <c r="G151" s="218" t="s">
        <v>516</v>
      </c>
      <c r="H151" s="219">
        <v>1</v>
      </c>
      <c r="I151" s="220"/>
      <c r="J151" s="221">
        <f>ROUND(I151*H151,2)</f>
        <v>0</v>
      </c>
      <c r="K151" s="222"/>
      <c r="L151" s="45"/>
      <c r="M151" s="223" t="s">
        <v>28</v>
      </c>
      <c r="N151" s="224" t="s">
        <v>49</v>
      </c>
      <c r="O151" s="86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7" t="s">
        <v>534</v>
      </c>
      <c r="AT151" s="227" t="s">
        <v>138</v>
      </c>
      <c r="AU151" s="227" t="s">
        <v>85</v>
      </c>
      <c r="AY151" s="18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8" t="s">
        <v>142</v>
      </c>
      <c r="BK151" s="228">
        <f>ROUND(I151*H151,2)</f>
        <v>0</v>
      </c>
      <c r="BL151" s="18" t="s">
        <v>534</v>
      </c>
      <c r="BM151" s="227" t="s">
        <v>599</v>
      </c>
    </row>
    <row r="152" s="2" customFormat="1" ht="16.5" customHeight="1">
      <c r="A152" s="39"/>
      <c r="B152" s="40"/>
      <c r="C152" s="215" t="s">
        <v>267</v>
      </c>
      <c r="D152" s="215" t="s">
        <v>138</v>
      </c>
      <c r="E152" s="216" t="s">
        <v>600</v>
      </c>
      <c r="F152" s="217" t="s">
        <v>601</v>
      </c>
      <c r="G152" s="218" t="s">
        <v>516</v>
      </c>
      <c r="H152" s="219">
        <v>1</v>
      </c>
      <c r="I152" s="220"/>
      <c r="J152" s="221">
        <f>ROUND(I152*H152,2)</f>
        <v>0</v>
      </c>
      <c r="K152" s="222"/>
      <c r="L152" s="45"/>
      <c r="M152" s="223" t="s">
        <v>28</v>
      </c>
      <c r="N152" s="224" t="s">
        <v>49</v>
      </c>
      <c r="O152" s="86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7" t="s">
        <v>534</v>
      </c>
      <c r="AT152" s="227" t="s">
        <v>138</v>
      </c>
      <c r="AU152" s="227" t="s">
        <v>85</v>
      </c>
      <c r="AY152" s="18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142</v>
      </c>
      <c r="BK152" s="228">
        <f>ROUND(I152*H152,2)</f>
        <v>0</v>
      </c>
      <c r="BL152" s="18" t="s">
        <v>534</v>
      </c>
      <c r="BM152" s="227" t="s">
        <v>602</v>
      </c>
    </row>
    <row r="153" s="14" customFormat="1">
      <c r="A153" s="14"/>
      <c r="B153" s="245"/>
      <c r="C153" s="246"/>
      <c r="D153" s="236" t="s">
        <v>146</v>
      </c>
      <c r="E153" s="247" t="s">
        <v>28</v>
      </c>
      <c r="F153" s="248" t="s">
        <v>83</v>
      </c>
      <c r="G153" s="246"/>
      <c r="H153" s="249">
        <v>1</v>
      </c>
      <c r="I153" s="250"/>
      <c r="J153" s="246"/>
      <c r="K153" s="246"/>
      <c r="L153" s="251"/>
      <c r="M153" s="294"/>
      <c r="N153" s="295"/>
      <c r="O153" s="295"/>
      <c r="P153" s="295"/>
      <c r="Q153" s="295"/>
      <c r="R153" s="295"/>
      <c r="S153" s="295"/>
      <c r="T153" s="29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146</v>
      </c>
      <c r="AU153" s="255" t="s">
        <v>85</v>
      </c>
      <c r="AV153" s="14" t="s">
        <v>85</v>
      </c>
      <c r="AW153" s="14" t="s">
        <v>37</v>
      </c>
      <c r="AX153" s="14" t="s">
        <v>83</v>
      </c>
      <c r="AY153" s="255" t="s">
        <v>136</v>
      </c>
    </row>
    <row r="154" s="2" customFormat="1" ht="6.96" customHeight="1">
      <c r="A154" s="39"/>
      <c r="B154" s="61"/>
      <c r="C154" s="62"/>
      <c r="D154" s="62"/>
      <c r="E154" s="62"/>
      <c r="F154" s="62"/>
      <c r="G154" s="62"/>
      <c r="H154" s="62"/>
      <c r="I154" s="62"/>
      <c r="J154" s="62"/>
      <c r="K154" s="62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neQPijYVNKEU2ZKhh2jFb6JYN02hlMZslYHXZlKBmANzZQ1JQS4+qynytqfSfPKC3BiwOQ3nTiArO2s4n/iS+Q==" hashValue="5HdTbbXStKkZBjg4q9zSGvNOpFNYH4kWp4DwO52PtOet9o+AB6pE7vK3IjUzgkciAzDaHzOfVdPVsf0n/vml6g==" algorithmName="SHA-512" password="CC35"/>
  <autoFilter ref="C89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  <c r="AZ2" s="297" t="s">
        <v>603</v>
      </c>
      <c r="BA2" s="297" t="s">
        <v>604</v>
      </c>
      <c r="BB2" s="297" t="s">
        <v>158</v>
      </c>
      <c r="BC2" s="297" t="s">
        <v>605</v>
      </c>
      <c r="BD2" s="297" t="s">
        <v>85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  <c r="AZ3" s="297" t="s">
        <v>606</v>
      </c>
      <c r="BA3" s="297" t="s">
        <v>607</v>
      </c>
      <c r="BB3" s="297" t="s">
        <v>158</v>
      </c>
      <c r="BC3" s="297" t="s">
        <v>608</v>
      </c>
      <c r="BD3" s="297" t="s">
        <v>85</v>
      </c>
    </row>
    <row r="4" hidden="1" s="1" customFormat="1" ht="24.96" customHeight="1">
      <c r="B4" s="21"/>
      <c r="D4" s="142" t="s">
        <v>104</v>
      </c>
      <c r="L4" s="21"/>
      <c r="M4" s="143" t="s">
        <v>10</v>
      </c>
      <c r="AT4" s="18" t="s">
        <v>37</v>
      </c>
      <c r="AZ4" s="297" t="s">
        <v>609</v>
      </c>
      <c r="BA4" s="297" t="s">
        <v>610</v>
      </c>
      <c r="BB4" s="297" t="s">
        <v>158</v>
      </c>
      <c r="BC4" s="297" t="s">
        <v>611</v>
      </c>
      <c r="BD4" s="297" t="s">
        <v>85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4" t="s">
        <v>16</v>
      </c>
      <c r="L6" s="21"/>
    </row>
    <row r="7" hidden="1" s="1" customFormat="1" ht="16.5" customHeight="1">
      <c r="B7" s="21"/>
      <c r="E7" s="145" t="str">
        <f>'Rekapitulace stavby'!K6</f>
        <v>Labe, Kolín- Kostomlátky, obnova opevnění po povodni</v>
      </c>
      <c r="F7" s="144"/>
      <c r="G7" s="144"/>
      <c r="H7" s="144"/>
      <c r="L7" s="21"/>
    </row>
    <row r="8" hidden="1" s="1" customFormat="1" ht="12" customHeight="1">
      <c r="B8" s="21"/>
      <c r="D8" s="144" t="s">
        <v>105</v>
      </c>
      <c r="L8" s="21"/>
    </row>
    <row r="9" hidden="1" s="2" customFormat="1" ht="23.25" customHeight="1">
      <c r="A9" s="39"/>
      <c r="B9" s="45"/>
      <c r="C9" s="39"/>
      <c r="D9" s="39"/>
      <c r="E9" s="145" t="s">
        <v>612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4" t="s">
        <v>107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7" t="s">
        <v>613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4" t="s">
        <v>18</v>
      </c>
      <c r="E13" s="39"/>
      <c r="F13" s="135" t="s">
        <v>28</v>
      </c>
      <c r="G13" s="39"/>
      <c r="H13" s="39"/>
      <c r="I13" s="144" t="s">
        <v>20</v>
      </c>
      <c r="J13" s="135" t="s">
        <v>28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4" t="s">
        <v>22</v>
      </c>
      <c r="E14" s="39"/>
      <c r="F14" s="135" t="s">
        <v>614</v>
      </c>
      <c r="G14" s="39"/>
      <c r="H14" s="39"/>
      <c r="I14" s="144" t="s">
        <v>24</v>
      </c>
      <c r="J14" s="148" t="str">
        <f>'Rekapitulace stavby'!AN8</f>
        <v>28.5.2025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34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28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5" t="s">
        <v>615</v>
      </c>
      <c r="F23" s="39"/>
      <c r="G23" s="39"/>
      <c r="H23" s="39"/>
      <c r="I23" s="144" t="s">
        <v>30</v>
      </c>
      <c r="J23" s="135" t="s">
        <v>28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27</v>
      </c>
      <c r="J25" s="135" t="s">
        <v>28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5" t="s">
        <v>615</v>
      </c>
      <c r="F26" s="39"/>
      <c r="G26" s="39"/>
      <c r="H26" s="39"/>
      <c r="I26" s="144" t="s">
        <v>30</v>
      </c>
      <c r="J26" s="135" t="s">
        <v>28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4" t="s">
        <v>40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9"/>
      <c r="B29" s="150"/>
      <c r="C29" s="149"/>
      <c r="D29" s="149"/>
      <c r="E29" s="151" t="s">
        <v>28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4" t="s">
        <v>42</v>
      </c>
      <c r="E32" s="39"/>
      <c r="F32" s="39"/>
      <c r="G32" s="39"/>
      <c r="H32" s="39"/>
      <c r="I32" s="39"/>
      <c r="J32" s="155">
        <f>ROUND(J91,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6" t="s">
        <v>44</v>
      </c>
      <c r="G34" s="39"/>
      <c r="H34" s="39"/>
      <c r="I34" s="156" t="s">
        <v>43</v>
      </c>
      <c r="J34" s="156" t="s">
        <v>45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46</v>
      </c>
      <c r="E35" s="144" t="s">
        <v>47</v>
      </c>
      <c r="F35" s="158">
        <f>ROUND((SUM(BE91:BE170)),  2)</f>
        <v>0</v>
      </c>
      <c r="G35" s="39"/>
      <c r="H35" s="39"/>
      <c r="I35" s="159">
        <v>0.20999999999999999</v>
      </c>
      <c r="J35" s="158">
        <f>ROUND(((SUM(BE91:BE170))*I35),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48</v>
      </c>
      <c r="F36" s="158">
        <f>ROUND((SUM(BF91:BF170)),  2)</f>
        <v>0</v>
      </c>
      <c r="G36" s="39"/>
      <c r="H36" s="39"/>
      <c r="I36" s="159">
        <v>0.12</v>
      </c>
      <c r="J36" s="158">
        <f>ROUND(((SUM(BF91:BF170))*I36),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4" t="s">
        <v>46</v>
      </c>
      <c r="E37" s="144" t="s">
        <v>49</v>
      </c>
      <c r="F37" s="158">
        <f>ROUND((SUM(BG91:BG170)),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50</v>
      </c>
      <c r="F38" s="158">
        <f>ROUND((SUM(BH91:BH170)),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51</v>
      </c>
      <c r="F39" s="158">
        <f>ROUND((SUM(BI91:BI170)),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109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1" t="str">
        <f>E7</f>
        <v>Labe, Kolín- Kostomlátky, obnova opevnění po povodni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23.25" customHeight="1">
      <c r="A52" s="39"/>
      <c r="B52" s="40"/>
      <c r="C52" s="41"/>
      <c r="D52" s="41"/>
      <c r="E52" s="171" t="s">
        <v>612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SO 1 - Oprava dlažby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22</v>
      </c>
      <c r="D56" s="41"/>
      <c r="E56" s="41"/>
      <c r="F56" s="28" t="str">
        <f>F14</f>
        <v xml:space="preserve"> </v>
      </c>
      <c r="G56" s="41"/>
      <c r="H56" s="41"/>
      <c r="I56" s="33" t="s">
        <v>24</v>
      </c>
      <c r="J56" s="74" t="str">
        <f>IF(J14="","",J14)</f>
        <v>28.5.2025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Ing. Stanislav Winkler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2" t="s">
        <v>110</v>
      </c>
      <c r="D61" s="173"/>
      <c r="E61" s="173"/>
      <c r="F61" s="173"/>
      <c r="G61" s="173"/>
      <c r="H61" s="173"/>
      <c r="I61" s="173"/>
      <c r="J61" s="174" t="s">
        <v>111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5" t="s">
        <v>74</v>
      </c>
      <c r="D63" s="41"/>
      <c r="E63" s="41"/>
      <c r="F63" s="41"/>
      <c r="G63" s="41"/>
      <c r="H63" s="41"/>
      <c r="I63" s="41"/>
      <c r="J63" s="104">
        <f>J91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112</v>
      </c>
    </row>
    <row r="64" hidden="1" s="9" customFormat="1" ht="24.96" customHeight="1">
      <c r="A64" s="9"/>
      <c r="B64" s="176"/>
      <c r="C64" s="177"/>
      <c r="D64" s="178" t="s">
        <v>113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2"/>
      <c r="C65" s="127"/>
      <c r="D65" s="183" t="s">
        <v>114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2"/>
      <c r="C66" s="127"/>
      <c r="D66" s="183" t="s">
        <v>616</v>
      </c>
      <c r="E66" s="184"/>
      <c r="F66" s="184"/>
      <c r="G66" s="184"/>
      <c r="H66" s="184"/>
      <c r="I66" s="184"/>
      <c r="J66" s="185">
        <f>J122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2"/>
      <c r="C67" s="127"/>
      <c r="D67" s="183" t="s">
        <v>116</v>
      </c>
      <c r="E67" s="184"/>
      <c r="F67" s="184"/>
      <c r="G67" s="184"/>
      <c r="H67" s="184"/>
      <c r="I67" s="184"/>
      <c r="J67" s="185">
        <f>J140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2"/>
      <c r="C68" s="127"/>
      <c r="D68" s="183" t="s">
        <v>119</v>
      </c>
      <c r="E68" s="184"/>
      <c r="F68" s="184"/>
      <c r="G68" s="184"/>
      <c r="H68" s="184"/>
      <c r="I68" s="184"/>
      <c r="J68" s="185">
        <f>J159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2"/>
      <c r="C69" s="127"/>
      <c r="D69" s="183" t="s">
        <v>120</v>
      </c>
      <c r="E69" s="184"/>
      <c r="F69" s="184"/>
      <c r="G69" s="184"/>
      <c r="H69" s="184"/>
      <c r="I69" s="184"/>
      <c r="J69" s="185">
        <f>J162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121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Labe, Kolín- Kostomlátky, obnova opevnění po povodni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105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23.25" customHeight="1">
      <c r="A81" s="39"/>
      <c r="B81" s="40"/>
      <c r="C81" s="41"/>
      <c r="D81" s="41"/>
      <c r="E81" s="171" t="s">
        <v>612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107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1" t="str">
        <f>E11</f>
        <v>SO 1 - Oprava dlažby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22</v>
      </c>
      <c r="D85" s="41"/>
      <c r="E85" s="41"/>
      <c r="F85" s="28" t="str">
        <f>F14</f>
        <v xml:space="preserve"> </v>
      </c>
      <c r="G85" s="41"/>
      <c r="H85" s="41"/>
      <c r="I85" s="33" t="s">
        <v>24</v>
      </c>
      <c r="J85" s="74" t="str">
        <f>IF(J14="","",J14)</f>
        <v>28.5.2025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26</v>
      </c>
      <c r="D87" s="41"/>
      <c r="E87" s="41"/>
      <c r="F87" s="28" t="str">
        <f>E17</f>
        <v>Povodí Labe, státní podnik</v>
      </c>
      <c r="G87" s="41"/>
      <c r="H87" s="41"/>
      <c r="I87" s="33" t="s">
        <v>33</v>
      </c>
      <c r="J87" s="37" t="str">
        <f>E23</f>
        <v>Ing. Stanislav Winkler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38</v>
      </c>
      <c r="J88" s="37" t="str">
        <f>E26</f>
        <v>Ing. Stanislav Winkler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7"/>
      <c r="B90" s="188"/>
      <c r="C90" s="189" t="s">
        <v>122</v>
      </c>
      <c r="D90" s="190" t="s">
        <v>61</v>
      </c>
      <c r="E90" s="190" t="s">
        <v>57</v>
      </c>
      <c r="F90" s="190" t="s">
        <v>58</v>
      </c>
      <c r="G90" s="190" t="s">
        <v>123</v>
      </c>
      <c r="H90" s="190" t="s">
        <v>124</v>
      </c>
      <c r="I90" s="190" t="s">
        <v>125</v>
      </c>
      <c r="J90" s="191" t="s">
        <v>111</v>
      </c>
      <c r="K90" s="192" t="s">
        <v>126</v>
      </c>
      <c r="L90" s="193"/>
      <c r="M90" s="94" t="s">
        <v>28</v>
      </c>
      <c r="N90" s="95" t="s">
        <v>46</v>
      </c>
      <c r="O90" s="95" t="s">
        <v>127</v>
      </c>
      <c r="P90" s="95" t="s">
        <v>128</v>
      </c>
      <c r="Q90" s="95" t="s">
        <v>129</v>
      </c>
      <c r="R90" s="95" t="s">
        <v>130</v>
      </c>
      <c r="S90" s="95" t="s">
        <v>131</v>
      </c>
      <c r="T90" s="96" t="s">
        <v>132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39"/>
      <c r="B91" s="40"/>
      <c r="C91" s="101" t="s">
        <v>133</v>
      </c>
      <c r="D91" s="41"/>
      <c r="E91" s="41"/>
      <c r="F91" s="41"/>
      <c r="G91" s="41"/>
      <c r="H91" s="41"/>
      <c r="I91" s="41"/>
      <c r="J91" s="194">
        <f>BK91</f>
        <v>0</v>
      </c>
      <c r="K91" s="41"/>
      <c r="L91" s="45"/>
      <c r="M91" s="97"/>
      <c r="N91" s="195"/>
      <c r="O91" s="98"/>
      <c r="P91" s="196">
        <f>P92</f>
        <v>0</v>
      </c>
      <c r="Q91" s="98"/>
      <c r="R91" s="196">
        <f>R92</f>
        <v>399.86422240000002</v>
      </c>
      <c r="S91" s="98"/>
      <c r="T91" s="197">
        <f>T92</f>
        <v>194.40000000000001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112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75</v>
      </c>
      <c r="E92" s="202" t="s">
        <v>134</v>
      </c>
      <c r="F92" s="202" t="s">
        <v>135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P93+P122+P140+P159+P162</f>
        <v>0</v>
      </c>
      <c r="Q92" s="207"/>
      <c r="R92" s="208">
        <f>R93+R122+R140+R159+R162</f>
        <v>399.86422240000002</v>
      </c>
      <c r="S92" s="207"/>
      <c r="T92" s="209">
        <f>T93+T122+T140+T159+T162</f>
        <v>194.40000000000001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83</v>
      </c>
      <c r="AT92" s="211" t="s">
        <v>75</v>
      </c>
      <c r="AU92" s="211" t="s">
        <v>76</v>
      </c>
      <c r="AY92" s="210" t="s">
        <v>136</v>
      </c>
      <c r="BK92" s="212">
        <f>BK93+BK122+BK140+BK159+BK162</f>
        <v>0</v>
      </c>
    </row>
    <row r="93" s="12" customFormat="1" ht="22.8" customHeight="1">
      <c r="A93" s="12"/>
      <c r="B93" s="199"/>
      <c r="C93" s="200"/>
      <c r="D93" s="201" t="s">
        <v>75</v>
      </c>
      <c r="E93" s="213" t="s">
        <v>83</v>
      </c>
      <c r="F93" s="213" t="s">
        <v>137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SUM(P94:P121)</f>
        <v>0</v>
      </c>
      <c r="Q93" s="207"/>
      <c r="R93" s="208">
        <f>SUM(R94:R121)</f>
        <v>0</v>
      </c>
      <c r="S93" s="207"/>
      <c r="T93" s="209">
        <f>SUM(T94:T121)</f>
        <v>194.40000000000001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83</v>
      </c>
      <c r="AT93" s="211" t="s">
        <v>75</v>
      </c>
      <c r="AU93" s="211" t="s">
        <v>83</v>
      </c>
      <c r="AY93" s="210" t="s">
        <v>136</v>
      </c>
      <c r="BK93" s="212">
        <f>SUM(BK94:BK121)</f>
        <v>0</v>
      </c>
    </row>
    <row r="94" s="2" customFormat="1" ht="24.15" customHeight="1">
      <c r="A94" s="39"/>
      <c r="B94" s="40"/>
      <c r="C94" s="215" t="s">
        <v>83</v>
      </c>
      <c r="D94" s="215" t="s">
        <v>138</v>
      </c>
      <c r="E94" s="216" t="s">
        <v>617</v>
      </c>
      <c r="F94" s="217" t="s">
        <v>618</v>
      </c>
      <c r="G94" s="218" t="s">
        <v>141</v>
      </c>
      <c r="H94" s="219">
        <v>50</v>
      </c>
      <c r="I94" s="220"/>
      <c r="J94" s="221">
        <f>ROUND(I94*H94,2)</f>
        <v>0</v>
      </c>
      <c r="K94" s="222"/>
      <c r="L94" s="45"/>
      <c r="M94" s="223" t="s">
        <v>28</v>
      </c>
      <c r="N94" s="224" t="s">
        <v>49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142</v>
      </c>
      <c r="AT94" s="227" t="s">
        <v>138</v>
      </c>
      <c r="AU94" s="227" t="s">
        <v>85</v>
      </c>
      <c r="AY94" s="18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142</v>
      </c>
      <c r="BK94" s="228">
        <f>ROUND(I94*H94,2)</f>
        <v>0</v>
      </c>
      <c r="BL94" s="18" t="s">
        <v>142</v>
      </c>
      <c r="BM94" s="227" t="s">
        <v>619</v>
      </c>
    </row>
    <row r="95" s="2" customFormat="1">
      <c r="A95" s="39"/>
      <c r="B95" s="40"/>
      <c r="C95" s="41"/>
      <c r="D95" s="229" t="s">
        <v>144</v>
      </c>
      <c r="E95" s="41"/>
      <c r="F95" s="230" t="s">
        <v>620</v>
      </c>
      <c r="G95" s="41"/>
      <c r="H95" s="41"/>
      <c r="I95" s="231"/>
      <c r="J95" s="41"/>
      <c r="K95" s="41"/>
      <c r="L95" s="45"/>
      <c r="M95" s="232"/>
      <c r="N95" s="233"/>
      <c r="O95" s="86"/>
      <c r="P95" s="86"/>
      <c r="Q95" s="86"/>
      <c r="R95" s="86"/>
      <c r="S95" s="86"/>
      <c r="T95" s="87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85</v>
      </c>
    </row>
    <row r="96" s="2" customFormat="1" ht="49.05" customHeight="1">
      <c r="A96" s="39"/>
      <c r="B96" s="40"/>
      <c r="C96" s="215" t="s">
        <v>85</v>
      </c>
      <c r="D96" s="215" t="s">
        <v>138</v>
      </c>
      <c r="E96" s="216" t="s">
        <v>621</v>
      </c>
      <c r="F96" s="217" t="s">
        <v>622</v>
      </c>
      <c r="G96" s="218" t="s">
        <v>158</v>
      </c>
      <c r="H96" s="219">
        <v>108</v>
      </c>
      <c r="I96" s="220"/>
      <c r="J96" s="221">
        <f>ROUND(I96*H96,2)</f>
        <v>0</v>
      </c>
      <c r="K96" s="222"/>
      <c r="L96" s="45"/>
      <c r="M96" s="223" t="s">
        <v>28</v>
      </c>
      <c r="N96" s="224" t="s">
        <v>49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1.8</v>
      </c>
      <c r="T96" s="226">
        <f>S96*H96</f>
        <v>194.40000000000001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7" t="s">
        <v>142</v>
      </c>
      <c r="AT96" s="227" t="s">
        <v>138</v>
      </c>
      <c r="AU96" s="227" t="s">
        <v>85</v>
      </c>
      <c r="AY96" s="18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8" t="s">
        <v>142</v>
      </c>
      <c r="BK96" s="228">
        <f>ROUND(I96*H96,2)</f>
        <v>0</v>
      </c>
      <c r="BL96" s="18" t="s">
        <v>142</v>
      </c>
      <c r="BM96" s="227" t="s">
        <v>623</v>
      </c>
    </row>
    <row r="97" s="2" customFormat="1">
      <c r="A97" s="39"/>
      <c r="B97" s="40"/>
      <c r="C97" s="41"/>
      <c r="D97" s="229" t="s">
        <v>144</v>
      </c>
      <c r="E97" s="41"/>
      <c r="F97" s="230" t="s">
        <v>624</v>
      </c>
      <c r="G97" s="41"/>
      <c r="H97" s="41"/>
      <c r="I97" s="231"/>
      <c r="J97" s="41"/>
      <c r="K97" s="41"/>
      <c r="L97" s="45"/>
      <c r="M97" s="232"/>
      <c r="N97" s="233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85</v>
      </c>
    </row>
    <row r="98" s="13" customFormat="1">
      <c r="A98" s="13"/>
      <c r="B98" s="234"/>
      <c r="C98" s="235"/>
      <c r="D98" s="236" t="s">
        <v>146</v>
      </c>
      <c r="E98" s="237" t="s">
        <v>28</v>
      </c>
      <c r="F98" s="238" t="s">
        <v>625</v>
      </c>
      <c r="G98" s="235"/>
      <c r="H98" s="237" t="s">
        <v>28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146</v>
      </c>
      <c r="AU98" s="244" t="s">
        <v>85</v>
      </c>
      <c r="AV98" s="13" t="s">
        <v>83</v>
      </c>
      <c r="AW98" s="13" t="s">
        <v>37</v>
      </c>
      <c r="AX98" s="13" t="s">
        <v>76</v>
      </c>
      <c r="AY98" s="244" t="s">
        <v>136</v>
      </c>
    </row>
    <row r="99" s="14" customFormat="1">
      <c r="A99" s="14"/>
      <c r="B99" s="245"/>
      <c r="C99" s="246"/>
      <c r="D99" s="236" t="s">
        <v>146</v>
      </c>
      <c r="E99" s="247" t="s">
        <v>603</v>
      </c>
      <c r="F99" s="248" t="s">
        <v>626</v>
      </c>
      <c r="G99" s="246"/>
      <c r="H99" s="249">
        <v>108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146</v>
      </c>
      <c r="AU99" s="255" t="s">
        <v>85</v>
      </c>
      <c r="AV99" s="14" t="s">
        <v>85</v>
      </c>
      <c r="AW99" s="14" t="s">
        <v>37</v>
      </c>
      <c r="AX99" s="14" t="s">
        <v>83</v>
      </c>
      <c r="AY99" s="255" t="s">
        <v>136</v>
      </c>
    </row>
    <row r="100" s="2" customFormat="1" ht="37.8" customHeight="1">
      <c r="A100" s="39"/>
      <c r="B100" s="40"/>
      <c r="C100" s="215" t="s">
        <v>155</v>
      </c>
      <c r="D100" s="215" t="s">
        <v>138</v>
      </c>
      <c r="E100" s="216" t="s">
        <v>170</v>
      </c>
      <c r="F100" s="217" t="s">
        <v>171</v>
      </c>
      <c r="G100" s="218" t="s">
        <v>158</v>
      </c>
      <c r="H100" s="219">
        <v>108</v>
      </c>
      <c r="I100" s="220"/>
      <c r="J100" s="221">
        <f>ROUND(I100*H100,2)</f>
        <v>0</v>
      </c>
      <c r="K100" s="222"/>
      <c r="L100" s="45"/>
      <c r="M100" s="223" t="s">
        <v>28</v>
      </c>
      <c r="N100" s="224" t="s">
        <v>49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7" t="s">
        <v>142</v>
      </c>
      <c r="AT100" s="227" t="s">
        <v>138</v>
      </c>
      <c r="AU100" s="227" t="s">
        <v>85</v>
      </c>
      <c r="AY100" s="18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8" t="s">
        <v>142</v>
      </c>
      <c r="BK100" s="228">
        <f>ROUND(I100*H100,2)</f>
        <v>0</v>
      </c>
      <c r="BL100" s="18" t="s">
        <v>142</v>
      </c>
      <c r="BM100" s="227" t="s">
        <v>627</v>
      </c>
    </row>
    <row r="101" s="2" customFormat="1">
      <c r="A101" s="39"/>
      <c r="B101" s="40"/>
      <c r="C101" s="41"/>
      <c r="D101" s="229" t="s">
        <v>144</v>
      </c>
      <c r="E101" s="41"/>
      <c r="F101" s="230" t="s">
        <v>173</v>
      </c>
      <c r="G101" s="41"/>
      <c r="H101" s="41"/>
      <c r="I101" s="231"/>
      <c r="J101" s="41"/>
      <c r="K101" s="41"/>
      <c r="L101" s="45"/>
      <c r="M101" s="232"/>
      <c r="N101" s="233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85</v>
      </c>
    </row>
    <row r="102" s="2" customFormat="1" ht="24.15" customHeight="1">
      <c r="A102" s="39"/>
      <c r="B102" s="40"/>
      <c r="C102" s="215" t="s">
        <v>142</v>
      </c>
      <c r="D102" s="215" t="s">
        <v>138</v>
      </c>
      <c r="E102" s="216" t="s">
        <v>628</v>
      </c>
      <c r="F102" s="217" t="s">
        <v>629</v>
      </c>
      <c r="G102" s="218" t="s">
        <v>158</v>
      </c>
      <c r="H102" s="219">
        <v>90</v>
      </c>
      <c r="I102" s="220"/>
      <c r="J102" s="221">
        <f>ROUND(I102*H102,2)</f>
        <v>0</v>
      </c>
      <c r="K102" s="222"/>
      <c r="L102" s="45"/>
      <c r="M102" s="223" t="s">
        <v>28</v>
      </c>
      <c r="N102" s="224" t="s">
        <v>49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7" t="s">
        <v>142</v>
      </c>
      <c r="AT102" s="227" t="s">
        <v>138</v>
      </c>
      <c r="AU102" s="227" t="s">
        <v>85</v>
      </c>
      <c r="AY102" s="18" t="s">
        <v>136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8" t="s">
        <v>142</v>
      </c>
      <c r="BK102" s="228">
        <f>ROUND(I102*H102,2)</f>
        <v>0</v>
      </c>
      <c r="BL102" s="18" t="s">
        <v>142</v>
      </c>
      <c r="BM102" s="227" t="s">
        <v>630</v>
      </c>
    </row>
    <row r="103" s="2" customFormat="1">
      <c r="A103" s="39"/>
      <c r="B103" s="40"/>
      <c r="C103" s="41"/>
      <c r="D103" s="229" t="s">
        <v>144</v>
      </c>
      <c r="E103" s="41"/>
      <c r="F103" s="230" t="s">
        <v>631</v>
      </c>
      <c r="G103" s="41"/>
      <c r="H103" s="41"/>
      <c r="I103" s="231"/>
      <c r="J103" s="41"/>
      <c r="K103" s="41"/>
      <c r="L103" s="45"/>
      <c r="M103" s="232"/>
      <c r="N103" s="233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144</v>
      </c>
      <c r="AU103" s="18" t="s">
        <v>85</v>
      </c>
    </row>
    <row r="104" s="14" customFormat="1">
      <c r="A104" s="14"/>
      <c r="B104" s="245"/>
      <c r="C104" s="246"/>
      <c r="D104" s="236" t="s">
        <v>146</v>
      </c>
      <c r="E104" s="247" t="s">
        <v>609</v>
      </c>
      <c r="F104" s="248" t="s">
        <v>632</v>
      </c>
      <c r="G104" s="246"/>
      <c r="H104" s="249">
        <v>90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146</v>
      </c>
      <c r="AU104" s="255" t="s">
        <v>85</v>
      </c>
      <c r="AV104" s="14" t="s">
        <v>85</v>
      </c>
      <c r="AW104" s="14" t="s">
        <v>37</v>
      </c>
      <c r="AX104" s="14" t="s">
        <v>83</v>
      </c>
      <c r="AY104" s="255" t="s">
        <v>136</v>
      </c>
    </row>
    <row r="105" s="2" customFormat="1" ht="66.75" customHeight="1">
      <c r="A105" s="39"/>
      <c r="B105" s="40"/>
      <c r="C105" s="215" t="s">
        <v>169</v>
      </c>
      <c r="D105" s="215" t="s">
        <v>138</v>
      </c>
      <c r="E105" s="216" t="s">
        <v>633</v>
      </c>
      <c r="F105" s="217" t="s">
        <v>634</v>
      </c>
      <c r="G105" s="218" t="s">
        <v>158</v>
      </c>
      <c r="H105" s="219">
        <v>90</v>
      </c>
      <c r="I105" s="220"/>
      <c r="J105" s="221">
        <f>ROUND(I105*H105,2)</f>
        <v>0</v>
      </c>
      <c r="K105" s="222"/>
      <c r="L105" s="45"/>
      <c r="M105" s="223" t="s">
        <v>28</v>
      </c>
      <c r="N105" s="224" t="s">
        <v>49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7" t="s">
        <v>142</v>
      </c>
      <c r="AT105" s="227" t="s">
        <v>138</v>
      </c>
      <c r="AU105" s="227" t="s">
        <v>85</v>
      </c>
      <c r="AY105" s="18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8" t="s">
        <v>142</v>
      </c>
      <c r="BK105" s="228">
        <f>ROUND(I105*H105,2)</f>
        <v>0</v>
      </c>
      <c r="BL105" s="18" t="s">
        <v>142</v>
      </c>
      <c r="BM105" s="227" t="s">
        <v>635</v>
      </c>
    </row>
    <row r="106" s="2" customFormat="1">
      <c r="A106" s="39"/>
      <c r="B106" s="40"/>
      <c r="C106" s="41"/>
      <c r="D106" s="229" t="s">
        <v>144</v>
      </c>
      <c r="E106" s="41"/>
      <c r="F106" s="230" t="s">
        <v>636</v>
      </c>
      <c r="G106" s="41"/>
      <c r="H106" s="41"/>
      <c r="I106" s="231"/>
      <c r="J106" s="41"/>
      <c r="K106" s="41"/>
      <c r="L106" s="45"/>
      <c r="M106" s="232"/>
      <c r="N106" s="233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85</v>
      </c>
    </row>
    <row r="107" s="2" customFormat="1" ht="62.7" customHeight="1">
      <c r="A107" s="39"/>
      <c r="B107" s="40"/>
      <c r="C107" s="215" t="s">
        <v>175</v>
      </c>
      <c r="D107" s="215" t="s">
        <v>138</v>
      </c>
      <c r="E107" s="216" t="s">
        <v>637</v>
      </c>
      <c r="F107" s="217" t="s">
        <v>638</v>
      </c>
      <c r="G107" s="218" t="s">
        <v>158</v>
      </c>
      <c r="H107" s="219">
        <v>90</v>
      </c>
      <c r="I107" s="220"/>
      <c r="J107" s="221">
        <f>ROUND(I107*H107,2)</f>
        <v>0</v>
      </c>
      <c r="K107" s="222"/>
      <c r="L107" s="45"/>
      <c r="M107" s="223" t="s">
        <v>28</v>
      </c>
      <c r="N107" s="224" t="s">
        <v>49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7" t="s">
        <v>142</v>
      </c>
      <c r="AT107" s="227" t="s">
        <v>138</v>
      </c>
      <c r="AU107" s="227" t="s">
        <v>85</v>
      </c>
      <c r="AY107" s="18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8" t="s">
        <v>142</v>
      </c>
      <c r="BK107" s="228">
        <f>ROUND(I107*H107,2)</f>
        <v>0</v>
      </c>
      <c r="BL107" s="18" t="s">
        <v>142</v>
      </c>
      <c r="BM107" s="227" t="s">
        <v>639</v>
      </c>
    </row>
    <row r="108" s="2" customFormat="1">
      <c r="A108" s="39"/>
      <c r="B108" s="40"/>
      <c r="C108" s="41"/>
      <c r="D108" s="229" t="s">
        <v>144</v>
      </c>
      <c r="E108" s="41"/>
      <c r="F108" s="230" t="s">
        <v>640</v>
      </c>
      <c r="G108" s="41"/>
      <c r="H108" s="41"/>
      <c r="I108" s="231"/>
      <c r="J108" s="41"/>
      <c r="K108" s="41"/>
      <c r="L108" s="45"/>
      <c r="M108" s="232"/>
      <c r="N108" s="233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85</v>
      </c>
    </row>
    <row r="109" s="2" customFormat="1" ht="33" customHeight="1">
      <c r="A109" s="39"/>
      <c r="B109" s="40"/>
      <c r="C109" s="215" t="s">
        <v>181</v>
      </c>
      <c r="D109" s="215" t="s">
        <v>138</v>
      </c>
      <c r="E109" s="216" t="s">
        <v>641</v>
      </c>
      <c r="F109" s="217" t="s">
        <v>642</v>
      </c>
      <c r="G109" s="218" t="s">
        <v>141</v>
      </c>
      <c r="H109" s="219">
        <v>360</v>
      </c>
      <c r="I109" s="220"/>
      <c r="J109" s="221">
        <f>ROUND(I109*H109,2)</f>
        <v>0</v>
      </c>
      <c r="K109" s="222"/>
      <c r="L109" s="45"/>
      <c r="M109" s="223" t="s">
        <v>28</v>
      </c>
      <c r="N109" s="224" t="s">
        <v>49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142</v>
      </c>
      <c r="AT109" s="227" t="s">
        <v>138</v>
      </c>
      <c r="AU109" s="227" t="s">
        <v>85</v>
      </c>
      <c r="AY109" s="18" t="s">
        <v>136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142</v>
      </c>
      <c r="BK109" s="228">
        <f>ROUND(I109*H109,2)</f>
        <v>0</v>
      </c>
      <c r="BL109" s="18" t="s">
        <v>142</v>
      </c>
      <c r="BM109" s="227" t="s">
        <v>643</v>
      </c>
    </row>
    <row r="110" s="2" customFormat="1">
      <c r="A110" s="39"/>
      <c r="B110" s="40"/>
      <c r="C110" s="41"/>
      <c r="D110" s="229" t="s">
        <v>144</v>
      </c>
      <c r="E110" s="41"/>
      <c r="F110" s="230" t="s">
        <v>644</v>
      </c>
      <c r="G110" s="41"/>
      <c r="H110" s="41"/>
      <c r="I110" s="231"/>
      <c r="J110" s="41"/>
      <c r="K110" s="41"/>
      <c r="L110" s="45"/>
      <c r="M110" s="232"/>
      <c r="N110" s="233"/>
      <c r="O110" s="86"/>
      <c r="P110" s="86"/>
      <c r="Q110" s="86"/>
      <c r="R110" s="86"/>
      <c r="S110" s="86"/>
      <c r="T110" s="87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85</v>
      </c>
    </row>
    <row r="111" s="13" customFormat="1">
      <c r="A111" s="13"/>
      <c r="B111" s="234"/>
      <c r="C111" s="235"/>
      <c r="D111" s="236" t="s">
        <v>146</v>
      </c>
      <c r="E111" s="237" t="s">
        <v>28</v>
      </c>
      <c r="F111" s="238" t="s">
        <v>645</v>
      </c>
      <c r="G111" s="235"/>
      <c r="H111" s="237" t="s">
        <v>28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146</v>
      </c>
      <c r="AU111" s="244" t="s">
        <v>85</v>
      </c>
      <c r="AV111" s="13" t="s">
        <v>83</v>
      </c>
      <c r="AW111" s="13" t="s">
        <v>37</v>
      </c>
      <c r="AX111" s="13" t="s">
        <v>76</v>
      </c>
      <c r="AY111" s="244" t="s">
        <v>136</v>
      </c>
    </row>
    <row r="112" s="14" customFormat="1">
      <c r="A112" s="14"/>
      <c r="B112" s="245"/>
      <c r="C112" s="246"/>
      <c r="D112" s="236" t="s">
        <v>146</v>
      </c>
      <c r="E112" s="247" t="s">
        <v>28</v>
      </c>
      <c r="F112" s="248" t="s">
        <v>646</v>
      </c>
      <c r="G112" s="246"/>
      <c r="H112" s="249">
        <v>360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146</v>
      </c>
      <c r="AU112" s="255" t="s">
        <v>85</v>
      </c>
      <c r="AV112" s="14" t="s">
        <v>85</v>
      </c>
      <c r="AW112" s="14" t="s">
        <v>37</v>
      </c>
      <c r="AX112" s="14" t="s">
        <v>83</v>
      </c>
      <c r="AY112" s="255" t="s">
        <v>136</v>
      </c>
    </row>
    <row r="113" s="2" customFormat="1">
      <c r="A113" s="39"/>
      <c r="B113" s="40"/>
      <c r="C113" s="41"/>
      <c r="D113" s="236" t="s">
        <v>647</v>
      </c>
      <c r="E113" s="41"/>
      <c r="F113" s="298" t="s">
        <v>648</v>
      </c>
      <c r="G113" s="41"/>
      <c r="H113" s="41"/>
      <c r="I113" s="41"/>
      <c r="J113" s="41"/>
      <c r="K113" s="41"/>
      <c r="L113" s="45"/>
      <c r="M113" s="232"/>
      <c r="N113" s="233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U113" s="18" t="s">
        <v>85</v>
      </c>
    </row>
    <row r="114" s="2" customFormat="1">
      <c r="A114" s="39"/>
      <c r="B114" s="40"/>
      <c r="C114" s="41"/>
      <c r="D114" s="236" t="s">
        <v>647</v>
      </c>
      <c r="E114" s="41"/>
      <c r="F114" s="299" t="s">
        <v>625</v>
      </c>
      <c r="G114" s="41"/>
      <c r="H114" s="300">
        <v>0</v>
      </c>
      <c r="I114" s="41"/>
      <c r="J114" s="41"/>
      <c r="K114" s="41"/>
      <c r="L114" s="45"/>
      <c r="M114" s="232"/>
      <c r="N114" s="233"/>
      <c r="O114" s="86"/>
      <c r="P114" s="86"/>
      <c r="Q114" s="86"/>
      <c r="R114" s="86"/>
      <c r="S114" s="86"/>
      <c r="T114" s="87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U114" s="18" t="s">
        <v>85</v>
      </c>
    </row>
    <row r="115" s="2" customFormat="1">
      <c r="A115" s="39"/>
      <c r="B115" s="40"/>
      <c r="C115" s="41"/>
      <c r="D115" s="236" t="s">
        <v>647</v>
      </c>
      <c r="E115" s="41"/>
      <c r="F115" s="299" t="s">
        <v>626</v>
      </c>
      <c r="G115" s="41"/>
      <c r="H115" s="300">
        <v>108</v>
      </c>
      <c r="I115" s="41"/>
      <c r="J115" s="41"/>
      <c r="K115" s="41"/>
      <c r="L115" s="45"/>
      <c r="M115" s="232"/>
      <c r="N115" s="233"/>
      <c r="O115" s="86"/>
      <c r="P115" s="86"/>
      <c r="Q115" s="86"/>
      <c r="R115" s="86"/>
      <c r="S115" s="86"/>
      <c r="T115" s="87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U115" s="18" t="s">
        <v>85</v>
      </c>
    </row>
    <row r="116" s="2" customFormat="1" ht="24.15" customHeight="1">
      <c r="A116" s="39"/>
      <c r="B116" s="40"/>
      <c r="C116" s="215" t="s">
        <v>188</v>
      </c>
      <c r="D116" s="215" t="s">
        <v>138</v>
      </c>
      <c r="E116" s="216" t="s">
        <v>649</v>
      </c>
      <c r="F116" s="217" t="s">
        <v>650</v>
      </c>
      <c r="G116" s="218" t="s">
        <v>141</v>
      </c>
      <c r="H116" s="219">
        <v>1800</v>
      </c>
      <c r="I116" s="220"/>
      <c r="J116" s="221">
        <f>ROUND(I116*H116,2)</f>
        <v>0</v>
      </c>
      <c r="K116" s="222"/>
      <c r="L116" s="45"/>
      <c r="M116" s="223" t="s">
        <v>28</v>
      </c>
      <c r="N116" s="224" t="s">
        <v>49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7" t="s">
        <v>142</v>
      </c>
      <c r="AT116" s="227" t="s">
        <v>138</v>
      </c>
      <c r="AU116" s="227" t="s">
        <v>85</v>
      </c>
      <c r="AY116" s="18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8" t="s">
        <v>142</v>
      </c>
      <c r="BK116" s="228">
        <f>ROUND(I116*H116,2)</f>
        <v>0</v>
      </c>
      <c r="BL116" s="18" t="s">
        <v>142</v>
      </c>
      <c r="BM116" s="227" t="s">
        <v>651</v>
      </c>
    </row>
    <row r="117" s="2" customFormat="1">
      <c r="A117" s="39"/>
      <c r="B117" s="40"/>
      <c r="C117" s="41"/>
      <c r="D117" s="229" t="s">
        <v>144</v>
      </c>
      <c r="E117" s="41"/>
      <c r="F117" s="230" t="s">
        <v>652</v>
      </c>
      <c r="G117" s="41"/>
      <c r="H117" s="41"/>
      <c r="I117" s="231"/>
      <c r="J117" s="41"/>
      <c r="K117" s="41"/>
      <c r="L117" s="45"/>
      <c r="M117" s="232"/>
      <c r="N117" s="233"/>
      <c r="O117" s="86"/>
      <c r="P117" s="86"/>
      <c r="Q117" s="86"/>
      <c r="R117" s="86"/>
      <c r="S117" s="86"/>
      <c r="T117" s="87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144</v>
      </c>
      <c r="AU117" s="18" t="s">
        <v>85</v>
      </c>
    </row>
    <row r="118" s="13" customFormat="1">
      <c r="A118" s="13"/>
      <c r="B118" s="234"/>
      <c r="C118" s="235"/>
      <c r="D118" s="236" t="s">
        <v>146</v>
      </c>
      <c r="E118" s="237" t="s">
        <v>28</v>
      </c>
      <c r="F118" s="238" t="s">
        <v>653</v>
      </c>
      <c r="G118" s="235"/>
      <c r="H118" s="237" t="s">
        <v>28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146</v>
      </c>
      <c r="AU118" s="244" t="s">
        <v>85</v>
      </c>
      <c r="AV118" s="13" t="s">
        <v>83</v>
      </c>
      <c r="AW118" s="13" t="s">
        <v>37</v>
      </c>
      <c r="AX118" s="13" t="s">
        <v>76</v>
      </c>
      <c r="AY118" s="244" t="s">
        <v>136</v>
      </c>
    </row>
    <row r="119" s="14" customFormat="1">
      <c r="A119" s="14"/>
      <c r="B119" s="245"/>
      <c r="C119" s="246"/>
      <c r="D119" s="236" t="s">
        <v>146</v>
      </c>
      <c r="E119" s="247" t="s">
        <v>28</v>
      </c>
      <c r="F119" s="248" t="s">
        <v>654</v>
      </c>
      <c r="G119" s="246"/>
      <c r="H119" s="249">
        <v>1800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146</v>
      </c>
      <c r="AU119" s="255" t="s">
        <v>85</v>
      </c>
      <c r="AV119" s="14" t="s">
        <v>85</v>
      </c>
      <c r="AW119" s="14" t="s">
        <v>37</v>
      </c>
      <c r="AX119" s="14" t="s">
        <v>83</v>
      </c>
      <c r="AY119" s="255" t="s">
        <v>136</v>
      </c>
    </row>
    <row r="120" s="2" customFormat="1">
      <c r="A120" s="39"/>
      <c r="B120" s="40"/>
      <c r="C120" s="41"/>
      <c r="D120" s="236" t="s">
        <v>647</v>
      </c>
      <c r="E120" s="41"/>
      <c r="F120" s="298" t="s">
        <v>655</v>
      </c>
      <c r="G120" s="41"/>
      <c r="H120" s="41"/>
      <c r="I120" s="41"/>
      <c r="J120" s="41"/>
      <c r="K120" s="41"/>
      <c r="L120" s="45"/>
      <c r="M120" s="232"/>
      <c r="N120" s="233"/>
      <c r="O120" s="86"/>
      <c r="P120" s="86"/>
      <c r="Q120" s="86"/>
      <c r="R120" s="86"/>
      <c r="S120" s="86"/>
      <c r="T120" s="87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U120" s="18" t="s">
        <v>85</v>
      </c>
    </row>
    <row r="121" s="2" customFormat="1">
      <c r="A121" s="39"/>
      <c r="B121" s="40"/>
      <c r="C121" s="41"/>
      <c r="D121" s="236" t="s">
        <v>647</v>
      </c>
      <c r="E121" s="41"/>
      <c r="F121" s="299" t="s">
        <v>632</v>
      </c>
      <c r="G121" s="41"/>
      <c r="H121" s="300">
        <v>90</v>
      </c>
      <c r="I121" s="41"/>
      <c r="J121" s="41"/>
      <c r="K121" s="41"/>
      <c r="L121" s="45"/>
      <c r="M121" s="232"/>
      <c r="N121" s="233"/>
      <c r="O121" s="86"/>
      <c r="P121" s="86"/>
      <c r="Q121" s="86"/>
      <c r="R121" s="86"/>
      <c r="S121" s="86"/>
      <c r="T121" s="87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U121" s="18" t="s">
        <v>85</v>
      </c>
    </row>
    <row r="122" s="12" customFormat="1" ht="22.8" customHeight="1">
      <c r="A122" s="12"/>
      <c r="B122" s="199"/>
      <c r="C122" s="200"/>
      <c r="D122" s="201" t="s">
        <v>75</v>
      </c>
      <c r="E122" s="213" t="s">
        <v>155</v>
      </c>
      <c r="F122" s="213" t="s">
        <v>656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SUM(P123:P139)</f>
        <v>0</v>
      </c>
      <c r="Q122" s="207"/>
      <c r="R122" s="208">
        <f>SUM(R123:R139)</f>
        <v>0.49228839999999996</v>
      </c>
      <c r="S122" s="207"/>
      <c r="T122" s="209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83</v>
      </c>
      <c r="AT122" s="211" t="s">
        <v>75</v>
      </c>
      <c r="AU122" s="211" t="s">
        <v>83</v>
      </c>
      <c r="AY122" s="210" t="s">
        <v>136</v>
      </c>
      <c r="BK122" s="212">
        <f>SUM(BK123:BK139)</f>
        <v>0</v>
      </c>
    </row>
    <row r="123" s="2" customFormat="1" ht="66.75" customHeight="1">
      <c r="A123" s="39"/>
      <c r="B123" s="40"/>
      <c r="C123" s="215" t="s">
        <v>203</v>
      </c>
      <c r="D123" s="215" t="s">
        <v>138</v>
      </c>
      <c r="E123" s="216" t="s">
        <v>657</v>
      </c>
      <c r="F123" s="217" t="s">
        <v>658</v>
      </c>
      <c r="G123" s="218" t="s">
        <v>158</v>
      </c>
      <c r="H123" s="219">
        <v>6.9800000000000004</v>
      </c>
      <c r="I123" s="220"/>
      <c r="J123" s="221">
        <f>ROUND(I123*H123,2)</f>
        <v>0</v>
      </c>
      <c r="K123" s="222"/>
      <c r="L123" s="45"/>
      <c r="M123" s="223" t="s">
        <v>28</v>
      </c>
      <c r="N123" s="224" t="s">
        <v>49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7" t="s">
        <v>142</v>
      </c>
      <c r="AT123" s="227" t="s">
        <v>138</v>
      </c>
      <c r="AU123" s="227" t="s">
        <v>85</v>
      </c>
      <c r="AY123" s="18" t="s">
        <v>136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8" t="s">
        <v>142</v>
      </c>
      <c r="BK123" s="228">
        <f>ROUND(I123*H123,2)</f>
        <v>0</v>
      </c>
      <c r="BL123" s="18" t="s">
        <v>142</v>
      </c>
      <c r="BM123" s="227" t="s">
        <v>659</v>
      </c>
    </row>
    <row r="124" s="2" customFormat="1">
      <c r="A124" s="39"/>
      <c r="B124" s="40"/>
      <c r="C124" s="41"/>
      <c r="D124" s="229" t="s">
        <v>144</v>
      </c>
      <c r="E124" s="41"/>
      <c r="F124" s="230" t="s">
        <v>660</v>
      </c>
      <c r="G124" s="41"/>
      <c r="H124" s="41"/>
      <c r="I124" s="231"/>
      <c r="J124" s="41"/>
      <c r="K124" s="41"/>
      <c r="L124" s="45"/>
      <c r="M124" s="232"/>
      <c r="N124" s="233"/>
      <c r="O124" s="86"/>
      <c r="P124" s="86"/>
      <c r="Q124" s="86"/>
      <c r="R124" s="86"/>
      <c r="S124" s="86"/>
      <c r="T124" s="87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85</v>
      </c>
    </row>
    <row r="125" s="13" customFormat="1">
      <c r="A125" s="13"/>
      <c r="B125" s="234"/>
      <c r="C125" s="235"/>
      <c r="D125" s="236" t="s">
        <v>146</v>
      </c>
      <c r="E125" s="237" t="s">
        <v>28</v>
      </c>
      <c r="F125" s="238" t="s">
        <v>661</v>
      </c>
      <c r="G125" s="235"/>
      <c r="H125" s="237" t="s">
        <v>28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146</v>
      </c>
      <c r="AU125" s="244" t="s">
        <v>85</v>
      </c>
      <c r="AV125" s="13" t="s">
        <v>83</v>
      </c>
      <c r="AW125" s="13" t="s">
        <v>37</v>
      </c>
      <c r="AX125" s="13" t="s">
        <v>76</v>
      </c>
      <c r="AY125" s="244" t="s">
        <v>136</v>
      </c>
    </row>
    <row r="126" s="14" customFormat="1">
      <c r="A126" s="14"/>
      <c r="B126" s="245"/>
      <c r="C126" s="246"/>
      <c r="D126" s="236" t="s">
        <v>146</v>
      </c>
      <c r="E126" s="247" t="s">
        <v>28</v>
      </c>
      <c r="F126" s="248" t="s">
        <v>662</v>
      </c>
      <c r="G126" s="246"/>
      <c r="H126" s="249">
        <v>6.9800000000000004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146</v>
      </c>
      <c r="AU126" s="255" t="s">
        <v>85</v>
      </c>
      <c r="AV126" s="14" t="s">
        <v>85</v>
      </c>
      <c r="AW126" s="14" t="s">
        <v>37</v>
      </c>
      <c r="AX126" s="14" t="s">
        <v>83</v>
      </c>
      <c r="AY126" s="255" t="s">
        <v>136</v>
      </c>
    </row>
    <row r="127" s="2" customFormat="1" ht="76.35" customHeight="1">
      <c r="A127" s="39"/>
      <c r="B127" s="40"/>
      <c r="C127" s="215" t="s">
        <v>210</v>
      </c>
      <c r="D127" s="215" t="s">
        <v>138</v>
      </c>
      <c r="E127" s="216" t="s">
        <v>663</v>
      </c>
      <c r="F127" s="217" t="s">
        <v>664</v>
      </c>
      <c r="G127" s="218" t="s">
        <v>141</v>
      </c>
      <c r="H127" s="219">
        <v>34.119999999999997</v>
      </c>
      <c r="I127" s="220"/>
      <c r="J127" s="221">
        <f>ROUND(I127*H127,2)</f>
        <v>0</v>
      </c>
      <c r="K127" s="222"/>
      <c r="L127" s="45"/>
      <c r="M127" s="223" t="s">
        <v>28</v>
      </c>
      <c r="N127" s="224" t="s">
        <v>49</v>
      </c>
      <c r="O127" s="86"/>
      <c r="P127" s="225">
        <f>O127*H127</f>
        <v>0</v>
      </c>
      <c r="Q127" s="225">
        <v>0.0086499999999999997</v>
      </c>
      <c r="R127" s="225">
        <f>Q127*H127</f>
        <v>0.29513799999999996</v>
      </c>
      <c r="S127" s="225">
        <v>0</v>
      </c>
      <c r="T127" s="22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7" t="s">
        <v>142</v>
      </c>
      <c r="AT127" s="227" t="s">
        <v>138</v>
      </c>
      <c r="AU127" s="227" t="s">
        <v>85</v>
      </c>
      <c r="AY127" s="18" t="s">
        <v>136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8" t="s">
        <v>142</v>
      </c>
      <c r="BK127" s="228">
        <f>ROUND(I127*H127,2)</f>
        <v>0</v>
      </c>
      <c r="BL127" s="18" t="s">
        <v>142</v>
      </c>
      <c r="BM127" s="227" t="s">
        <v>665</v>
      </c>
    </row>
    <row r="128" s="2" customFormat="1">
      <c r="A128" s="39"/>
      <c r="B128" s="40"/>
      <c r="C128" s="41"/>
      <c r="D128" s="229" t="s">
        <v>144</v>
      </c>
      <c r="E128" s="41"/>
      <c r="F128" s="230" t="s">
        <v>666</v>
      </c>
      <c r="G128" s="41"/>
      <c r="H128" s="41"/>
      <c r="I128" s="231"/>
      <c r="J128" s="41"/>
      <c r="K128" s="41"/>
      <c r="L128" s="45"/>
      <c r="M128" s="232"/>
      <c r="N128" s="233"/>
      <c r="O128" s="86"/>
      <c r="P128" s="86"/>
      <c r="Q128" s="86"/>
      <c r="R128" s="86"/>
      <c r="S128" s="86"/>
      <c r="T128" s="87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144</v>
      </c>
      <c r="AU128" s="18" t="s">
        <v>85</v>
      </c>
    </row>
    <row r="129" s="14" customFormat="1">
      <c r="A129" s="14"/>
      <c r="B129" s="245"/>
      <c r="C129" s="246"/>
      <c r="D129" s="236" t="s">
        <v>146</v>
      </c>
      <c r="E129" s="247" t="s">
        <v>28</v>
      </c>
      <c r="F129" s="248" t="s">
        <v>667</v>
      </c>
      <c r="G129" s="246"/>
      <c r="H129" s="249">
        <v>12.98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146</v>
      </c>
      <c r="AU129" s="255" t="s">
        <v>85</v>
      </c>
      <c r="AV129" s="14" t="s">
        <v>85</v>
      </c>
      <c r="AW129" s="14" t="s">
        <v>37</v>
      </c>
      <c r="AX129" s="14" t="s">
        <v>76</v>
      </c>
      <c r="AY129" s="255" t="s">
        <v>136</v>
      </c>
    </row>
    <row r="130" s="14" customFormat="1">
      <c r="A130" s="14"/>
      <c r="B130" s="245"/>
      <c r="C130" s="246"/>
      <c r="D130" s="236" t="s">
        <v>146</v>
      </c>
      <c r="E130" s="247" t="s">
        <v>28</v>
      </c>
      <c r="F130" s="248" t="s">
        <v>668</v>
      </c>
      <c r="G130" s="246"/>
      <c r="H130" s="249">
        <v>3.2599999999999998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146</v>
      </c>
      <c r="AU130" s="255" t="s">
        <v>85</v>
      </c>
      <c r="AV130" s="14" t="s">
        <v>85</v>
      </c>
      <c r="AW130" s="14" t="s">
        <v>37</v>
      </c>
      <c r="AX130" s="14" t="s">
        <v>76</v>
      </c>
      <c r="AY130" s="255" t="s">
        <v>136</v>
      </c>
    </row>
    <row r="131" s="14" customFormat="1">
      <c r="A131" s="14"/>
      <c r="B131" s="245"/>
      <c r="C131" s="246"/>
      <c r="D131" s="236" t="s">
        <v>146</v>
      </c>
      <c r="E131" s="247" t="s">
        <v>28</v>
      </c>
      <c r="F131" s="248" t="s">
        <v>669</v>
      </c>
      <c r="G131" s="246"/>
      <c r="H131" s="249">
        <v>17.879999999999999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146</v>
      </c>
      <c r="AU131" s="255" t="s">
        <v>85</v>
      </c>
      <c r="AV131" s="14" t="s">
        <v>85</v>
      </c>
      <c r="AW131" s="14" t="s">
        <v>37</v>
      </c>
      <c r="AX131" s="14" t="s">
        <v>76</v>
      </c>
      <c r="AY131" s="255" t="s">
        <v>136</v>
      </c>
    </row>
    <row r="132" s="15" customFormat="1">
      <c r="A132" s="15"/>
      <c r="B132" s="256"/>
      <c r="C132" s="257"/>
      <c r="D132" s="236" t="s">
        <v>146</v>
      </c>
      <c r="E132" s="258" t="s">
        <v>28</v>
      </c>
      <c r="F132" s="259" t="s">
        <v>202</v>
      </c>
      <c r="G132" s="257"/>
      <c r="H132" s="260">
        <v>34.120000000000005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6" t="s">
        <v>146</v>
      </c>
      <c r="AU132" s="266" t="s">
        <v>85</v>
      </c>
      <c r="AV132" s="15" t="s">
        <v>142</v>
      </c>
      <c r="AW132" s="15" t="s">
        <v>37</v>
      </c>
      <c r="AX132" s="15" t="s">
        <v>83</v>
      </c>
      <c r="AY132" s="266" t="s">
        <v>136</v>
      </c>
    </row>
    <row r="133" s="2" customFormat="1" ht="76.35" customHeight="1">
      <c r="A133" s="39"/>
      <c r="B133" s="40"/>
      <c r="C133" s="215" t="s">
        <v>216</v>
      </c>
      <c r="D133" s="215" t="s">
        <v>138</v>
      </c>
      <c r="E133" s="216" t="s">
        <v>670</v>
      </c>
      <c r="F133" s="217" t="s">
        <v>671</v>
      </c>
      <c r="G133" s="218" t="s">
        <v>141</v>
      </c>
      <c r="H133" s="219">
        <v>34.119999999999997</v>
      </c>
      <c r="I133" s="220"/>
      <c r="J133" s="221">
        <f>ROUND(I133*H133,2)</f>
        <v>0</v>
      </c>
      <c r="K133" s="222"/>
      <c r="L133" s="45"/>
      <c r="M133" s="223" t="s">
        <v>28</v>
      </c>
      <c r="N133" s="224" t="s">
        <v>49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7" t="s">
        <v>142</v>
      </c>
      <c r="AT133" s="227" t="s">
        <v>138</v>
      </c>
      <c r="AU133" s="227" t="s">
        <v>85</v>
      </c>
      <c r="AY133" s="18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8" t="s">
        <v>142</v>
      </c>
      <c r="BK133" s="228">
        <f>ROUND(I133*H133,2)</f>
        <v>0</v>
      </c>
      <c r="BL133" s="18" t="s">
        <v>142</v>
      </c>
      <c r="BM133" s="227" t="s">
        <v>672</v>
      </c>
    </row>
    <row r="134" s="2" customFormat="1">
      <c r="A134" s="39"/>
      <c r="B134" s="40"/>
      <c r="C134" s="41"/>
      <c r="D134" s="229" t="s">
        <v>144</v>
      </c>
      <c r="E134" s="41"/>
      <c r="F134" s="230" t="s">
        <v>673</v>
      </c>
      <c r="G134" s="41"/>
      <c r="H134" s="41"/>
      <c r="I134" s="231"/>
      <c r="J134" s="41"/>
      <c r="K134" s="41"/>
      <c r="L134" s="45"/>
      <c r="M134" s="232"/>
      <c r="N134" s="233"/>
      <c r="O134" s="86"/>
      <c r="P134" s="86"/>
      <c r="Q134" s="86"/>
      <c r="R134" s="86"/>
      <c r="S134" s="86"/>
      <c r="T134" s="87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144</v>
      </c>
      <c r="AU134" s="18" t="s">
        <v>85</v>
      </c>
    </row>
    <row r="135" s="2" customFormat="1" ht="78" customHeight="1">
      <c r="A135" s="39"/>
      <c r="B135" s="40"/>
      <c r="C135" s="215" t="s">
        <v>8</v>
      </c>
      <c r="D135" s="215" t="s">
        <v>138</v>
      </c>
      <c r="E135" s="216" t="s">
        <v>674</v>
      </c>
      <c r="F135" s="217" t="s">
        <v>675</v>
      </c>
      <c r="G135" s="218" t="s">
        <v>243</v>
      </c>
      <c r="H135" s="219">
        <v>0.17999999999999999</v>
      </c>
      <c r="I135" s="220"/>
      <c r="J135" s="221">
        <f>ROUND(I135*H135,2)</f>
        <v>0</v>
      </c>
      <c r="K135" s="222"/>
      <c r="L135" s="45"/>
      <c r="M135" s="223" t="s">
        <v>28</v>
      </c>
      <c r="N135" s="224" t="s">
        <v>49</v>
      </c>
      <c r="O135" s="86"/>
      <c r="P135" s="225">
        <f>O135*H135</f>
        <v>0</v>
      </c>
      <c r="Q135" s="225">
        <v>1.09528</v>
      </c>
      <c r="R135" s="225">
        <f>Q135*H135</f>
        <v>0.1971504</v>
      </c>
      <c r="S135" s="225">
        <v>0</v>
      </c>
      <c r="T135" s="22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7" t="s">
        <v>142</v>
      </c>
      <c r="AT135" s="227" t="s">
        <v>138</v>
      </c>
      <c r="AU135" s="227" t="s">
        <v>85</v>
      </c>
      <c r="AY135" s="18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8" t="s">
        <v>142</v>
      </c>
      <c r="BK135" s="228">
        <f>ROUND(I135*H135,2)</f>
        <v>0</v>
      </c>
      <c r="BL135" s="18" t="s">
        <v>142</v>
      </c>
      <c r="BM135" s="227" t="s">
        <v>676</v>
      </c>
    </row>
    <row r="136" s="2" customFormat="1">
      <c r="A136" s="39"/>
      <c r="B136" s="40"/>
      <c r="C136" s="41"/>
      <c r="D136" s="229" t="s">
        <v>144</v>
      </c>
      <c r="E136" s="41"/>
      <c r="F136" s="230" t="s">
        <v>677</v>
      </c>
      <c r="G136" s="41"/>
      <c r="H136" s="41"/>
      <c r="I136" s="231"/>
      <c r="J136" s="41"/>
      <c r="K136" s="41"/>
      <c r="L136" s="45"/>
      <c r="M136" s="232"/>
      <c r="N136" s="233"/>
      <c r="O136" s="86"/>
      <c r="P136" s="86"/>
      <c r="Q136" s="86"/>
      <c r="R136" s="86"/>
      <c r="S136" s="86"/>
      <c r="T136" s="87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144</v>
      </c>
      <c r="AU136" s="18" t="s">
        <v>85</v>
      </c>
    </row>
    <row r="137" s="13" customFormat="1">
      <c r="A137" s="13"/>
      <c r="B137" s="234"/>
      <c r="C137" s="235"/>
      <c r="D137" s="236" t="s">
        <v>146</v>
      </c>
      <c r="E137" s="237" t="s">
        <v>28</v>
      </c>
      <c r="F137" s="238" t="s">
        <v>678</v>
      </c>
      <c r="G137" s="235"/>
      <c r="H137" s="237" t="s">
        <v>28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146</v>
      </c>
      <c r="AU137" s="244" t="s">
        <v>85</v>
      </c>
      <c r="AV137" s="13" t="s">
        <v>83</v>
      </c>
      <c r="AW137" s="13" t="s">
        <v>37</v>
      </c>
      <c r="AX137" s="13" t="s">
        <v>76</v>
      </c>
      <c r="AY137" s="244" t="s">
        <v>136</v>
      </c>
    </row>
    <row r="138" s="14" customFormat="1">
      <c r="A138" s="14"/>
      <c r="B138" s="245"/>
      <c r="C138" s="246"/>
      <c r="D138" s="236" t="s">
        <v>146</v>
      </c>
      <c r="E138" s="247" t="s">
        <v>28</v>
      </c>
      <c r="F138" s="248" t="s">
        <v>679</v>
      </c>
      <c r="G138" s="246"/>
      <c r="H138" s="249">
        <v>0.17999999999999999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146</v>
      </c>
      <c r="AU138" s="255" t="s">
        <v>85</v>
      </c>
      <c r="AV138" s="14" t="s">
        <v>85</v>
      </c>
      <c r="AW138" s="14" t="s">
        <v>37</v>
      </c>
      <c r="AX138" s="14" t="s">
        <v>76</v>
      </c>
      <c r="AY138" s="255" t="s">
        <v>136</v>
      </c>
    </row>
    <row r="139" s="15" customFormat="1">
      <c r="A139" s="15"/>
      <c r="B139" s="256"/>
      <c r="C139" s="257"/>
      <c r="D139" s="236" t="s">
        <v>146</v>
      </c>
      <c r="E139" s="258" t="s">
        <v>28</v>
      </c>
      <c r="F139" s="259" t="s">
        <v>202</v>
      </c>
      <c r="G139" s="257"/>
      <c r="H139" s="260">
        <v>0.17999999999999999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146</v>
      </c>
      <c r="AU139" s="266" t="s">
        <v>85</v>
      </c>
      <c r="AV139" s="15" t="s">
        <v>142</v>
      </c>
      <c r="AW139" s="15" t="s">
        <v>37</v>
      </c>
      <c r="AX139" s="15" t="s">
        <v>83</v>
      </c>
      <c r="AY139" s="266" t="s">
        <v>136</v>
      </c>
    </row>
    <row r="140" s="12" customFormat="1" ht="22.8" customHeight="1">
      <c r="A140" s="12"/>
      <c r="B140" s="199"/>
      <c r="C140" s="200"/>
      <c r="D140" s="201" t="s">
        <v>75</v>
      </c>
      <c r="E140" s="213" t="s">
        <v>142</v>
      </c>
      <c r="F140" s="213" t="s">
        <v>322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SUM(P141:P158)</f>
        <v>0</v>
      </c>
      <c r="Q140" s="207"/>
      <c r="R140" s="208">
        <f>SUM(R141:R158)</f>
        <v>399.37193400000001</v>
      </c>
      <c r="S140" s="207"/>
      <c r="T140" s="209">
        <f>SUM(T141:T158)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83</v>
      </c>
      <c r="AT140" s="211" t="s">
        <v>75</v>
      </c>
      <c r="AU140" s="211" t="s">
        <v>83</v>
      </c>
      <c r="AY140" s="210" t="s">
        <v>136</v>
      </c>
      <c r="BK140" s="212">
        <f>SUM(BK141:BK158)</f>
        <v>0</v>
      </c>
    </row>
    <row r="141" s="2" customFormat="1" ht="33" customHeight="1">
      <c r="A141" s="39"/>
      <c r="B141" s="40"/>
      <c r="C141" s="215" t="s">
        <v>228</v>
      </c>
      <c r="D141" s="215" t="s">
        <v>138</v>
      </c>
      <c r="E141" s="216" t="s">
        <v>680</v>
      </c>
      <c r="F141" s="217" t="s">
        <v>681</v>
      </c>
      <c r="G141" s="218" t="s">
        <v>141</v>
      </c>
      <c r="H141" s="219">
        <v>348.5</v>
      </c>
      <c r="I141" s="220"/>
      <c r="J141" s="221">
        <f>ROUND(I141*H141,2)</f>
        <v>0</v>
      </c>
      <c r="K141" s="222"/>
      <c r="L141" s="45"/>
      <c r="M141" s="223" t="s">
        <v>28</v>
      </c>
      <c r="N141" s="224" t="s">
        <v>49</v>
      </c>
      <c r="O141" s="86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7" t="s">
        <v>142</v>
      </c>
      <c r="AT141" s="227" t="s">
        <v>138</v>
      </c>
      <c r="AU141" s="227" t="s">
        <v>85</v>
      </c>
      <c r="AY141" s="18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8" t="s">
        <v>142</v>
      </c>
      <c r="BK141" s="228">
        <f>ROUND(I141*H141,2)</f>
        <v>0</v>
      </c>
      <c r="BL141" s="18" t="s">
        <v>142</v>
      </c>
      <c r="BM141" s="227" t="s">
        <v>682</v>
      </c>
    </row>
    <row r="142" s="2" customFormat="1">
      <c r="A142" s="39"/>
      <c r="B142" s="40"/>
      <c r="C142" s="41"/>
      <c r="D142" s="229" t="s">
        <v>144</v>
      </c>
      <c r="E142" s="41"/>
      <c r="F142" s="230" t="s">
        <v>683</v>
      </c>
      <c r="G142" s="41"/>
      <c r="H142" s="41"/>
      <c r="I142" s="231"/>
      <c r="J142" s="41"/>
      <c r="K142" s="41"/>
      <c r="L142" s="45"/>
      <c r="M142" s="232"/>
      <c r="N142" s="233"/>
      <c r="O142" s="86"/>
      <c r="P142" s="86"/>
      <c r="Q142" s="86"/>
      <c r="R142" s="86"/>
      <c r="S142" s="86"/>
      <c r="T142" s="87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144</v>
      </c>
      <c r="AU142" s="18" t="s">
        <v>85</v>
      </c>
    </row>
    <row r="143" s="13" customFormat="1">
      <c r="A143" s="13"/>
      <c r="B143" s="234"/>
      <c r="C143" s="235"/>
      <c r="D143" s="236" t="s">
        <v>146</v>
      </c>
      <c r="E143" s="237" t="s">
        <v>28</v>
      </c>
      <c r="F143" s="238" t="s">
        <v>684</v>
      </c>
      <c r="G143" s="235"/>
      <c r="H143" s="237" t="s">
        <v>28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146</v>
      </c>
      <c r="AU143" s="244" t="s">
        <v>85</v>
      </c>
      <c r="AV143" s="13" t="s">
        <v>83</v>
      </c>
      <c r="AW143" s="13" t="s">
        <v>37</v>
      </c>
      <c r="AX143" s="13" t="s">
        <v>76</v>
      </c>
      <c r="AY143" s="244" t="s">
        <v>136</v>
      </c>
    </row>
    <row r="144" s="14" customFormat="1">
      <c r="A144" s="14"/>
      <c r="B144" s="245"/>
      <c r="C144" s="246"/>
      <c r="D144" s="236" t="s">
        <v>146</v>
      </c>
      <c r="E144" s="247" t="s">
        <v>28</v>
      </c>
      <c r="F144" s="248" t="s">
        <v>606</v>
      </c>
      <c r="G144" s="246"/>
      <c r="H144" s="249">
        <v>348.5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146</v>
      </c>
      <c r="AU144" s="255" t="s">
        <v>85</v>
      </c>
      <c r="AV144" s="14" t="s">
        <v>85</v>
      </c>
      <c r="AW144" s="14" t="s">
        <v>37</v>
      </c>
      <c r="AX144" s="14" t="s">
        <v>83</v>
      </c>
      <c r="AY144" s="255" t="s">
        <v>136</v>
      </c>
    </row>
    <row r="145" s="2" customFormat="1">
      <c r="A145" s="39"/>
      <c r="B145" s="40"/>
      <c r="C145" s="41"/>
      <c r="D145" s="236" t="s">
        <v>647</v>
      </c>
      <c r="E145" s="41"/>
      <c r="F145" s="298" t="s">
        <v>685</v>
      </c>
      <c r="G145" s="41"/>
      <c r="H145" s="41"/>
      <c r="I145" s="41"/>
      <c r="J145" s="41"/>
      <c r="K145" s="41"/>
      <c r="L145" s="45"/>
      <c r="M145" s="232"/>
      <c r="N145" s="233"/>
      <c r="O145" s="86"/>
      <c r="P145" s="86"/>
      <c r="Q145" s="86"/>
      <c r="R145" s="86"/>
      <c r="S145" s="86"/>
      <c r="T145" s="87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U145" s="18" t="s">
        <v>85</v>
      </c>
    </row>
    <row r="146" s="2" customFormat="1">
      <c r="A146" s="39"/>
      <c r="B146" s="40"/>
      <c r="C146" s="41"/>
      <c r="D146" s="236" t="s">
        <v>647</v>
      </c>
      <c r="E146" s="41"/>
      <c r="F146" s="299" t="s">
        <v>686</v>
      </c>
      <c r="G146" s="41"/>
      <c r="H146" s="300">
        <v>0</v>
      </c>
      <c r="I146" s="41"/>
      <c r="J146" s="41"/>
      <c r="K146" s="41"/>
      <c r="L146" s="45"/>
      <c r="M146" s="232"/>
      <c r="N146" s="233"/>
      <c r="O146" s="86"/>
      <c r="P146" s="86"/>
      <c r="Q146" s="86"/>
      <c r="R146" s="86"/>
      <c r="S146" s="86"/>
      <c r="T146" s="87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U146" s="18" t="s">
        <v>85</v>
      </c>
    </row>
    <row r="147" s="2" customFormat="1">
      <c r="A147" s="39"/>
      <c r="B147" s="40"/>
      <c r="C147" s="41"/>
      <c r="D147" s="236" t="s">
        <v>647</v>
      </c>
      <c r="E147" s="41"/>
      <c r="F147" s="299" t="s">
        <v>687</v>
      </c>
      <c r="G147" s="41"/>
      <c r="H147" s="300">
        <v>348.5</v>
      </c>
      <c r="I147" s="41"/>
      <c r="J147" s="41"/>
      <c r="K147" s="41"/>
      <c r="L147" s="45"/>
      <c r="M147" s="232"/>
      <c r="N147" s="233"/>
      <c r="O147" s="86"/>
      <c r="P147" s="86"/>
      <c r="Q147" s="86"/>
      <c r="R147" s="86"/>
      <c r="S147" s="86"/>
      <c r="T147" s="87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U147" s="18" t="s">
        <v>85</v>
      </c>
    </row>
    <row r="148" s="2" customFormat="1" ht="16.5" customHeight="1">
      <c r="A148" s="39"/>
      <c r="B148" s="40"/>
      <c r="C148" s="215" t="s">
        <v>233</v>
      </c>
      <c r="D148" s="215" t="s">
        <v>138</v>
      </c>
      <c r="E148" s="216" t="s">
        <v>688</v>
      </c>
      <c r="F148" s="217" t="s">
        <v>689</v>
      </c>
      <c r="G148" s="218" t="s">
        <v>141</v>
      </c>
      <c r="H148" s="219">
        <v>362.04000000000002</v>
      </c>
      <c r="I148" s="220"/>
      <c r="J148" s="221">
        <f>ROUND(I148*H148,2)</f>
        <v>0</v>
      </c>
      <c r="K148" s="222"/>
      <c r="L148" s="45"/>
      <c r="M148" s="223" t="s">
        <v>28</v>
      </c>
      <c r="N148" s="224" t="s">
        <v>49</v>
      </c>
      <c r="O148" s="86"/>
      <c r="P148" s="225">
        <f>O148*H148</f>
        <v>0</v>
      </c>
      <c r="Q148" s="225">
        <v>0.2004</v>
      </c>
      <c r="R148" s="225">
        <f>Q148*H148</f>
        <v>72.552816000000007</v>
      </c>
      <c r="S148" s="225">
        <v>0</v>
      </c>
      <c r="T148" s="22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7" t="s">
        <v>142</v>
      </c>
      <c r="AT148" s="227" t="s">
        <v>138</v>
      </c>
      <c r="AU148" s="227" t="s">
        <v>85</v>
      </c>
      <c r="AY148" s="18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8" t="s">
        <v>142</v>
      </c>
      <c r="BK148" s="228">
        <f>ROUND(I148*H148,2)</f>
        <v>0</v>
      </c>
      <c r="BL148" s="18" t="s">
        <v>142</v>
      </c>
      <c r="BM148" s="227" t="s">
        <v>690</v>
      </c>
    </row>
    <row r="149" s="2" customFormat="1">
      <c r="A149" s="39"/>
      <c r="B149" s="40"/>
      <c r="C149" s="41"/>
      <c r="D149" s="229" t="s">
        <v>144</v>
      </c>
      <c r="E149" s="41"/>
      <c r="F149" s="230" t="s">
        <v>691</v>
      </c>
      <c r="G149" s="41"/>
      <c r="H149" s="41"/>
      <c r="I149" s="231"/>
      <c r="J149" s="41"/>
      <c r="K149" s="41"/>
      <c r="L149" s="45"/>
      <c r="M149" s="232"/>
      <c r="N149" s="233"/>
      <c r="O149" s="86"/>
      <c r="P149" s="86"/>
      <c r="Q149" s="86"/>
      <c r="R149" s="86"/>
      <c r="S149" s="86"/>
      <c r="T149" s="87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85</v>
      </c>
    </row>
    <row r="150" s="13" customFormat="1">
      <c r="A150" s="13"/>
      <c r="B150" s="234"/>
      <c r="C150" s="235"/>
      <c r="D150" s="236" t="s">
        <v>146</v>
      </c>
      <c r="E150" s="237" t="s">
        <v>28</v>
      </c>
      <c r="F150" s="238" t="s">
        <v>692</v>
      </c>
      <c r="G150" s="235"/>
      <c r="H150" s="237" t="s">
        <v>28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146</v>
      </c>
      <c r="AU150" s="244" t="s">
        <v>85</v>
      </c>
      <c r="AV150" s="13" t="s">
        <v>83</v>
      </c>
      <c r="AW150" s="13" t="s">
        <v>37</v>
      </c>
      <c r="AX150" s="13" t="s">
        <v>76</v>
      </c>
      <c r="AY150" s="244" t="s">
        <v>136</v>
      </c>
    </row>
    <row r="151" s="14" customFormat="1">
      <c r="A151" s="14"/>
      <c r="B151" s="245"/>
      <c r="C151" s="246"/>
      <c r="D151" s="236" t="s">
        <v>146</v>
      </c>
      <c r="E151" s="247" t="s">
        <v>28</v>
      </c>
      <c r="F151" s="248" t="s">
        <v>693</v>
      </c>
      <c r="G151" s="246"/>
      <c r="H151" s="249">
        <v>362.04000000000002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146</v>
      </c>
      <c r="AU151" s="255" t="s">
        <v>85</v>
      </c>
      <c r="AV151" s="14" t="s">
        <v>85</v>
      </c>
      <c r="AW151" s="14" t="s">
        <v>37</v>
      </c>
      <c r="AX151" s="14" t="s">
        <v>83</v>
      </c>
      <c r="AY151" s="255" t="s">
        <v>136</v>
      </c>
    </row>
    <row r="152" s="2" customFormat="1">
      <c r="A152" s="39"/>
      <c r="B152" s="40"/>
      <c r="C152" s="41"/>
      <c r="D152" s="236" t="s">
        <v>647</v>
      </c>
      <c r="E152" s="41"/>
      <c r="F152" s="298" t="s">
        <v>685</v>
      </c>
      <c r="G152" s="41"/>
      <c r="H152" s="41"/>
      <c r="I152" s="41"/>
      <c r="J152" s="41"/>
      <c r="K152" s="41"/>
      <c r="L152" s="45"/>
      <c r="M152" s="232"/>
      <c r="N152" s="233"/>
      <c r="O152" s="86"/>
      <c r="P152" s="86"/>
      <c r="Q152" s="86"/>
      <c r="R152" s="86"/>
      <c r="S152" s="86"/>
      <c r="T152" s="87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U152" s="18" t="s">
        <v>85</v>
      </c>
    </row>
    <row r="153" s="2" customFormat="1">
      <c r="A153" s="39"/>
      <c r="B153" s="40"/>
      <c r="C153" s="41"/>
      <c r="D153" s="236" t="s">
        <v>647</v>
      </c>
      <c r="E153" s="41"/>
      <c r="F153" s="299" t="s">
        <v>686</v>
      </c>
      <c r="G153" s="41"/>
      <c r="H153" s="300">
        <v>0</v>
      </c>
      <c r="I153" s="41"/>
      <c r="J153" s="41"/>
      <c r="K153" s="41"/>
      <c r="L153" s="45"/>
      <c r="M153" s="232"/>
      <c r="N153" s="233"/>
      <c r="O153" s="86"/>
      <c r="P153" s="86"/>
      <c r="Q153" s="86"/>
      <c r="R153" s="86"/>
      <c r="S153" s="86"/>
      <c r="T153" s="87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U153" s="18" t="s">
        <v>85</v>
      </c>
    </row>
    <row r="154" s="2" customFormat="1">
      <c r="A154" s="39"/>
      <c r="B154" s="40"/>
      <c r="C154" s="41"/>
      <c r="D154" s="236" t="s">
        <v>647</v>
      </c>
      <c r="E154" s="41"/>
      <c r="F154" s="299" t="s">
        <v>687</v>
      </c>
      <c r="G154" s="41"/>
      <c r="H154" s="300">
        <v>348.5</v>
      </c>
      <c r="I154" s="41"/>
      <c r="J154" s="41"/>
      <c r="K154" s="41"/>
      <c r="L154" s="45"/>
      <c r="M154" s="232"/>
      <c r="N154" s="233"/>
      <c r="O154" s="86"/>
      <c r="P154" s="86"/>
      <c r="Q154" s="86"/>
      <c r="R154" s="86"/>
      <c r="S154" s="86"/>
      <c r="T154" s="87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U154" s="18" t="s">
        <v>85</v>
      </c>
    </row>
    <row r="155" s="2" customFormat="1" ht="44.25" customHeight="1">
      <c r="A155" s="39"/>
      <c r="B155" s="40"/>
      <c r="C155" s="215" t="s">
        <v>239</v>
      </c>
      <c r="D155" s="215" t="s">
        <v>138</v>
      </c>
      <c r="E155" s="216" t="s">
        <v>694</v>
      </c>
      <c r="F155" s="217" t="s">
        <v>695</v>
      </c>
      <c r="G155" s="218" t="s">
        <v>141</v>
      </c>
      <c r="H155" s="219">
        <v>348.5</v>
      </c>
      <c r="I155" s="220"/>
      <c r="J155" s="221">
        <f>ROUND(I155*H155,2)</f>
        <v>0</v>
      </c>
      <c r="K155" s="222"/>
      <c r="L155" s="45"/>
      <c r="M155" s="223" t="s">
        <v>28</v>
      </c>
      <c r="N155" s="224" t="s">
        <v>49</v>
      </c>
      <c r="O155" s="86"/>
      <c r="P155" s="225">
        <f>O155*H155</f>
        <v>0</v>
      </c>
      <c r="Q155" s="225">
        <v>0.93778799999999995</v>
      </c>
      <c r="R155" s="225">
        <f>Q155*H155</f>
        <v>326.819118</v>
      </c>
      <c r="S155" s="225">
        <v>0</v>
      </c>
      <c r="T155" s="22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7" t="s">
        <v>142</v>
      </c>
      <c r="AT155" s="227" t="s">
        <v>138</v>
      </c>
      <c r="AU155" s="227" t="s">
        <v>85</v>
      </c>
      <c r="AY155" s="18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8" t="s">
        <v>142</v>
      </c>
      <c r="BK155" s="228">
        <f>ROUND(I155*H155,2)</f>
        <v>0</v>
      </c>
      <c r="BL155" s="18" t="s">
        <v>142</v>
      </c>
      <c r="BM155" s="227" t="s">
        <v>696</v>
      </c>
    </row>
    <row r="156" s="2" customFormat="1">
      <c r="A156" s="39"/>
      <c r="B156" s="40"/>
      <c r="C156" s="41"/>
      <c r="D156" s="229" t="s">
        <v>144</v>
      </c>
      <c r="E156" s="41"/>
      <c r="F156" s="230" t="s">
        <v>697</v>
      </c>
      <c r="G156" s="41"/>
      <c r="H156" s="41"/>
      <c r="I156" s="231"/>
      <c r="J156" s="41"/>
      <c r="K156" s="41"/>
      <c r="L156" s="45"/>
      <c r="M156" s="232"/>
      <c r="N156" s="233"/>
      <c r="O156" s="86"/>
      <c r="P156" s="86"/>
      <c r="Q156" s="86"/>
      <c r="R156" s="86"/>
      <c r="S156" s="86"/>
      <c r="T156" s="87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85</v>
      </c>
    </row>
    <row r="157" s="13" customFormat="1">
      <c r="A157" s="13"/>
      <c r="B157" s="234"/>
      <c r="C157" s="235"/>
      <c r="D157" s="236" t="s">
        <v>146</v>
      </c>
      <c r="E157" s="237" t="s">
        <v>28</v>
      </c>
      <c r="F157" s="238" t="s">
        <v>686</v>
      </c>
      <c r="G157" s="235"/>
      <c r="H157" s="237" t="s">
        <v>28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146</v>
      </c>
      <c r="AU157" s="244" t="s">
        <v>85</v>
      </c>
      <c r="AV157" s="13" t="s">
        <v>83</v>
      </c>
      <c r="AW157" s="13" t="s">
        <v>37</v>
      </c>
      <c r="AX157" s="13" t="s">
        <v>76</v>
      </c>
      <c r="AY157" s="244" t="s">
        <v>136</v>
      </c>
    </row>
    <row r="158" s="14" customFormat="1">
      <c r="A158" s="14"/>
      <c r="B158" s="245"/>
      <c r="C158" s="246"/>
      <c r="D158" s="236" t="s">
        <v>146</v>
      </c>
      <c r="E158" s="247" t="s">
        <v>606</v>
      </c>
      <c r="F158" s="248" t="s">
        <v>687</v>
      </c>
      <c r="G158" s="246"/>
      <c r="H158" s="249">
        <v>348.5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146</v>
      </c>
      <c r="AU158" s="255" t="s">
        <v>85</v>
      </c>
      <c r="AV158" s="14" t="s">
        <v>85</v>
      </c>
      <c r="AW158" s="14" t="s">
        <v>37</v>
      </c>
      <c r="AX158" s="14" t="s">
        <v>83</v>
      </c>
      <c r="AY158" s="255" t="s">
        <v>136</v>
      </c>
    </row>
    <row r="159" s="12" customFormat="1" ht="22.8" customHeight="1">
      <c r="A159" s="12"/>
      <c r="B159" s="199"/>
      <c r="C159" s="200"/>
      <c r="D159" s="201" t="s">
        <v>75</v>
      </c>
      <c r="E159" s="213" t="s">
        <v>453</v>
      </c>
      <c r="F159" s="213" t="s">
        <v>454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SUM(P160:P161)</f>
        <v>0</v>
      </c>
      <c r="Q159" s="207"/>
      <c r="R159" s="208">
        <f>SUM(R160:R161)</f>
        <v>0</v>
      </c>
      <c r="S159" s="207"/>
      <c r="T159" s="209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83</v>
      </c>
      <c r="AT159" s="211" t="s">
        <v>75</v>
      </c>
      <c r="AU159" s="211" t="s">
        <v>83</v>
      </c>
      <c r="AY159" s="210" t="s">
        <v>136</v>
      </c>
      <c r="BK159" s="212">
        <f>SUM(BK160:BK161)</f>
        <v>0</v>
      </c>
    </row>
    <row r="160" s="2" customFormat="1" ht="55.5" customHeight="1">
      <c r="A160" s="39"/>
      <c r="B160" s="40"/>
      <c r="C160" s="215" t="s">
        <v>247</v>
      </c>
      <c r="D160" s="215" t="s">
        <v>138</v>
      </c>
      <c r="E160" s="216" t="s">
        <v>698</v>
      </c>
      <c r="F160" s="217" t="s">
        <v>699</v>
      </c>
      <c r="G160" s="218" t="s">
        <v>243</v>
      </c>
      <c r="H160" s="219">
        <v>194.40000000000001</v>
      </c>
      <c r="I160" s="220"/>
      <c r="J160" s="221">
        <f>ROUND(I160*H160,2)</f>
        <v>0</v>
      </c>
      <c r="K160" s="222"/>
      <c r="L160" s="45"/>
      <c r="M160" s="223" t="s">
        <v>28</v>
      </c>
      <c r="N160" s="224" t="s">
        <v>49</v>
      </c>
      <c r="O160" s="86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7" t="s">
        <v>142</v>
      </c>
      <c r="AT160" s="227" t="s">
        <v>138</v>
      </c>
      <c r="AU160" s="227" t="s">
        <v>85</v>
      </c>
      <c r="AY160" s="18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8" t="s">
        <v>142</v>
      </c>
      <c r="BK160" s="228">
        <f>ROUND(I160*H160,2)</f>
        <v>0</v>
      </c>
      <c r="BL160" s="18" t="s">
        <v>142</v>
      </c>
      <c r="BM160" s="227" t="s">
        <v>700</v>
      </c>
    </row>
    <row r="161" s="2" customFormat="1">
      <c r="A161" s="39"/>
      <c r="B161" s="40"/>
      <c r="C161" s="41"/>
      <c r="D161" s="229" t="s">
        <v>144</v>
      </c>
      <c r="E161" s="41"/>
      <c r="F161" s="230" t="s">
        <v>701</v>
      </c>
      <c r="G161" s="41"/>
      <c r="H161" s="41"/>
      <c r="I161" s="231"/>
      <c r="J161" s="41"/>
      <c r="K161" s="41"/>
      <c r="L161" s="45"/>
      <c r="M161" s="232"/>
      <c r="N161" s="233"/>
      <c r="O161" s="86"/>
      <c r="P161" s="86"/>
      <c r="Q161" s="86"/>
      <c r="R161" s="86"/>
      <c r="S161" s="86"/>
      <c r="T161" s="87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85</v>
      </c>
    </row>
    <row r="162" s="12" customFormat="1" ht="22.8" customHeight="1">
      <c r="A162" s="12"/>
      <c r="B162" s="199"/>
      <c r="C162" s="200"/>
      <c r="D162" s="201" t="s">
        <v>75</v>
      </c>
      <c r="E162" s="213" t="s">
        <v>497</v>
      </c>
      <c r="F162" s="213" t="s">
        <v>498</v>
      </c>
      <c r="G162" s="200"/>
      <c r="H162" s="200"/>
      <c r="I162" s="203"/>
      <c r="J162" s="214">
        <f>BK162</f>
        <v>0</v>
      </c>
      <c r="K162" s="200"/>
      <c r="L162" s="205"/>
      <c r="M162" s="206"/>
      <c r="N162" s="207"/>
      <c r="O162" s="207"/>
      <c r="P162" s="208">
        <f>SUM(P163:P170)</f>
        <v>0</v>
      </c>
      <c r="Q162" s="207"/>
      <c r="R162" s="208">
        <f>SUM(R163:R170)</f>
        <v>0</v>
      </c>
      <c r="S162" s="207"/>
      <c r="T162" s="209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83</v>
      </c>
      <c r="AT162" s="211" t="s">
        <v>75</v>
      </c>
      <c r="AU162" s="211" t="s">
        <v>83</v>
      </c>
      <c r="AY162" s="210" t="s">
        <v>136</v>
      </c>
      <c r="BK162" s="212">
        <f>SUM(BK163:BK170)</f>
        <v>0</v>
      </c>
    </row>
    <row r="163" s="2" customFormat="1" ht="33" customHeight="1">
      <c r="A163" s="39"/>
      <c r="B163" s="40"/>
      <c r="C163" s="215" t="s">
        <v>254</v>
      </c>
      <c r="D163" s="215" t="s">
        <v>138</v>
      </c>
      <c r="E163" s="216" t="s">
        <v>702</v>
      </c>
      <c r="F163" s="217" t="s">
        <v>703</v>
      </c>
      <c r="G163" s="218" t="s">
        <v>243</v>
      </c>
      <c r="H163" s="219">
        <v>399.86000000000001</v>
      </c>
      <c r="I163" s="220"/>
      <c r="J163" s="221">
        <f>ROUND(I163*H163,2)</f>
        <v>0</v>
      </c>
      <c r="K163" s="222"/>
      <c r="L163" s="45"/>
      <c r="M163" s="223" t="s">
        <v>28</v>
      </c>
      <c r="N163" s="224" t="s">
        <v>49</v>
      </c>
      <c r="O163" s="86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7" t="s">
        <v>142</v>
      </c>
      <c r="AT163" s="227" t="s">
        <v>138</v>
      </c>
      <c r="AU163" s="227" t="s">
        <v>85</v>
      </c>
      <c r="AY163" s="18" t="s">
        <v>136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8" t="s">
        <v>142</v>
      </c>
      <c r="BK163" s="228">
        <f>ROUND(I163*H163,2)</f>
        <v>0</v>
      </c>
      <c r="BL163" s="18" t="s">
        <v>142</v>
      </c>
      <c r="BM163" s="227" t="s">
        <v>704</v>
      </c>
    </row>
    <row r="164" s="2" customFormat="1">
      <c r="A164" s="39"/>
      <c r="B164" s="40"/>
      <c r="C164" s="41"/>
      <c r="D164" s="229" t="s">
        <v>144</v>
      </c>
      <c r="E164" s="41"/>
      <c r="F164" s="230" t="s">
        <v>705</v>
      </c>
      <c r="G164" s="41"/>
      <c r="H164" s="41"/>
      <c r="I164" s="231"/>
      <c r="J164" s="41"/>
      <c r="K164" s="41"/>
      <c r="L164" s="45"/>
      <c r="M164" s="232"/>
      <c r="N164" s="233"/>
      <c r="O164" s="86"/>
      <c r="P164" s="86"/>
      <c r="Q164" s="86"/>
      <c r="R164" s="86"/>
      <c r="S164" s="86"/>
      <c r="T164" s="87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85</v>
      </c>
    </row>
    <row r="165" s="2" customFormat="1" ht="44.25" customHeight="1">
      <c r="A165" s="39"/>
      <c r="B165" s="40"/>
      <c r="C165" s="215" t="s">
        <v>260</v>
      </c>
      <c r="D165" s="215" t="s">
        <v>138</v>
      </c>
      <c r="E165" s="216" t="s">
        <v>706</v>
      </c>
      <c r="F165" s="217" t="s">
        <v>707</v>
      </c>
      <c r="G165" s="218" t="s">
        <v>243</v>
      </c>
      <c r="H165" s="219">
        <v>9.0999999999999996</v>
      </c>
      <c r="I165" s="220"/>
      <c r="J165" s="221">
        <f>ROUND(I165*H165,2)</f>
        <v>0</v>
      </c>
      <c r="K165" s="222"/>
      <c r="L165" s="45"/>
      <c r="M165" s="223" t="s">
        <v>28</v>
      </c>
      <c r="N165" s="224" t="s">
        <v>49</v>
      </c>
      <c r="O165" s="86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7" t="s">
        <v>142</v>
      </c>
      <c r="AT165" s="227" t="s">
        <v>138</v>
      </c>
      <c r="AU165" s="227" t="s">
        <v>85</v>
      </c>
      <c r="AY165" s="18" t="s">
        <v>136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8" t="s">
        <v>142</v>
      </c>
      <c r="BK165" s="228">
        <f>ROUND(I165*H165,2)</f>
        <v>0</v>
      </c>
      <c r="BL165" s="18" t="s">
        <v>142</v>
      </c>
      <c r="BM165" s="227" t="s">
        <v>708</v>
      </c>
    </row>
    <row r="166" s="2" customFormat="1">
      <c r="A166" s="39"/>
      <c r="B166" s="40"/>
      <c r="C166" s="41"/>
      <c r="D166" s="229" t="s">
        <v>144</v>
      </c>
      <c r="E166" s="41"/>
      <c r="F166" s="230" t="s">
        <v>709</v>
      </c>
      <c r="G166" s="41"/>
      <c r="H166" s="41"/>
      <c r="I166" s="231"/>
      <c r="J166" s="41"/>
      <c r="K166" s="41"/>
      <c r="L166" s="45"/>
      <c r="M166" s="232"/>
      <c r="N166" s="233"/>
      <c r="O166" s="86"/>
      <c r="P166" s="86"/>
      <c r="Q166" s="86"/>
      <c r="R166" s="86"/>
      <c r="S166" s="86"/>
      <c r="T166" s="87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144</v>
      </c>
      <c r="AU166" s="18" t="s">
        <v>85</v>
      </c>
    </row>
    <row r="167" s="13" customFormat="1">
      <c r="A167" s="13"/>
      <c r="B167" s="234"/>
      <c r="C167" s="235"/>
      <c r="D167" s="236" t="s">
        <v>146</v>
      </c>
      <c r="E167" s="237" t="s">
        <v>28</v>
      </c>
      <c r="F167" s="238" t="s">
        <v>710</v>
      </c>
      <c r="G167" s="235"/>
      <c r="H167" s="237" t="s">
        <v>28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146</v>
      </c>
      <c r="AU167" s="244" t="s">
        <v>85</v>
      </c>
      <c r="AV167" s="13" t="s">
        <v>83</v>
      </c>
      <c r="AW167" s="13" t="s">
        <v>37</v>
      </c>
      <c r="AX167" s="13" t="s">
        <v>76</v>
      </c>
      <c r="AY167" s="244" t="s">
        <v>136</v>
      </c>
    </row>
    <row r="168" s="14" customFormat="1">
      <c r="A168" s="14"/>
      <c r="B168" s="245"/>
      <c r="C168" s="246"/>
      <c r="D168" s="236" t="s">
        <v>146</v>
      </c>
      <c r="E168" s="247" t="s">
        <v>28</v>
      </c>
      <c r="F168" s="248" t="s">
        <v>711</v>
      </c>
      <c r="G168" s="246"/>
      <c r="H168" s="249">
        <v>9.0999999999999996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146</v>
      </c>
      <c r="AU168" s="255" t="s">
        <v>85</v>
      </c>
      <c r="AV168" s="14" t="s">
        <v>85</v>
      </c>
      <c r="AW168" s="14" t="s">
        <v>37</v>
      </c>
      <c r="AX168" s="14" t="s">
        <v>83</v>
      </c>
      <c r="AY168" s="255" t="s">
        <v>136</v>
      </c>
    </row>
    <row r="169" s="2" customFormat="1" ht="55.5" customHeight="1">
      <c r="A169" s="39"/>
      <c r="B169" s="40"/>
      <c r="C169" s="215" t="s">
        <v>267</v>
      </c>
      <c r="D169" s="215" t="s">
        <v>138</v>
      </c>
      <c r="E169" s="216" t="s">
        <v>712</v>
      </c>
      <c r="F169" s="217" t="s">
        <v>713</v>
      </c>
      <c r="G169" s="218" t="s">
        <v>243</v>
      </c>
      <c r="H169" s="219">
        <v>9.0999999999999996</v>
      </c>
      <c r="I169" s="220"/>
      <c r="J169" s="221">
        <f>ROUND(I169*H169,2)</f>
        <v>0</v>
      </c>
      <c r="K169" s="222"/>
      <c r="L169" s="45"/>
      <c r="M169" s="223" t="s">
        <v>28</v>
      </c>
      <c r="N169" s="224" t="s">
        <v>49</v>
      </c>
      <c r="O169" s="86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7" t="s">
        <v>142</v>
      </c>
      <c r="AT169" s="227" t="s">
        <v>138</v>
      </c>
      <c r="AU169" s="227" t="s">
        <v>85</v>
      </c>
      <c r="AY169" s="18" t="s">
        <v>136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8" t="s">
        <v>142</v>
      </c>
      <c r="BK169" s="228">
        <f>ROUND(I169*H169,2)</f>
        <v>0</v>
      </c>
      <c r="BL169" s="18" t="s">
        <v>142</v>
      </c>
      <c r="BM169" s="227" t="s">
        <v>714</v>
      </c>
    </row>
    <row r="170" s="2" customFormat="1">
      <c r="A170" s="39"/>
      <c r="B170" s="40"/>
      <c r="C170" s="41"/>
      <c r="D170" s="229" t="s">
        <v>144</v>
      </c>
      <c r="E170" s="41"/>
      <c r="F170" s="230" t="s">
        <v>715</v>
      </c>
      <c r="G170" s="41"/>
      <c r="H170" s="41"/>
      <c r="I170" s="231"/>
      <c r="J170" s="41"/>
      <c r="K170" s="41"/>
      <c r="L170" s="45"/>
      <c r="M170" s="289"/>
      <c r="N170" s="290"/>
      <c r="O170" s="291"/>
      <c r="P170" s="291"/>
      <c r="Q170" s="291"/>
      <c r="R170" s="291"/>
      <c r="S170" s="291"/>
      <c r="T170" s="292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85</v>
      </c>
    </row>
    <row r="171" s="2" customFormat="1" ht="6.96" customHeight="1">
      <c r="A171" s="39"/>
      <c r="B171" s="61"/>
      <c r="C171" s="62"/>
      <c r="D171" s="62"/>
      <c r="E171" s="62"/>
      <c r="F171" s="62"/>
      <c r="G171" s="62"/>
      <c r="H171" s="62"/>
      <c r="I171" s="62"/>
      <c r="J171" s="62"/>
      <c r="K171" s="62"/>
      <c r="L171" s="45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w2P2ninmZMzjCgLMvHQ7sV79fTZ10FBZiSxG/go9cQoFXr7vtyMgw5o9T9A6cuIa05gvI5Eqa7cvMPNo5SkycQ==" hashValue="Kf01RF1WBGL5DV8rcMPOzwkesfpF3Rfm4/2pV6VNrpzjX3rkUS0aTpPKPbTTxtfMFYKRTS+d+/rQZT3NZUx3sg==" algorithmName="SHA-512" password="CC35"/>
  <autoFilter ref="C90:K1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111151101"/>
    <hyperlink ref="F97" r:id="rId2" display="https://podminky.urs.cz/item/CS_URS_2025_01/114203102"/>
    <hyperlink ref="F101" r:id="rId3" display="https://podminky.urs.cz/item/CS_URS_2025_01/114203202"/>
    <hyperlink ref="F103" r:id="rId4" display="https://podminky.urs.cz/item/CS_URS_2025_01/124153100"/>
    <hyperlink ref="F106" r:id="rId5" display="https://podminky.urs.cz/item/CS_URS_2025_01/161151103"/>
    <hyperlink ref="F108" r:id="rId6" display="https://podminky.urs.cz/item/CS_URS_2025_01/162351103"/>
    <hyperlink ref="F110" r:id="rId7" display="https://podminky.urs.cz/item/CS_URS_2025_01/171151101"/>
    <hyperlink ref="F117" r:id="rId8" display="https://podminky.urs.cz/item/CS_URS_2025_01/181006111"/>
    <hyperlink ref="F124" r:id="rId9" display="https://podminky.urs.cz/item/CS_URS_2025_01/321321115"/>
    <hyperlink ref="F128" r:id="rId10" display="https://podminky.urs.cz/item/CS_URS_2025_01/321351010"/>
    <hyperlink ref="F134" r:id="rId11" display="https://podminky.urs.cz/item/CS_URS_2025_01/321352010"/>
    <hyperlink ref="F136" r:id="rId12" display="https://podminky.urs.cz/item/CS_URS_2025_01/321366111"/>
    <hyperlink ref="F142" r:id="rId13" display="https://podminky.urs.cz/item/CS_URS_2025_01/451317112"/>
    <hyperlink ref="F149" r:id="rId14" display="https://podminky.urs.cz/item/CS_URS_2025_01/451571411"/>
    <hyperlink ref="F156" r:id="rId15" display="https://podminky.urs.cz/item/CS_URS_2025_01/465513327R"/>
    <hyperlink ref="F161" r:id="rId16" display="https://podminky.urs.cz/item/CS_URS_2025_01/997321211"/>
    <hyperlink ref="F164" r:id="rId17" display="https://podminky.urs.cz/item/CS_URS_2025_01/998332011"/>
    <hyperlink ref="F166" r:id="rId18" display="https://podminky.urs.cz/item/CS_URS_2025_01/998332094"/>
    <hyperlink ref="F170" r:id="rId19" display="https://podminky.urs.cz/item/CS_URS_2025_01/9983320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  <c r="AZ2" s="297" t="s">
        <v>609</v>
      </c>
      <c r="BA2" s="297" t="s">
        <v>716</v>
      </c>
      <c r="BB2" s="297" t="s">
        <v>158</v>
      </c>
      <c r="BC2" s="297" t="s">
        <v>717</v>
      </c>
      <c r="BD2" s="297" t="s">
        <v>155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  <c r="AZ3" s="297" t="s">
        <v>718</v>
      </c>
      <c r="BA3" s="297" t="s">
        <v>719</v>
      </c>
      <c r="BB3" s="297" t="s">
        <v>158</v>
      </c>
      <c r="BC3" s="297" t="s">
        <v>720</v>
      </c>
      <c r="BD3" s="297" t="s">
        <v>155</v>
      </c>
    </row>
    <row r="4" hidden="1" s="1" customFormat="1" ht="24.96" customHeight="1">
      <c r="B4" s="21"/>
      <c r="D4" s="142" t="s">
        <v>104</v>
      </c>
      <c r="L4" s="21"/>
      <c r="M4" s="143" t="s">
        <v>10</v>
      </c>
      <c r="AT4" s="18" t="s">
        <v>37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4" t="s">
        <v>16</v>
      </c>
      <c r="L6" s="21"/>
    </row>
    <row r="7" hidden="1" s="1" customFormat="1" ht="16.5" customHeight="1">
      <c r="B7" s="21"/>
      <c r="E7" s="145" t="str">
        <f>'Rekapitulace stavby'!K6</f>
        <v>Labe, Kolín- Kostomlátky, obnova opevnění po povodni</v>
      </c>
      <c r="F7" s="144"/>
      <c r="G7" s="144"/>
      <c r="H7" s="144"/>
      <c r="L7" s="21"/>
    </row>
    <row r="8" hidden="1" s="1" customFormat="1" ht="12" customHeight="1">
      <c r="B8" s="21"/>
      <c r="D8" s="144" t="s">
        <v>105</v>
      </c>
      <c r="L8" s="21"/>
    </row>
    <row r="9" hidden="1" s="2" customFormat="1" ht="23.25" customHeight="1">
      <c r="A9" s="39"/>
      <c r="B9" s="45"/>
      <c r="C9" s="39"/>
      <c r="D9" s="39"/>
      <c r="E9" s="145" t="s">
        <v>612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4" t="s">
        <v>107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7" t="s">
        <v>721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4" t="s">
        <v>18</v>
      </c>
      <c r="E13" s="39"/>
      <c r="F13" s="135" t="s">
        <v>28</v>
      </c>
      <c r="G13" s="39"/>
      <c r="H13" s="39"/>
      <c r="I13" s="144" t="s">
        <v>20</v>
      </c>
      <c r="J13" s="135" t="s">
        <v>28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4" t="s">
        <v>22</v>
      </c>
      <c r="E14" s="39"/>
      <c r="F14" s="135" t="s">
        <v>614</v>
      </c>
      <c r="G14" s="39"/>
      <c r="H14" s="39"/>
      <c r="I14" s="144" t="s">
        <v>24</v>
      </c>
      <c r="J14" s="148" t="str">
        <f>'Rekapitulace stavby'!AN8</f>
        <v>28.5.2025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34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28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5" t="s">
        <v>615</v>
      </c>
      <c r="F23" s="39"/>
      <c r="G23" s="39"/>
      <c r="H23" s="39"/>
      <c r="I23" s="144" t="s">
        <v>30</v>
      </c>
      <c r="J23" s="135" t="s">
        <v>28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27</v>
      </c>
      <c r="J25" s="135" t="s">
        <v>28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5" t="s">
        <v>615</v>
      </c>
      <c r="F26" s="39"/>
      <c r="G26" s="39"/>
      <c r="H26" s="39"/>
      <c r="I26" s="144" t="s">
        <v>30</v>
      </c>
      <c r="J26" s="135" t="s">
        <v>28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4" t="s">
        <v>40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9"/>
      <c r="B29" s="150"/>
      <c r="C29" s="149"/>
      <c r="D29" s="149"/>
      <c r="E29" s="151" t="s">
        <v>28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4" t="s">
        <v>42</v>
      </c>
      <c r="E32" s="39"/>
      <c r="F32" s="39"/>
      <c r="G32" s="39"/>
      <c r="H32" s="39"/>
      <c r="I32" s="39"/>
      <c r="J32" s="155">
        <f>ROUND(J89,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6" t="s">
        <v>44</v>
      </c>
      <c r="G34" s="39"/>
      <c r="H34" s="39"/>
      <c r="I34" s="156" t="s">
        <v>43</v>
      </c>
      <c r="J34" s="156" t="s">
        <v>45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46</v>
      </c>
      <c r="E35" s="144" t="s">
        <v>47</v>
      </c>
      <c r="F35" s="158">
        <f>ROUND((SUM(BE89:BE121)),  2)</f>
        <v>0</v>
      </c>
      <c r="G35" s="39"/>
      <c r="H35" s="39"/>
      <c r="I35" s="159">
        <v>0.20999999999999999</v>
      </c>
      <c r="J35" s="158">
        <f>ROUND(((SUM(BE89:BE121))*I35),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48</v>
      </c>
      <c r="F36" s="158">
        <f>ROUND((SUM(BF89:BF121)),  2)</f>
        <v>0</v>
      </c>
      <c r="G36" s="39"/>
      <c r="H36" s="39"/>
      <c r="I36" s="159">
        <v>0.12</v>
      </c>
      <c r="J36" s="158">
        <f>ROUND(((SUM(BF89:BF121))*I36),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4" t="s">
        <v>46</v>
      </c>
      <c r="E37" s="144" t="s">
        <v>49</v>
      </c>
      <c r="F37" s="158">
        <f>ROUND((SUM(BG89:BG121)),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50</v>
      </c>
      <c r="F38" s="158">
        <f>ROUND((SUM(BH89:BH121)),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51</v>
      </c>
      <c r="F39" s="158">
        <f>ROUND((SUM(BI89:BI121)),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109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1" t="str">
        <f>E7</f>
        <v>Labe, Kolín- Kostomlátky, obnova opevnění po povodni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23.25" customHeight="1">
      <c r="A52" s="39"/>
      <c r="B52" s="40"/>
      <c r="C52" s="41"/>
      <c r="D52" s="41"/>
      <c r="E52" s="171" t="s">
        <v>612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SO 2 - Obnova kamenného záhozu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22</v>
      </c>
      <c r="D56" s="41"/>
      <c r="E56" s="41"/>
      <c r="F56" s="28" t="str">
        <f>F14</f>
        <v xml:space="preserve"> </v>
      </c>
      <c r="G56" s="41"/>
      <c r="H56" s="41"/>
      <c r="I56" s="33" t="s">
        <v>24</v>
      </c>
      <c r="J56" s="74" t="str">
        <f>IF(J14="","",J14)</f>
        <v>28.5.2025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Ing. Stanislav Winkler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2" t="s">
        <v>110</v>
      </c>
      <c r="D61" s="173"/>
      <c r="E61" s="173"/>
      <c r="F61" s="173"/>
      <c r="G61" s="173"/>
      <c r="H61" s="173"/>
      <c r="I61" s="173"/>
      <c r="J61" s="174" t="s">
        <v>111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5" t="s">
        <v>74</v>
      </c>
      <c r="D63" s="41"/>
      <c r="E63" s="41"/>
      <c r="F63" s="41"/>
      <c r="G63" s="41"/>
      <c r="H63" s="41"/>
      <c r="I63" s="41"/>
      <c r="J63" s="104">
        <f>J89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112</v>
      </c>
    </row>
    <row r="64" hidden="1" s="9" customFormat="1" ht="24.96" customHeight="1">
      <c r="A64" s="9"/>
      <c r="B64" s="176"/>
      <c r="C64" s="177"/>
      <c r="D64" s="178" t="s">
        <v>113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2"/>
      <c r="C65" s="127"/>
      <c r="D65" s="183" t="s">
        <v>114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2"/>
      <c r="C66" s="127"/>
      <c r="D66" s="183" t="s">
        <v>116</v>
      </c>
      <c r="E66" s="184"/>
      <c r="F66" s="184"/>
      <c r="G66" s="184"/>
      <c r="H66" s="184"/>
      <c r="I66" s="184"/>
      <c r="J66" s="185">
        <f>J111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2"/>
      <c r="C67" s="127"/>
      <c r="D67" s="183" t="s">
        <v>120</v>
      </c>
      <c r="E67" s="184"/>
      <c r="F67" s="184"/>
      <c r="G67" s="184"/>
      <c r="H67" s="184"/>
      <c r="I67" s="184"/>
      <c r="J67" s="185">
        <f>J119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121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1" t="str">
        <f>E7</f>
        <v>Labe, Kolín- Kostomlátky, obnova opevnění po povodni</v>
      </c>
      <c r="F77" s="33"/>
      <c r="G77" s="33"/>
      <c r="H77" s="33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105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23.25" customHeight="1">
      <c r="A79" s="39"/>
      <c r="B79" s="40"/>
      <c r="C79" s="41"/>
      <c r="D79" s="41"/>
      <c r="E79" s="171" t="s">
        <v>612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107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1" t="str">
        <f>E11</f>
        <v>SO 2 - Obnova kamenného záhozu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F14</f>
        <v xml:space="preserve"> </v>
      </c>
      <c r="G83" s="41"/>
      <c r="H83" s="41"/>
      <c r="I83" s="33" t="s">
        <v>24</v>
      </c>
      <c r="J83" s="74" t="str">
        <f>IF(J14="","",J14)</f>
        <v>28.5.2025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E17</f>
        <v>Povodí Labe, státní podnik</v>
      </c>
      <c r="G85" s="41"/>
      <c r="H85" s="41"/>
      <c r="I85" s="33" t="s">
        <v>33</v>
      </c>
      <c r="J85" s="37" t="str">
        <f>E23</f>
        <v>Ing. Stanislav Winkler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31</v>
      </c>
      <c r="D86" s="41"/>
      <c r="E86" s="41"/>
      <c r="F86" s="28" t="str">
        <f>IF(E20="","",E20)</f>
        <v>Vyplň údaj</v>
      </c>
      <c r="G86" s="41"/>
      <c r="H86" s="41"/>
      <c r="I86" s="33" t="s">
        <v>38</v>
      </c>
      <c r="J86" s="37" t="str">
        <f>E26</f>
        <v>Ing. Stanislav Winkler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7"/>
      <c r="B88" s="188"/>
      <c r="C88" s="189" t="s">
        <v>122</v>
      </c>
      <c r="D88" s="190" t="s">
        <v>61</v>
      </c>
      <c r="E88" s="190" t="s">
        <v>57</v>
      </c>
      <c r="F88" s="190" t="s">
        <v>58</v>
      </c>
      <c r="G88" s="190" t="s">
        <v>123</v>
      </c>
      <c r="H88" s="190" t="s">
        <v>124</v>
      </c>
      <c r="I88" s="190" t="s">
        <v>125</v>
      </c>
      <c r="J88" s="191" t="s">
        <v>111</v>
      </c>
      <c r="K88" s="192" t="s">
        <v>126</v>
      </c>
      <c r="L88" s="193"/>
      <c r="M88" s="94" t="s">
        <v>28</v>
      </c>
      <c r="N88" s="95" t="s">
        <v>46</v>
      </c>
      <c r="O88" s="95" t="s">
        <v>127</v>
      </c>
      <c r="P88" s="95" t="s">
        <v>128</v>
      </c>
      <c r="Q88" s="95" t="s">
        <v>129</v>
      </c>
      <c r="R88" s="95" t="s">
        <v>130</v>
      </c>
      <c r="S88" s="95" t="s">
        <v>131</v>
      </c>
      <c r="T88" s="96" t="s">
        <v>132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39"/>
      <c r="B89" s="40"/>
      <c r="C89" s="101" t="s">
        <v>133</v>
      </c>
      <c r="D89" s="41"/>
      <c r="E89" s="41"/>
      <c r="F89" s="41"/>
      <c r="G89" s="41"/>
      <c r="H89" s="41"/>
      <c r="I89" s="41"/>
      <c r="J89" s="194">
        <f>BK89</f>
        <v>0</v>
      </c>
      <c r="K89" s="41"/>
      <c r="L89" s="45"/>
      <c r="M89" s="97"/>
      <c r="N89" s="195"/>
      <c r="O89" s="98"/>
      <c r="P89" s="196">
        <f>P90</f>
        <v>0</v>
      </c>
      <c r="Q89" s="98"/>
      <c r="R89" s="196">
        <f>R90</f>
        <v>545.12831999999992</v>
      </c>
      <c r="S89" s="98"/>
      <c r="T89" s="197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75</v>
      </c>
      <c r="AU89" s="18" t="s">
        <v>112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75</v>
      </c>
      <c r="E90" s="202" t="s">
        <v>134</v>
      </c>
      <c r="F90" s="202" t="s">
        <v>135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P91+P111+P119</f>
        <v>0</v>
      </c>
      <c r="Q90" s="207"/>
      <c r="R90" s="208">
        <f>R91+R111+R119</f>
        <v>545.12831999999992</v>
      </c>
      <c r="S90" s="207"/>
      <c r="T90" s="209">
        <f>T91+T111+T119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83</v>
      </c>
      <c r="AT90" s="211" t="s">
        <v>75</v>
      </c>
      <c r="AU90" s="211" t="s">
        <v>76</v>
      </c>
      <c r="AY90" s="210" t="s">
        <v>136</v>
      </c>
      <c r="BK90" s="212">
        <f>BK91+BK111+BK119</f>
        <v>0</v>
      </c>
    </row>
    <row r="91" s="12" customFormat="1" ht="22.8" customHeight="1">
      <c r="A91" s="12"/>
      <c r="B91" s="199"/>
      <c r="C91" s="200"/>
      <c r="D91" s="201" t="s">
        <v>75</v>
      </c>
      <c r="E91" s="213" t="s">
        <v>83</v>
      </c>
      <c r="F91" s="213" t="s">
        <v>137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SUM(P92:P110)</f>
        <v>0</v>
      </c>
      <c r="Q91" s="207"/>
      <c r="R91" s="208">
        <f>SUM(R92:R110)</f>
        <v>0</v>
      </c>
      <c r="S91" s="207"/>
      <c r="T91" s="209">
        <f>SUM(T92:T110)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83</v>
      </c>
      <c r="AT91" s="211" t="s">
        <v>75</v>
      </c>
      <c r="AU91" s="211" t="s">
        <v>83</v>
      </c>
      <c r="AY91" s="210" t="s">
        <v>136</v>
      </c>
      <c r="BK91" s="212">
        <f>SUM(BK92:BK110)</f>
        <v>0</v>
      </c>
    </row>
    <row r="92" s="2" customFormat="1" ht="33" customHeight="1">
      <c r="A92" s="39"/>
      <c r="B92" s="40"/>
      <c r="C92" s="215" t="s">
        <v>83</v>
      </c>
      <c r="D92" s="215" t="s">
        <v>138</v>
      </c>
      <c r="E92" s="216" t="s">
        <v>722</v>
      </c>
      <c r="F92" s="217" t="s">
        <v>723</v>
      </c>
      <c r="G92" s="218" t="s">
        <v>158</v>
      </c>
      <c r="H92" s="219">
        <v>104</v>
      </c>
      <c r="I92" s="220"/>
      <c r="J92" s="221">
        <f>ROUND(I92*H92,2)</f>
        <v>0</v>
      </c>
      <c r="K92" s="222"/>
      <c r="L92" s="45"/>
      <c r="M92" s="223" t="s">
        <v>28</v>
      </c>
      <c r="N92" s="224" t="s">
        <v>49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7" t="s">
        <v>142</v>
      </c>
      <c r="AT92" s="227" t="s">
        <v>138</v>
      </c>
      <c r="AU92" s="227" t="s">
        <v>85</v>
      </c>
      <c r="AY92" s="18" t="s">
        <v>136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8" t="s">
        <v>142</v>
      </c>
      <c r="BK92" s="228">
        <f>ROUND(I92*H92,2)</f>
        <v>0</v>
      </c>
      <c r="BL92" s="18" t="s">
        <v>142</v>
      </c>
      <c r="BM92" s="227" t="s">
        <v>724</v>
      </c>
    </row>
    <row r="93" s="2" customFormat="1">
      <c r="A93" s="39"/>
      <c r="B93" s="40"/>
      <c r="C93" s="41"/>
      <c r="D93" s="229" t="s">
        <v>144</v>
      </c>
      <c r="E93" s="41"/>
      <c r="F93" s="230" t="s">
        <v>725</v>
      </c>
      <c r="G93" s="41"/>
      <c r="H93" s="41"/>
      <c r="I93" s="231"/>
      <c r="J93" s="41"/>
      <c r="K93" s="41"/>
      <c r="L93" s="45"/>
      <c r="M93" s="232"/>
      <c r="N93" s="233"/>
      <c r="O93" s="86"/>
      <c r="P93" s="86"/>
      <c r="Q93" s="86"/>
      <c r="R93" s="86"/>
      <c r="S93" s="86"/>
      <c r="T93" s="87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85</v>
      </c>
    </row>
    <row r="94" s="14" customFormat="1">
      <c r="A94" s="14"/>
      <c r="B94" s="245"/>
      <c r="C94" s="246"/>
      <c r="D94" s="236" t="s">
        <v>146</v>
      </c>
      <c r="E94" s="247" t="s">
        <v>28</v>
      </c>
      <c r="F94" s="248" t="s">
        <v>609</v>
      </c>
      <c r="G94" s="246"/>
      <c r="H94" s="249">
        <v>104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5" t="s">
        <v>146</v>
      </c>
      <c r="AU94" s="255" t="s">
        <v>85</v>
      </c>
      <c r="AV94" s="14" t="s">
        <v>85</v>
      </c>
      <c r="AW94" s="14" t="s">
        <v>37</v>
      </c>
      <c r="AX94" s="14" t="s">
        <v>83</v>
      </c>
      <c r="AY94" s="255" t="s">
        <v>136</v>
      </c>
    </row>
    <row r="95" s="2" customFormat="1">
      <c r="A95" s="39"/>
      <c r="B95" s="40"/>
      <c r="C95" s="41"/>
      <c r="D95" s="236" t="s">
        <v>647</v>
      </c>
      <c r="E95" s="41"/>
      <c r="F95" s="298" t="s">
        <v>655</v>
      </c>
      <c r="G95" s="41"/>
      <c r="H95" s="41"/>
      <c r="I95" s="41"/>
      <c r="J95" s="41"/>
      <c r="K95" s="41"/>
      <c r="L95" s="45"/>
      <c r="M95" s="232"/>
      <c r="N95" s="233"/>
      <c r="O95" s="86"/>
      <c r="P95" s="86"/>
      <c r="Q95" s="86"/>
      <c r="R95" s="86"/>
      <c r="S95" s="86"/>
      <c r="T95" s="87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8" t="s">
        <v>85</v>
      </c>
    </row>
    <row r="96" s="2" customFormat="1">
      <c r="A96" s="39"/>
      <c r="B96" s="40"/>
      <c r="C96" s="41"/>
      <c r="D96" s="236" t="s">
        <v>647</v>
      </c>
      <c r="E96" s="41"/>
      <c r="F96" s="299" t="s">
        <v>726</v>
      </c>
      <c r="G96" s="41"/>
      <c r="H96" s="300">
        <v>104</v>
      </c>
      <c r="I96" s="41"/>
      <c r="J96" s="41"/>
      <c r="K96" s="41"/>
      <c r="L96" s="45"/>
      <c r="M96" s="232"/>
      <c r="N96" s="233"/>
      <c r="O96" s="86"/>
      <c r="P96" s="86"/>
      <c r="Q96" s="86"/>
      <c r="R96" s="86"/>
      <c r="S96" s="86"/>
      <c r="T96" s="87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85</v>
      </c>
    </row>
    <row r="97" s="2" customFormat="1" ht="55.5" customHeight="1">
      <c r="A97" s="39"/>
      <c r="B97" s="40"/>
      <c r="C97" s="215" t="s">
        <v>85</v>
      </c>
      <c r="D97" s="215" t="s">
        <v>138</v>
      </c>
      <c r="E97" s="216" t="s">
        <v>727</v>
      </c>
      <c r="F97" s="217" t="s">
        <v>728</v>
      </c>
      <c r="G97" s="218" t="s">
        <v>158</v>
      </c>
      <c r="H97" s="219">
        <v>99</v>
      </c>
      <c r="I97" s="220"/>
      <c r="J97" s="221">
        <f>ROUND(I97*H97,2)</f>
        <v>0</v>
      </c>
      <c r="K97" s="222"/>
      <c r="L97" s="45"/>
      <c r="M97" s="223" t="s">
        <v>28</v>
      </c>
      <c r="N97" s="224" t="s">
        <v>49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7" t="s">
        <v>142</v>
      </c>
      <c r="AT97" s="227" t="s">
        <v>138</v>
      </c>
      <c r="AU97" s="227" t="s">
        <v>85</v>
      </c>
      <c r="AY97" s="18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142</v>
      </c>
      <c r="BK97" s="228">
        <f>ROUND(I97*H97,2)</f>
        <v>0</v>
      </c>
      <c r="BL97" s="18" t="s">
        <v>142</v>
      </c>
      <c r="BM97" s="227" t="s">
        <v>729</v>
      </c>
    </row>
    <row r="98" s="2" customFormat="1">
      <c r="A98" s="39"/>
      <c r="B98" s="40"/>
      <c r="C98" s="41"/>
      <c r="D98" s="229" t="s">
        <v>144</v>
      </c>
      <c r="E98" s="41"/>
      <c r="F98" s="230" t="s">
        <v>730</v>
      </c>
      <c r="G98" s="41"/>
      <c r="H98" s="41"/>
      <c r="I98" s="231"/>
      <c r="J98" s="41"/>
      <c r="K98" s="41"/>
      <c r="L98" s="45"/>
      <c r="M98" s="232"/>
      <c r="N98" s="233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85</v>
      </c>
    </row>
    <row r="99" s="14" customFormat="1">
      <c r="A99" s="14"/>
      <c r="B99" s="245"/>
      <c r="C99" s="246"/>
      <c r="D99" s="236" t="s">
        <v>146</v>
      </c>
      <c r="E99" s="247" t="s">
        <v>28</v>
      </c>
      <c r="F99" s="248" t="s">
        <v>718</v>
      </c>
      <c r="G99" s="246"/>
      <c r="H99" s="249">
        <v>99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146</v>
      </c>
      <c r="AU99" s="255" t="s">
        <v>85</v>
      </c>
      <c r="AV99" s="14" t="s">
        <v>85</v>
      </c>
      <c r="AW99" s="14" t="s">
        <v>37</v>
      </c>
      <c r="AX99" s="14" t="s">
        <v>83</v>
      </c>
      <c r="AY99" s="255" t="s">
        <v>136</v>
      </c>
    </row>
    <row r="100" s="2" customFormat="1">
      <c r="A100" s="39"/>
      <c r="B100" s="40"/>
      <c r="C100" s="41"/>
      <c r="D100" s="236" t="s">
        <v>647</v>
      </c>
      <c r="E100" s="41"/>
      <c r="F100" s="298" t="s">
        <v>731</v>
      </c>
      <c r="G100" s="41"/>
      <c r="H100" s="41"/>
      <c r="I100" s="41"/>
      <c r="J100" s="41"/>
      <c r="K100" s="41"/>
      <c r="L100" s="45"/>
      <c r="M100" s="232"/>
      <c r="N100" s="233"/>
      <c r="O100" s="86"/>
      <c r="P100" s="86"/>
      <c r="Q100" s="86"/>
      <c r="R100" s="86"/>
      <c r="S100" s="86"/>
      <c r="T100" s="87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85</v>
      </c>
    </row>
    <row r="101" s="2" customFormat="1">
      <c r="A101" s="39"/>
      <c r="B101" s="40"/>
      <c r="C101" s="41"/>
      <c r="D101" s="236" t="s">
        <v>647</v>
      </c>
      <c r="E101" s="41"/>
      <c r="F101" s="299" t="s">
        <v>732</v>
      </c>
      <c r="G101" s="41"/>
      <c r="H101" s="300">
        <v>99</v>
      </c>
      <c r="I101" s="41"/>
      <c r="J101" s="41"/>
      <c r="K101" s="41"/>
      <c r="L101" s="45"/>
      <c r="M101" s="232"/>
      <c r="N101" s="233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U101" s="18" t="s">
        <v>85</v>
      </c>
    </row>
    <row r="102" s="2" customFormat="1" ht="16.5" customHeight="1">
      <c r="A102" s="39"/>
      <c r="B102" s="40"/>
      <c r="C102" s="215" t="s">
        <v>155</v>
      </c>
      <c r="D102" s="215" t="s">
        <v>138</v>
      </c>
      <c r="E102" s="216" t="s">
        <v>733</v>
      </c>
      <c r="F102" s="217" t="s">
        <v>734</v>
      </c>
      <c r="G102" s="218" t="s">
        <v>158</v>
      </c>
      <c r="H102" s="219">
        <v>203</v>
      </c>
      <c r="I102" s="220"/>
      <c r="J102" s="221">
        <f>ROUND(I102*H102,2)</f>
        <v>0</v>
      </c>
      <c r="K102" s="222"/>
      <c r="L102" s="45"/>
      <c r="M102" s="223" t="s">
        <v>28</v>
      </c>
      <c r="N102" s="224" t="s">
        <v>49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7" t="s">
        <v>142</v>
      </c>
      <c r="AT102" s="227" t="s">
        <v>138</v>
      </c>
      <c r="AU102" s="227" t="s">
        <v>85</v>
      </c>
      <c r="AY102" s="18" t="s">
        <v>136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8" t="s">
        <v>142</v>
      </c>
      <c r="BK102" s="228">
        <f>ROUND(I102*H102,2)</f>
        <v>0</v>
      </c>
      <c r="BL102" s="18" t="s">
        <v>142</v>
      </c>
      <c r="BM102" s="227" t="s">
        <v>735</v>
      </c>
    </row>
    <row r="103" s="13" customFormat="1">
      <c r="A103" s="13"/>
      <c r="B103" s="234"/>
      <c r="C103" s="235"/>
      <c r="D103" s="236" t="s">
        <v>146</v>
      </c>
      <c r="E103" s="237" t="s">
        <v>28</v>
      </c>
      <c r="F103" s="238" t="s">
        <v>736</v>
      </c>
      <c r="G103" s="235"/>
      <c r="H103" s="237" t="s">
        <v>28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146</v>
      </c>
      <c r="AU103" s="244" t="s">
        <v>85</v>
      </c>
      <c r="AV103" s="13" t="s">
        <v>83</v>
      </c>
      <c r="AW103" s="13" t="s">
        <v>37</v>
      </c>
      <c r="AX103" s="13" t="s">
        <v>76</v>
      </c>
      <c r="AY103" s="244" t="s">
        <v>136</v>
      </c>
    </row>
    <row r="104" s="13" customFormat="1">
      <c r="A104" s="13"/>
      <c r="B104" s="234"/>
      <c r="C104" s="235"/>
      <c r="D104" s="236" t="s">
        <v>146</v>
      </c>
      <c r="E104" s="237" t="s">
        <v>28</v>
      </c>
      <c r="F104" s="238" t="s">
        <v>737</v>
      </c>
      <c r="G104" s="235"/>
      <c r="H104" s="237" t="s">
        <v>28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146</v>
      </c>
      <c r="AU104" s="244" t="s">
        <v>85</v>
      </c>
      <c r="AV104" s="13" t="s">
        <v>83</v>
      </c>
      <c r="AW104" s="13" t="s">
        <v>37</v>
      </c>
      <c r="AX104" s="13" t="s">
        <v>76</v>
      </c>
      <c r="AY104" s="244" t="s">
        <v>136</v>
      </c>
    </row>
    <row r="105" s="13" customFormat="1">
      <c r="A105" s="13"/>
      <c r="B105" s="234"/>
      <c r="C105" s="235"/>
      <c r="D105" s="236" t="s">
        <v>146</v>
      </c>
      <c r="E105" s="237" t="s">
        <v>28</v>
      </c>
      <c r="F105" s="238" t="s">
        <v>738</v>
      </c>
      <c r="G105" s="235"/>
      <c r="H105" s="237" t="s">
        <v>28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146</v>
      </c>
      <c r="AU105" s="244" t="s">
        <v>85</v>
      </c>
      <c r="AV105" s="13" t="s">
        <v>83</v>
      </c>
      <c r="AW105" s="13" t="s">
        <v>37</v>
      </c>
      <c r="AX105" s="13" t="s">
        <v>76</v>
      </c>
      <c r="AY105" s="244" t="s">
        <v>136</v>
      </c>
    </row>
    <row r="106" s="14" customFormat="1">
      <c r="A106" s="14"/>
      <c r="B106" s="245"/>
      <c r="C106" s="246"/>
      <c r="D106" s="236" t="s">
        <v>146</v>
      </c>
      <c r="E106" s="247" t="s">
        <v>28</v>
      </c>
      <c r="F106" s="248" t="s">
        <v>739</v>
      </c>
      <c r="G106" s="246"/>
      <c r="H106" s="249">
        <v>203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146</v>
      </c>
      <c r="AU106" s="255" t="s">
        <v>85</v>
      </c>
      <c r="AV106" s="14" t="s">
        <v>85</v>
      </c>
      <c r="AW106" s="14" t="s">
        <v>37</v>
      </c>
      <c r="AX106" s="14" t="s">
        <v>83</v>
      </c>
      <c r="AY106" s="255" t="s">
        <v>136</v>
      </c>
    </row>
    <row r="107" s="2" customFormat="1">
      <c r="A107" s="39"/>
      <c r="B107" s="40"/>
      <c r="C107" s="41"/>
      <c r="D107" s="236" t="s">
        <v>647</v>
      </c>
      <c r="E107" s="41"/>
      <c r="F107" s="298" t="s">
        <v>655</v>
      </c>
      <c r="G107" s="41"/>
      <c r="H107" s="41"/>
      <c r="I107" s="41"/>
      <c r="J107" s="41"/>
      <c r="K107" s="41"/>
      <c r="L107" s="45"/>
      <c r="M107" s="232"/>
      <c r="N107" s="233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U107" s="18" t="s">
        <v>85</v>
      </c>
    </row>
    <row r="108" s="2" customFormat="1">
      <c r="A108" s="39"/>
      <c r="B108" s="40"/>
      <c r="C108" s="41"/>
      <c r="D108" s="236" t="s">
        <v>647</v>
      </c>
      <c r="E108" s="41"/>
      <c r="F108" s="299" t="s">
        <v>726</v>
      </c>
      <c r="G108" s="41"/>
      <c r="H108" s="300">
        <v>104</v>
      </c>
      <c r="I108" s="41"/>
      <c r="J108" s="41"/>
      <c r="K108" s="41"/>
      <c r="L108" s="45"/>
      <c r="M108" s="232"/>
      <c r="N108" s="233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U108" s="18" t="s">
        <v>85</v>
      </c>
    </row>
    <row r="109" s="2" customFormat="1">
      <c r="A109" s="39"/>
      <c r="B109" s="40"/>
      <c r="C109" s="41"/>
      <c r="D109" s="236" t="s">
        <v>647</v>
      </c>
      <c r="E109" s="41"/>
      <c r="F109" s="298" t="s">
        <v>731</v>
      </c>
      <c r="G109" s="41"/>
      <c r="H109" s="41"/>
      <c r="I109" s="41"/>
      <c r="J109" s="41"/>
      <c r="K109" s="41"/>
      <c r="L109" s="45"/>
      <c r="M109" s="232"/>
      <c r="N109" s="233"/>
      <c r="O109" s="86"/>
      <c r="P109" s="86"/>
      <c r="Q109" s="86"/>
      <c r="R109" s="86"/>
      <c r="S109" s="86"/>
      <c r="T109" s="87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U109" s="18" t="s">
        <v>85</v>
      </c>
    </row>
    <row r="110" s="2" customFormat="1">
      <c r="A110" s="39"/>
      <c r="B110" s="40"/>
      <c r="C110" s="41"/>
      <c r="D110" s="236" t="s">
        <v>647</v>
      </c>
      <c r="E110" s="41"/>
      <c r="F110" s="299" t="s">
        <v>732</v>
      </c>
      <c r="G110" s="41"/>
      <c r="H110" s="300">
        <v>99</v>
      </c>
      <c r="I110" s="41"/>
      <c r="J110" s="41"/>
      <c r="K110" s="41"/>
      <c r="L110" s="45"/>
      <c r="M110" s="232"/>
      <c r="N110" s="233"/>
      <c r="O110" s="86"/>
      <c r="P110" s="86"/>
      <c r="Q110" s="86"/>
      <c r="R110" s="86"/>
      <c r="S110" s="86"/>
      <c r="T110" s="87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U110" s="18" t="s">
        <v>85</v>
      </c>
    </row>
    <row r="111" s="12" customFormat="1" ht="22.8" customHeight="1">
      <c r="A111" s="12"/>
      <c r="B111" s="199"/>
      <c r="C111" s="200"/>
      <c r="D111" s="201" t="s">
        <v>75</v>
      </c>
      <c r="E111" s="213" t="s">
        <v>142</v>
      </c>
      <c r="F111" s="213" t="s">
        <v>322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SUM(P112:P118)</f>
        <v>0</v>
      </c>
      <c r="Q111" s="207"/>
      <c r="R111" s="208">
        <f>SUM(R112:R118)</f>
        <v>545.12831999999992</v>
      </c>
      <c r="S111" s="207"/>
      <c r="T111" s="209">
        <f>SUM(T112:T118)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83</v>
      </c>
      <c r="AT111" s="211" t="s">
        <v>75</v>
      </c>
      <c r="AU111" s="211" t="s">
        <v>83</v>
      </c>
      <c r="AY111" s="210" t="s">
        <v>136</v>
      </c>
      <c r="BK111" s="212">
        <f>SUM(BK112:BK118)</f>
        <v>0</v>
      </c>
    </row>
    <row r="112" s="2" customFormat="1" ht="44.25" customHeight="1">
      <c r="A112" s="39"/>
      <c r="B112" s="40"/>
      <c r="C112" s="215" t="s">
        <v>142</v>
      </c>
      <c r="D112" s="215" t="s">
        <v>138</v>
      </c>
      <c r="E112" s="216" t="s">
        <v>740</v>
      </c>
      <c r="F112" s="217" t="s">
        <v>741</v>
      </c>
      <c r="G112" s="218" t="s">
        <v>158</v>
      </c>
      <c r="H112" s="219">
        <v>212</v>
      </c>
      <c r="I112" s="220"/>
      <c r="J112" s="221">
        <f>ROUND(I112*H112,2)</f>
        <v>0</v>
      </c>
      <c r="K112" s="222"/>
      <c r="L112" s="45"/>
      <c r="M112" s="223" t="s">
        <v>28</v>
      </c>
      <c r="N112" s="224" t="s">
        <v>49</v>
      </c>
      <c r="O112" s="86"/>
      <c r="P112" s="225">
        <f>O112*H112</f>
        <v>0</v>
      </c>
      <c r="Q112" s="225">
        <v>2.5713599999999999</v>
      </c>
      <c r="R112" s="225">
        <f>Q112*H112</f>
        <v>545.12831999999992</v>
      </c>
      <c r="S112" s="225">
        <v>0</v>
      </c>
      <c r="T112" s="22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7" t="s">
        <v>142</v>
      </c>
      <c r="AT112" s="227" t="s">
        <v>138</v>
      </c>
      <c r="AU112" s="227" t="s">
        <v>85</v>
      </c>
      <c r="AY112" s="18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8" t="s">
        <v>142</v>
      </c>
      <c r="BK112" s="228">
        <f>ROUND(I112*H112,2)</f>
        <v>0</v>
      </c>
      <c r="BL112" s="18" t="s">
        <v>142</v>
      </c>
      <c r="BM112" s="227" t="s">
        <v>742</v>
      </c>
    </row>
    <row r="113" s="2" customFormat="1">
      <c r="A113" s="39"/>
      <c r="B113" s="40"/>
      <c r="C113" s="41"/>
      <c r="D113" s="229" t="s">
        <v>144</v>
      </c>
      <c r="E113" s="41"/>
      <c r="F113" s="230" t="s">
        <v>743</v>
      </c>
      <c r="G113" s="41"/>
      <c r="H113" s="41"/>
      <c r="I113" s="231"/>
      <c r="J113" s="41"/>
      <c r="K113" s="41"/>
      <c r="L113" s="45"/>
      <c r="M113" s="232"/>
      <c r="N113" s="233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85</v>
      </c>
    </row>
    <row r="114" s="13" customFormat="1">
      <c r="A114" s="13"/>
      <c r="B114" s="234"/>
      <c r="C114" s="235"/>
      <c r="D114" s="236" t="s">
        <v>146</v>
      </c>
      <c r="E114" s="237" t="s">
        <v>28</v>
      </c>
      <c r="F114" s="238" t="s">
        <v>744</v>
      </c>
      <c r="G114" s="235"/>
      <c r="H114" s="237" t="s">
        <v>28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146</v>
      </c>
      <c r="AU114" s="244" t="s">
        <v>85</v>
      </c>
      <c r="AV114" s="13" t="s">
        <v>83</v>
      </c>
      <c r="AW114" s="13" t="s">
        <v>37</v>
      </c>
      <c r="AX114" s="13" t="s">
        <v>76</v>
      </c>
      <c r="AY114" s="244" t="s">
        <v>136</v>
      </c>
    </row>
    <row r="115" s="14" customFormat="1">
      <c r="A115" s="14"/>
      <c r="B115" s="245"/>
      <c r="C115" s="246"/>
      <c r="D115" s="236" t="s">
        <v>146</v>
      </c>
      <c r="E115" s="247" t="s">
        <v>28</v>
      </c>
      <c r="F115" s="248" t="s">
        <v>745</v>
      </c>
      <c r="G115" s="246"/>
      <c r="H115" s="249">
        <v>212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146</v>
      </c>
      <c r="AU115" s="255" t="s">
        <v>85</v>
      </c>
      <c r="AV115" s="14" t="s">
        <v>85</v>
      </c>
      <c r="AW115" s="14" t="s">
        <v>37</v>
      </c>
      <c r="AX115" s="14" t="s">
        <v>83</v>
      </c>
      <c r="AY115" s="255" t="s">
        <v>136</v>
      </c>
    </row>
    <row r="116" s="2" customFormat="1" ht="49.05" customHeight="1">
      <c r="A116" s="39"/>
      <c r="B116" s="40"/>
      <c r="C116" s="215" t="s">
        <v>169</v>
      </c>
      <c r="D116" s="215" t="s">
        <v>138</v>
      </c>
      <c r="E116" s="216" t="s">
        <v>360</v>
      </c>
      <c r="F116" s="217" t="s">
        <v>361</v>
      </c>
      <c r="G116" s="218" t="s">
        <v>141</v>
      </c>
      <c r="H116" s="219">
        <v>252</v>
      </c>
      <c r="I116" s="220"/>
      <c r="J116" s="221">
        <f>ROUND(I116*H116,2)</f>
        <v>0</v>
      </c>
      <c r="K116" s="222"/>
      <c r="L116" s="45"/>
      <c r="M116" s="223" t="s">
        <v>28</v>
      </c>
      <c r="N116" s="224" t="s">
        <v>49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7" t="s">
        <v>142</v>
      </c>
      <c r="AT116" s="227" t="s">
        <v>138</v>
      </c>
      <c r="AU116" s="227" t="s">
        <v>85</v>
      </c>
      <c r="AY116" s="18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8" t="s">
        <v>142</v>
      </c>
      <c r="BK116" s="228">
        <f>ROUND(I116*H116,2)</f>
        <v>0</v>
      </c>
      <c r="BL116" s="18" t="s">
        <v>142</v>
      </c>
      <c r="BM116" s="227" t="s">
        <v>746</v>
      </c>
    </row>
    <row r="117" s="2" customFormat="1">
      <c r="A117" s="39"/>
      <c r="B117" s="40"/>
      <c r="C117" s="41"/>
      <c r="D117" s="229" t="s">
        <v>144</v>
      </c>
      <c r="E117" s="41"/>
      <c r="F117" s="230" t="s">
        <v>363</v>
      </c>
      <c r="G117" s="41"/>
      <c r="H117" s="41"/>
      <c r="I117" s="231"/>
      <c r="J117" s="41"/>
      <c r="K117" s="41"/>
      <c r="L117" s="45"/>
      <c r="M117" s="232"/>
      <c r="N117" s="233"/>
      <c r="O117" s="86"/>
      <c r="P117" s="86"/>
      <c r="Q117" s="86"/>
      <c r="R117" s="86"/>
      <c r="S117" s="86"/>
      <c r="T117" s="87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144</v>
      </c>
      <c r="AU117" s="18" t="s">
        <v>85</v>
      </c>
    </row>
    <row r="118" s="14" customFormat="1">
      <c r="A118" s="14"/>
      <c r="B118" s="245"/>
      <c r="C118" s="246"/>
      <c r="D118" s="236" t="s">
        <v>146</v>
      </c>
      <c r="E118" s="247" t="s">
        <v>28</v>
      </c>
      <c r="F118" s="248" t="s">
        <v>747</v>
      </c>
      <c r="G118" s="246"/>
      <c r="H118" s="249">
        <v>252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146</v>
      </c>
      <c r="AU118" s="255" t="s">
        <v>85</v>
      </c>
      <c r="AV118" s="14" t="s">
        <v>85</v>
      </c>
      <c r="AW118" s="14" t="s">
        <v>37</v>
      </c>
      <c r="AX118" s="14" t="s">
        <v>83</v>
      </c>
      <c r="AY118" s="255" t="s">
        <v>136</v>
      </c>
    </row>
    <row r="119" s="12" customFormat="1" ht="22.8" customHeight="1">
      <c r="A119" s="12"/>
      <c r="B119" s="199"/>
      <c r="C119" s="200"/>
      <c r="D119" s="201" t="s">
        <v>75</v>
      </c>
      <c r="E119" s="213" t="s">
        <v>497</v>
      </c>
      <c r="F119" s="213" t="s">
        <v>498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SUM(P120:P121)</f>
        <v>0</v>
      </c>
      <c r="Q119" s="207"/>
      <c r="R119" s="208">
        <f>SUM(R120:R121)</f>
        <v>0</v>
      </c>
      <c r="S119" s="207"/>
      <c r="T119" s="209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83</v>
      </c>
      <c r="AT119" s="211" t="s">
        <v>75</v>
      </c>
      <c r="AU119" s="211" t="s">
        <v>83</v>
      </c>
      <c r="AY119" s="210" t="s">
        <v>136</v>
      </c>
      <c r="BK119" s="212">
        <f>SUM(BK120:BK121)</f>
        <v>0</v>
      </c>
    </row>
    <row r="120" s="2" customFormat="1" ht="33" customHeight="1">
      <c r="A120" s="39"/>
      <c r="B120" s="40"/>
      <c r="C120" s="215" t="s">
        <v>175</v>
      </c>
      <c r="D120" s="215" t="s">
        <v>138</v>
      </c>
      <c r="E120" s="216" t="s">
        <v>702</v>
      </c>
      <c r="F120" s="217" t="s">
        <v>703</v>
      </c>
      <c r="G120" s="218" t="s">
        <v>243</v>
      </c>
      <c r="H120" s="219">
        <v>545.13</v>
      </c>
      <c r="I120" s="220"/>
      <c r="J120" s="221">
        <f>ROUND(I120*H120,2)</f>
        <v>0</v>
      </c>
      <c r="K120" s="222"/>
      <c r="L120" s="45"/>
      <c r="M120" s="223" t="s">
        <v>28</v>
      </c>
      <c r="N120" s="224" t="s">
        <v>49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7" t="s">
        <v>142</v>
      </c>
      <c r="AT120" s="227" t="s">
        <v>138</v>
      </c>
      <c r="AU120" s="227" t="s">
        <v>85</v>
      </c>
      <c r="AY120" s="18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8" t="s">
        <v>142</v>
      </c>
      <c r="BK120" s="228">
        <f>ROUND(I120*H120,2)</f>
        <v>0</v>
      </c>
      <c r="BL120" s="18" t="s">
        <v>142</v>
      </c>
      <c r="BM120" s="227" t="s">
        <v>748</v>
      </c>
    </row>
    <row r="121" s="2" customFormat="1">
      <c r="A121" s="39"/>
      <c r="B121" s="40"/>
      <c r="C121" s="41"/>
      <c r="D121" s="229" t="s">
        <v>144</v>
      </c>
      <c r="E121" s="41"/>
      <c r="F121" s="230" t="s">
        <v>705</v>
      </c>
      <c r="G121" s="41"/>
      <c r="H121" s="41"/>
      <c r="I121" s="231"/>
      <c r="J121" s="41"/>
      <c r="K121" s="41"/>
      <c r="L121" s="45"/>
      <c r="M121" s="289"/>
      <c r="N121" s="290"/>
      <c r="O121" s="291"/>
      <c r="P121" s="291"/>
      <c r="Q121" s="291"/>
      <c r="R121" s="291"/>
      <c r="S121" s="291"/>
      <c r="T121" s="292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144</v>
      </c>
      <c r="AU121" s="18" t="s">
        <v>85</v>
      </c>
    </row>
    <row r="122" s="2" customFormat="1" ht="6.96" customHeight="1">
      <c r="A122" s="39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MmMxCqsOx3V6HXRvYULBG83CPVFWQovDGAuU4qTqXra9etdX6C4yHTf00C5uM/88LckZ9DpWoUOM6kuG2XUv3A==" hashValue="TJ3v/NhQxS9WStSZlvz6vyVCfz62cT7euOVNe6Fhck4Oanxoqtq0FC4OCJOVWexqb6hCdbgVz49OjemylN0QDQ==" algorithmName="SHA-512" password="CC35"/>
  <autoFilter ref="C88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124153101"/>
    <hyperlink ref="F98" r:id="rId2" display="https://podminky.urs.cz/item/CS_URS_2025_01/127751101"/>
    <hyperlink ref="F113" r:id="rId3" display="https://podminky.urs.cz/item/CS_URS_2025_01/462512570"/>
    <hyperlink ref="F117" r:id="rId4" display="https://podminky.urs.cz/item/CS_URS_2025_01/462519003"/>
    <hyperlink ref="F121" r:id="rId5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hidden="1" s="1" customFormat="1" ht="24.96" customHeight="1">
      <c r="B4" s="21"/>
      <c r="D4" s="142" t="s">
        <v>104</v>
      </c>
      <c r="L4" s="21"/>
      <c r="M4" s="143" t="s">
        <v>10</v>
      </c>
      <c r="AT4" s="18" t="s">
        <v>37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4" t="s">
        <v>16</v>
      </c>
      <c r="L6" s="21"/>
    </row>
    <row r="7" hidden="1" s="1" customFormat="1" ht="16.5" customHeight="1">
      <c r="B7" s="21"/>
      <c r="E7" s="145" t="str">
        <f>'Rekapitulace stavby'!K6</f>
        <v>Labe, Kolín- Kostomlátky, obnova opevnění po povodni</v>
      </c>
      <c r="F7" s="144"/>
      <c r="G7" s="144"/>
      <c r="H7" s="144"/>
      <c r="L7" s="21"/>
    </row>
    <row r="8" hidden="1" s="1" customFormat="1" ht="12" customHeight="1">
      <c r="B8" s="21"/>
      <c r="D8" s="144" t="s">
        <v>105</v>
      </c>
      <c r="L8" s="21"/>
    </row>
    <row r="9" hidden="1" s="2" customFormat="1" ht="23.25" customHeight="1">
      <c r="A9" s="39"/>
      <c r="B9" s="45"/>
      <c r="C9" s="39"/>
      <c r="D9" s="39"/>
      <c r="E9" s="145" t="s">
        <v>612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4" t="s">
        <v>107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7" t="s">
        <v>504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4" t="s">
        <v>18</v>
      </c>
      <c r="E13" s="39"/>
      <c r="F13" s="135" t="s">
        <v>28</v>
      </c>
      <c r="G13" s="39"/>
      <c r="H13" s="39"/>
      <c r="I13" s="144" t="s">
        <v>20</v>
      </c>
      <c r="J13" s="135" t="s">
        <v>28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4" t="s">
        <v>22</v>
      </c>
      <c r="E14" s="39"/>
      <c r="F14" s="135" t="s">
        <v>614</v>
      </c>
      <c r="G14" s="39"/>
      <c r="H14" s="39"/>
      <c r="I14" s="144" t="s">
        <v>24</v>
      </c>
      <c r="J14" s="148" t="str">
        <f>'Rekapitulace stavby'!AN8</f>
        <v>28.5.2025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34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28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5" t="s">
        <v>615</v>
      </c>
      <c r="F23" s="39"/>
      <c r="G23" s="39"/>
      <c r="H23" s="39"/>
      <c r="I23" s="144" t="s">
        <v>30</v>
      </c>
      <c r="J23" s="135" t="s">
        <v>28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27</v>
      </c>
      <c r="J25" s="135" t="s">
        <v>28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5" t="s">
        <v>615</v>
      </c>
      <c r="F26" s="39"/>
      <c r="G26" s="39"/>
      <c r="H26" s="39"/>
      <c r="I26" s="144" t="s">
        <v>30</v>
      </c>
      <c r="J26" s="135" t="s">
        <v>28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4" t="s">
        <v>40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9"/>
      <c r="B29" s="150"/>
      <c r="C29" s="149"/>
      <c r="D29" s="149"/>
      <c r="E29" s="151" t="s">
        <v>28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4" t="s">
        <v>42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6" t="s">
        <v>44</v>
      </c>
      <c r="G34" s="39"/>
      <c r="H34" s="39"/>
      <c r="I34" s="156" t="s">
        <v>43</v>
      </c>
      <c r="J34" s="156" t="s">
        <v>45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46</v>
      </c>
      <c r="E35" s="144" t="s">
        <v>47</v>
      </c>
      <c r="F35" s="158">
        <f>ROUND((SUM(BE90:BE145)),  2)</f>
        <v>0</v>
      </c>
      <c r="G35" s="39"/>
      <c r="H35" s="39"/>
      <c r="I35" s="159">
        <v>0.20999999999999999</v>
      </c>
      <c r="J35" s="158">
        <f>ROUND(((SUM(BE90:BE145))*I35),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48</v>
      </c>
      <c r="F36" s="158">
        <f>ROUND((SUM(BF90:BF145)),  2)</f>
        <v>0</v>
      </c>
      <c r="G36" s="39"/>
      <c r="H36" s="39"/>
      <c r="I36" s="159">
        <v>0.12</v>
      </c>
      <c r="J36" s="158">
        <f>ROUND(((SUM(BF90:BF145))*I36),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4" t="s">
        <v>46</v>
      </c>
      <c r="E37" s="144" t="s">
        <v>49</v>
      </c>
      <c r="F37" s="158">
        <f>ROUND((SUM(BG90:BG145)),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50</v>
      </c>
      <c r="F38" s="158">
        <f>ROUND((SUM(BH90:BH145)),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51</v>
      </c>
      <c r="F39" s="158">
        <f>ROUND((SUM(BI90:BI145)),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109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1" t="str">
        <f>E7</f>
        <v>Labe, Kolín- Kostomlátky, obnova opevnění po povodni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23.25" customHeight="1">
      <c r="A52" s="39"/>
      <c r="B52" s="40"/>
      <c r="C52" s="41"/>
      <c r="D52" s="41"/>
      <c r="E52" s="171" t="s">
        <v>612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22</v>
      </c>
      <c r="D56" s="41"/>
      <c r="E56" s="41"/>
      <c r="F56" s="28" t="str">
        <f>F14</f>
        <v xml:space="preserve"> </v>
      </c>
      <c r="G56" s="41"/>
      <c r="H56" s="41"/>
      <c r="I56" s="33" t="s">
        <v>24</v>
      </c>
      <c r="J56" s="74" t="str">
        <f>IF(J14="","",J14)</f>
        <v>28.5.2025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Ing. Stanislav Winkler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2" t="s">
        <v>110</v>
      </c>
      <c r="D61" s="173"/>
      <c r="E61" s="173"/>
      <c r="F61" s="173"/>
      <c r="G61" s="173"/>
      <c r="H61" s="173"/>
      <c r="I61" s="173"/>
      <c r="J61" s="174" t="s">
        <v>111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5" t="s">
        <v>74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112</v>
      </c>
    </row>
    <row r="64" hidden="1" s="9" customFormat="1" ht="24.96" customHeight="1">
      <c r="A64" s="9"/>
      <c r="B64" s="176"/>
      <c r="C64" s="177"/>
      <c r="D64" s="178" t="s">
        <v>505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2"/>
      <c r="C65" s="127"/>
      <c r="D65" s="183" t="s">
        <v>506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2"/>
      <c r="C66" s="127"/>
      <c r="D66" s="183" t="s">
        <v>507</v>
      </c>
      <c r="E66" s="184"/>
      <c r="F66" s="184"/>
      <c r="G66" s="184"/>
      <c r="H66" s="184"/>
      <c r="I66" s="184"/>
      <c r="J66" s="185">
        <f>J117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2"/>
      <c r="C67" s="127"/>
      <c r="D67" s="183" t="s">
        <v>508</v>
      </c>
      <c r="E67" s="184"/>
      <c r="F67" s="184"/>
      <c r="G67" s="184"/>
      <c r="H67" s="184"/>
      <c r="I67" s="184"/>
      <c r="J67" s="185">
        <f>J123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2"/>
      <c r="C68" s="127"/>
      <c r="D68" s="183" t="s">
        <v>509</v>
      </c>
      <c r="E68" s="184"/>
      <c r="F68" s="184"/>
      <c r="G68" s="184"/>
      <c r="H68" s="184"/>
      <c r="I68" s="184"/>
      <c r="J68" s="185">
        <f>J128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/>
    <row r="72" hidden="1"/>
    <row r="73" hidden="1"/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121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Labe, Kolín- Kostomlátky, obnova opevnění po povodni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23.25" customHeight="1">
      <c r="A80" s="39"/>
      <c r="B80" s="40"/>
      <c r="C80" s="41"/>
      <c r="D80" s="41"/>
      <c r="E80" s="171" t="s">
        <v>612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107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 xml:space="preserve"> </v>
      </c>
      <c r="G84" s="41"/>
      <c r="H84" s="41"/>
      <c r="I84" s="33" t="s">
        <v>24</v>
      </c>
      <c r="J84" s="74" t="str">
        <f>IF(J14="","",J14)</f>
        <v>28.5.2025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26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Ing. Stanislav Winkler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38</v>
      </c>
      <c r="J87" s="37" t="str">
        <f>E26</f>
        <v>Ing. Stanislav Winkler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122</v>
      </c>
      <c r="D89" s="190" t="s">
        <v>61</v>
      </c>
      <c r="E89" s="190" t="s">
        <v>57</v>
      </c>
      <c r="F89" s="190" t="s">
        <v>58</v>
      </c>
      <c r="G89" s="190" t="s">
        <v>123</v>
      </c>
      <c r="H89" s="190" t="s">
        <v>124</v>
      </c>
      <c r="I89" s="190" t="s">
        <v>125</v>
      </c>
      <c r="J89" s="191" t="s">
        <v>111</v>
      </c>
      <c r="K89" s="192" t="s">
        <v>126</v>
      </c>
      <c r="L89" s="193"/>
      <c r="M89" s="94" t="s">
        <v>28</v>
      </c>
      <c r="N89" s="95" t="s">
        <v>46</v>
      </c>
      <c r="O89" s="95" t="s">
        <v>127</v>
      </c>
      <c r="P89" s="95" t="s">
        <v>128</v>
      </c>
      <c r="Q89" s="95" t="s">
        <v>129</v>
      </c>
      <c r="R89" s="95" t="s">
        <v>130</v>
      </c>
      <c r="S89" s="95" t="s">
        <v>131</v>
      </c>
      <c r="T89" s="96" t="s">
        <v>132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1" t="s">
        <v>133</v>
      </c>
      <c r="D90" s="41"/>
      <c r="E90" s="41"/>
      <c r="F90" s="41"/>
      <c r="G90" s="41"/>
      <c r="H90" s="41"/>
      <c r="I90" s="41"/>
      <c r="J90" s="194">
        <f>BK90</f>
        <v>0</v>
      </c>
      <c r="K90" s="41"/>
      <c r="L90" s="45"/>
      <c r="M90" s="97"/>
      <c r="N90" s="195"/>
      <c r="O90" s="98"/>
      <c r="P90" s="196">
        <f>P91</f>
        <v>0</v>
      </c>
      <c r="Q90" s="98"/>
      <c r="R90" s="196">
        <f>R91</f>
        <v>0</v>
      </c>
      <c r="S90" s="98"/>
      <c r="T90" s="197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75</v>
      </c>
      <c r="AU90" s="18" t="s">
        <v>112</v>
      </c>
      <c r="BK90" s="198">
        <f>BK91</f>
        <v>0</v>
      </c>
    </row>
    <row r="91" s="12" customFormat="1" ht="25.92" customHeight="1">
      <c r="A91" s="12"/>
      <c r="B91" s="199"/>
      <c r="C91" s="200"/>
      <c r="D91" s="201" t="s">
        <v>75</v>
      </c>
      <c r="E91" s="202" t="s">
        <v>510</v>
      </c>
      <c r="F91" s="202" t="s">
        <v>511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P92+P117+P123+P128</f>
        <v>0</v>
      </c>
      <c r="Q91" s="207"/>
      <c r="R91" s="208">
        <f>R92+R117+R123+R128</f>
        <v>0</v>
      </c>
      <c r="S91" s="207"/>
      <c r="T91" s="209">
        <f>T92+T117+T123+T128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142</v>
      </c>
      <c r="AT91" s="211" t="s">
        <v>75</v>
      </c>
      <c r="AU91" s="211" t="s">
        <v>76</v>
      </c>
      <c r="AY91" s="210" t="s">
        <v>136</v>
      </c>
      <c r="BK91" s="212">
        <f>BK92+BK117+BK123+BK128</f>
        <v>0</v>
      </c>
    </row>
    <row r="92" s="12" customFormat="1" ht="22.8" customHeight="1">
      <c r="A92" s="12"/>
      <c r="B92" s="199"/>
      <c r="C92" s="200"/>
      <c r="D92" s="201" t="s">
        <v>75</v>
      </c>
      <c r="E92" s="213" t="s">
        <v>512</v>
      </c>
      <c r="F92" s="213" t="s">
        <v>513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SUM(P93:P116)</f>
        <v>0</v>
      </c>
      <c r="Q92" s="207"/>
      <c r="R92" s="208">
        <f>SUM(R93:R116)</f>
        <v>0</v>
      </c>
      <c r="S92" s="207"/>
      <c r="T92" s="209">
        <f>SUM(T93:T116)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142</v>
      </c>
      <c r="AT92" s="211" t="s">
        <v>75</v>
      </c>
      <c r="AU92" s="211" t="s">
        <v>83</v>
      </c>
      <c r="AY92" s="210" t="s">
        <v>136</v>
      </c>
      <c r="BK92" s="212">
        <f>SUM(BK93:BK116)</f>
        <v>0</v>
      </c>
    </row>
    <row r="93" s="2" customFormat="1" ht="16.5" customHeight="1">
      <c r="A93" s="39"/>
      <c r="B93" s="40"/>
      <c r="C93" s="215" t="s">
        <v>83</v>
      </c>
      <c r="D93" s="215" t="s">
        <v>138</v>
      </c>
      <c r="E93" s="216" t="s">
        <v>514</v>
      </c>
      <c r="F93" s="217" t="s">
        <v>749</v>
      </c>
      <c r="G93" s="218" t="s">
        <v>516</v>
      </c>
      <c r="H93" s="219">
        <v>1</v>
      </c>
      <c r="I93" s="220"/>
      <c r="J93" s="221">
        <f>ROUND(I93*H93,2)</f>
        <v>0</v>
      </c>
      <c r="K93" s="222"/>
      <c r="L93" s="45"/>
      <c r="M93" s="223" t="s">
        <v>28</v>
      </c>
      <c r="N93" s="224" t="s">
        <v>49</v>
      </c>
      <c r="O93" s="86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7" t="s">
        <v>517</v>
      </c>
      <c r="AT93" s="227" t="s">
        <v>138</v>
      </c>
      <c r="AU93" s="227" t="s">
        <v>85</v>
      </c>
      <c r="AY93" s="18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8" t="s">
        <v>142</v>
      </c>
      <c r="BK93" s="228">
        <f>ROUND(I93*H93,2)</f>
        <v>0</v>
      </c>
      <c r="BL93" s="18" t="s">
        <v>517</v>
      </c>
      <c r="BM93" s="227" t="s">
        <v>750</v>
      </c>
    </row>
    <row r="94" s="2" customFormat="1">
      <c r="A94" s="39"/>
      <c r="B94" s="40"/>
      <c r="C94" s="41"/>
      <c r="D94" s="236" t="s">
        <v>590</v>
      </c>
      <c r="E94" s="41"/>
      <c r="F94" s="293" t="s">
        <v>751</v>
      </c>
      <c r="G94" s="41"/>
      <c r="H94" s="41"/>
      <c r="I94" s="231"/>
      <c r="J94" s="41"/>
      <c r="K94" s="41"/>
      <c r="L94" s="45"/>
      <c r="M94" s="232"/>
      <c r="N94" s="233"/>
      <c r="O94" s="86"/>
      <c r="P94" s="86"/>
      <c r="Q94" s="86"/>
      <c r="R94" s="86"/>
      <c r="S94" s="86"/>
      <c r="T94" s="87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590</v>
      </c>
      <c r="AU94" s="18" t="s">
        <v>85</v>
      </c>
    </row>
    <row r="95" s="13" customFormat="1">
      <c r="A95" s="13"/>
      <c r="B95" s="234"/>
      <c r="C95" s="235"/>
      <c r="D95" s="236" t="s">
        <v>146</v>
      </c>
      <c r="E95" s="237" t="s">
        <v>28</v>
      </c>
      <c r="F95" s="238" t="s">
        <v>752</v>
      </c>
      <c r="G95" s="235"/>
      <c r="H95" s="237" t="s">
        <v>28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146</v>
      </c>
      <c r="AU95" s="244" t="s">
        <v>85</v>
      </c>
      <c r="AV95" s="13" t="s">
        <v>83</v>
      </c>
      <c r="AW95" s="13" t="s">
        <v>37</v>
      </c>
      <c r="AX95" s="13" t="s">
        <v>76</v>
      </c>
      <c r="AY95" s="244" t="s">
        <v>136</v>
      </c>
    </row>
    <row r="96" s="13" customFormat="1">
      <c r="A96" s="13"/>
      <c r="B96" s="234"/>
      <c r="C96" s="235"/>
      <c r="D96" s="236" t="s">
        <v>146</v>
      </c>
      <c r="E96" s="237" t="s">
        <v>28</v>
      </c>
      <c r="F96" s="238" t="s">
        <v>753</v>
      </c>
      <c r="G96" s="235"/>
      <c r="H96" s="237" t="s">
        <v>28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146</v>
      </c>
      <c r="AU96" s="244" t="s">
        <v>85</v>
      </c>
      <c r="AV96" s="13" t="s">
        <v>83</v>
      </c>
      <c r="AW96" s="13" t="s">
        <v>37</v>
      </c>
      <c r="AX96" s="13" t="s">
        <v>76</v>
      </c>
      <c r="AY96" s="244" t="s">
        <v>136</v>
      </c>
    </row>
    <row r="97" s="13" customFormat="1">
      <c r="A97" s="13"/>
      <c r="B97" s="234"/>
      <c r="C97" s="235"/>
      <c r="D97" s="236" t="s">
        <v>146</v>
      </c>
      <c r="E97" s="237" t="s">
        <v>28</v>
      </c>
      <c r="F97" s="238" t="s">
        <v>754</v>
      </c>
      <c r="G97" s="235"/>
      <c r="H97" s="237" t="s">
        <v>28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146</v>
      </c>
      <c r="AU97" s="244" t="s">
        <v>85</v>
      </c>
      <c r="AV97" s="13" t="s">
        <v>83</v>
      </c>
      <c r="AW97" s="13" t="s">
        <v>37</v>
      </c>
      <c r="AX97" s="13" t="s">
        <v>76</v>
      </c>
      <c r="AY97" s="244" t="s">
        <v>136</v>
      </c>
    </row>
    <row r="98" s="13" customFormat="1">
      <c r="A98" s="13"/>
      <c r="B98" s="234"/>
      <c r="C98" s="235"/>
      <c r="D98" s="236" t="s">
        <v>146</v>
      </c>
      <c r="E98" s="237" t="s">
        <v>28</v>
      </c>
      <c r="F98" s="238" t="s">
        <v>755</v>
      </c>
      <c r="G98" s="235"/>
      <c r="H98" s="237" t="s">
        <v>28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146</v>
      </c>
      <c r="AU98" s="244" t="s">
        <v>85</v>
      </c>
      <c r="AV98" s="13" t="s">
        <v>83</v>
      </c>
      <c r="AW98" s="13" t="s">
        <v>37</v>
      </c>
      <c r="AX98" s="13" t="s">
        <v>76</v>
      </c>
      <c r="AY98" s="244" t="s">
        <v>136</v>
      </c>
    </row>
    <row r="99" s="13" customFormat="1">
      <c r="A99" s="13"/>
      <c r="B99" s="234"/>
      <c r="C99" s="235"/>
      <c r="D99" s="236" t="s">
        <v>146</v>
      </c>
      <c r="E99" s="237" t="s">
        <v>28</v>
      </c>
      <c r="F99" s="238" t="s">
        <v>756</v>
      </c>
      <c r="G99" s="235"/>
      <c r="H99" s="237" t="s">
        <v>28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146</v>
      </c>
      <c r="AU99" s="244" t="s">
        <v>85</v>
      </c>
      <c r="AV99" s="13" t="s">
        <v>83</v>
      </c>
      <c r="AW99" s="13" t="s">
        <v>37</v>
      </c>
      <c r="AX99" s="13" t="s">
        <v>76</v>
      </c>
      <c r="AY99" s="244" t="s">
        <v>136</v>
      </c>
    </row>
    <row r="100" s="13" customFormat="1">
      <c r="A100" s="13"/>
      <c r="B100" s="234"/>
      <c r="C100" s="235"/>
      <c r="D100" s="236" t="s">
        <v>146</v>
      </c>
      <c r="E100" s="237" t="s">
        <v>28</v>
      </c>
      <c r="F100" s="238" t="s">
        <v>757</v>
      </c>
      <c r="G100" s="235"/>
      <c r="H100" s="237" t="s">
        <v>28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146</v>
      </c>
      <c r="AU100" s="244" t="s">
        <v>85</v>
      </c>
      <c r="AV100" s="13" t="s">
        <v>83</v>
      </c>
      <c r="AW100" s="13" t="s">
        <v>37</v>
      </c>
      <c r="AX100" s="13" t="s">
        <v>76</v>
      </c>
      <c r="AY100" s="244" t="s">
        <v>136</v>
      </c>
    </row>
    <row r="101" s="14" customFormat="1">
      <c r="A101" s="14"/>
      <c r="B101" s="245"/>
      <c r="C101" s="246"/>
      <c r="D101" s="236" t="s">
        <v>146</v>
      </c>
      <c r="E101" s="247" t="s">
        <v>28</v>
      </c>
      <c r="F101" s="248" t="s">
        <v>83</v>
      </c>
      <c r="G101" s="246"/>
      <c r="H101" s="249">
        <v>1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146</v>
      </c>
      <c r="AU101" s="255" t="s">
        <v>85</v>
      </c>
      <c r="AV101" s="14" t="s">
        <v>85</v>
      </c>
      <c r="AW101" s="14" t="s">
        <v>37</v>
      </c>
      <c r="AX101" s="14" t="s">
        <v>83</v>
      </c>
      <c r="AY101" s="255" t="s">
        <v>136</v>
      </c>
    </row>
    <row r="102" s="2" customFormat="1" ht="24.15" customHeight="1">
      <c r="A102" s="39"/>
      <c r="B102" s="40"/>
      <c r="C102" s="215" t="s">
        <v>85</v>
      </c>
      <c r="D102" s="215" t="s">
        <v>138</v>
      </c>
      <c r="E102" s="216" t="s">
        <v>758</v>
      </c>
      <c r="F102" s="217" t="s">
        <v>759</v>
      </c>
      <c r="G102" s="218" t="s">
        <v>516</v>
      </c>
      <c r="H102" s="219">
        <v>1</v>
      </c>
      <c r="I102" s="220"/>
      <c r="J102" s="221">
        <f>ROUND(I102*H102,2)</f>
        <v>0</v>
      </c>
      <c r="K102" s="222"/>
      <c r="L102" s="45"/>
      <c r="M102" s="223" t="s">
        <v>28</v>
      </c>
      <c r="N102" s="224" t="s">
        <v>49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7" t="s">
        <v>517</v>
      </c>
      <c r="AT102" s="227" t="s">
        <v>138</v>
      </c>
      <c r="AU102" s="227" t="s">
        <v>85</v>
      </c>
      <c r="AY102" s="18" t="s">
        <v>136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8" t="s">
        <v>142</v>
      </c>
      <c r="BK102" s="228">
        <f>ROUND(I102*H102,2)</f>
        <v>0</v>
      </c>
      <c r="BL102" s="18" t="s">
        <v>517</v>
      </c>
      <c r="BM102" s="227" t="s">
        <v>760</v>
      </c>
    </row>
    <row r="103" s="13" customFormat="1">
      <c r="A103" s="13"/>
      <c r="B103" s="234"/>
      <c r="C103" s="235"/>
      <c r="D103" s="236" t="s">
        <v>146</v>
      </c>
      <c r="E103" s="237" t="s">
        <v>28</v>
      </c>
      <c r="F103" s="238" t="s">
        <v>761</v>
      </c>
      <c r="G103" s="235"/>
      <c r="H103" s="237" t="s">
        <v>28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146</v>
      </c>
      <c r="AU103" s="244" t="s">
        <v>85</v>
      </c>
      <c r="AV103" s="13" t="s">
        <v>83</v>
      </c>
      <c r="AW103" s="13" t="s">
        <v>37</v>
      </c>
      <c r="AX103" s="13" t="s">
        <v>76</v>
      </c>
      <c r="AY103" s="244" t="s">
        <v>136</v>
      </c>
    </row>
    <row r="104" s="14" customFormat="1">
      <c r="A104" s="14"/>
      <c r="B104" s="245"/>
      <c r="C104" s="246"/>
      <c r="D104" s="236" t="s">
        <v>146</v>
      </c>
      <c r="E104" s="247" t="s">
        <v>28</v>
      </c>
      <c r="F104" s="248" t="s">
        <v>83</v>
      </c>
      <c r="G104" s="246"/>
      <c r="H104" s="249">
        <v>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146</v>
      </c>
      <c r="AU104" s="255" t="s">
        <v>85</v>
      </c>
      <c r="AV104" s="14" t="s">
        <v>85</v>
      </c>
      <c r="AW104" s="14" t="s">
        <v>37</v>
      </c>
      <c r="AX104" s="14" t="s">
        <v>83</v>
      </c>
      <c r="AY104" s="255" t="s">
        <v>136</v>
      </c>
    </row>
    <row r="105" s="2" customFormat="1" ht="16.5" customHeight="1">
      <c r="A105" s="39"/>
      <c r="B105" s="40"/>
      <c r="C105" s="215" t="s">
        <v>155</v>
      </c>
      <c r="D105" s="215" t="s">
        <v>138</v>
      </c>
      <c r="E105" s="216" t="s">
        <v>762</v>
      </c>
      <c r="F105" s="217" t="s">
        <v>763</v>
      </c>
      <c r="G105" s="218" t="s">
        <v>516</v>
      </c>
      <c r="H105" s="219">
        <v>1</v>
      </c>
      <c r="I105" s="220"/>
      <c r="J105" s="221">
        <f>ROUND(I105*H105,2)</f>
        <v>0</v>
      </c>
      <c r="K105" s="222"/>
      <c r="L105" s="45"/>
      <c r="M105" s="223" t="s">
        <v>28</v>
      </c>
      <c r="N105" s="224" t="s">
        <v>49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7" t="s">
        <v>517</v>
      </c>
      <c r="AT105" s="227" t="s">
        <v>138</v>
      </c>
      <c r="AU105" s="227" t="s">
        <v>85</v>
      </c>
      <c r="AY105" s="18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8" t="s">
        <v>142</v>
      </c>
      <c r="BK105" s="228">
        <f>ROUND(I105*H105,2)</f>
        <v>0</v>
      </c>
      <c r="BL105" s="18" t="s">
        <v>517</v>
      </c>
      <c r="BM105" s="227" t="s">
        <v>764</v>
      </c>
    </row>
    <row r="106" s="13" customFormat="1">
      <c r="A106" s="13"/>
      <c r="B106" s="234"/>
      <c r="C106" s="235"/>
      <c r="D106" s="236" t="s">
        <v>146</v>
      </c>
      <c r="E106" s="237" t="s">
        <v>28</v>
      </c>
      <c r="F106" s="238" t="s">
        <v>765</v>
      </c>
      <c r="G106" s="235"/>
      <c r="H106" s="237" t="s">
        <v>28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146</v>
      </c>
      <c r="AU106" s="244" t="s">
        <v>85</v>
      </c>
      <c r="AV106" s="13" t="s">
        <v>83</v>
      </c>
      <c r="AW106" s="13" t="s">
        <v>37</v>
      </c>
      <c r="AX106" s="13" t="s">
        <v>76</v>
      </c>
      <c r="AY106" s="244" t="s">
        <v>136</v>
      </c>
    </row>
    <row r="107" s="13" customFormat="1">
      <c r="A107" s="13"/>
      <c r="B107" s="234"/>
      <c r="C107" s="235"/>
      <c r="D107" s="236" t="s">
        <v>146</v>
      </c>
      <c r="E107" s="237" t="s">
        <v>28</v>
      </c>
      <c r="F107" s="238" t="s">
        <v>766</v>
      </c>
      <c r="G107" s="235"/>
      <c r="H107" s="237" t="s">
        <v>28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146</v>
      </c>
      <c r="AU107" s="244" t="s">
        <v>85</v>
      </c>
      <c r="AV107" s="13" t="s">
        <v>83</v>
      </c>
      <c r="AW107" s="13" t="s">
        <v>37</v>
      </c>
      <c r="AX107" s="13" t="s">
        <v>76</v>
      </c>
      <c r="AY107" s="244" t="s">
        <v>136</v>
      </c>
    </row>
    <row r="108" s="14" customFormat="1">
      <c r="A108" s="14"/>
      <c r="B108" s="245"/>
      <c r="C108" s="246"/>
      <c r="D108" s="236" t="s">
        <v>146</v>
      </c>
      <c r="E108" s="247" t="s">
        <v>28</v>
      </c>
      <c r="F108" s="248" t="s">
        <v>83</v>
      </c>
      <c r="G108" s="246"/>
      <c r="H108" s="249">
        <v>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146</v>
      </c>
      <c r="AU108" s="255" t="s">
        <v>85</v>
      </c>
      <c r="AV108" s="14" t="s">
        <v>85</v>
      </c>
      <c r="AW108" s="14" t="s">
        <v>37</v>
      </c>
      <c r="AX108" s="14" t="s">
        <v>83</v>
      </c>
      <c r="AY108" s="255" t="s">
        <v>136</v>
      </c>
    </row>
    <row r="109" s="2" customFormat="1" ht="16.5" customHeight="1">
      <c r="A109" s="39"/>
      <c r="B109" s="40"/>
      <c r="C109" s="215" t="s">
        <v>142</v>
      </c>
      <c r="D109" s="215" t="s">
        <v>138</v>
      </c>
      <c r="E109" s="216" t="s">
        <v>767</v>
      </c>
      <c r="F109" s="217" t="s">
        <v>768</v>
      </c>
      <c r="G109" s="218" t="s">
        <v>516</v>
      </c>
      <c r="H109" s="219">
        <v>1</v>
      </c>
      <c r="I109" s="220"/>
      <c r="J109" s="221">
        <f>ROUND(I109*H109,2)</f>
        <v>0</v>
      </c>
      <c r="K109" s="222"/>
      <c r="L109" s="45"/>
      <c r="M109" s="223" t="s">
        <v>28</v>
      </c>
      <c r="N109" s="224" t="s">
        <v>49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517</v>
      </c>
      <c r="AT109" s="227" t="s">
        <v>138</v>
      </c>
      <c r="AU109" s="227" t="s">
        <v>85</v>
      </c>
      <c r="AY109" s="18" t="s">
        <v>136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142</v>
      </c>
      <c r="BK109" s="228">
        <f>ROUND(I109*H109,2)</f>
        <v>0</v>
      </c>
      <c r="BL109" s="18" t="s">
        <v>517</v>
      </c>
      <c r="BM109" s="227" t="s">
        <v>769</v>
      </c>
    </row>
    <row r="110" s="13" customFormat="1">
      <c r="A110" s="13"/>
      <c r="B110" s="234"/>
      <c r="C110" s="235"/>
      <c r="D110" s="236" t="s">
        <v>146</v>
      </c>
      <c r="E110" s="237" t="s">
        <v>28</v>
      </c>
      <c r="F110" s="238" t="s">
        <v>770</v>
      </c>
      <c r="G110" s="235"/>
      <c r="H110" s="237" t="s">
        <v>28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146</v>
      </c>
      <c r="AU110" s="244" t="s">
        <v>85</v>
      </c>
      <c r="AV110" s="13" t="s">
        <v>83</v>
      </c>
      <c r="AW110" s="13" t="s">
        <v>37</v>
      </c>
      <c r="AX110" s="13" t="s">
        <v>76</v>
      </c>
      <c r="AY110" s="244" t="s">
        <v>136</v>
      </c>
    </row>
    <row r="111" s="14" customFormat="1">
      <c r="A111" s="14"/>
      <c r="B111" s="245"/>
      <c r="C111" s="246"/>
      <c r="D111" s="236" t="s">
        <v>146</v>
      </c>
      <c r="E111" s="247" t="s">
        <v>28</v>
      </c>
      <c r="F111" s="248" t="s">
        <v>83</v>
      </c>
      <c r="G111" s="246"/>
      <c r="H111" s="249">
        <v>1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146</v>
      </c>
      <c r="AU111" s="255" t="s">
        <v>85</v>
      </c>
      <c r="AV111" s="14" t="s">
        <v>85</v>
      </c>
      <c r="AW111" s="14" t="s">
        <v>37</v>
      </c>
      <c r="AX111" s="14" t="s">
        <v>83</v>
      </c>
      <c r="AY111" s="255" t="s">
        <v>136</v>
      </c>
    </row>
    <row r="112" s="2" customFormat="1" ht="21.75" customHeight="1">
      <c r="A112" s="39"/>
      <c r="B112" s="40"/>
      <c r="C112" s="215" t="s">
        <v>169</v>
      </c>
      <c r="D112" s="215" t="s">
        <v>138</v>
      </c>
      <c r="E112" s="216" t="s">
        <v>771</v>
      </c>
      <c r="F112" s="217" t="s">
        <v>772</v>
      </c>
      <c r="G112" s="218" t="s">
        <v>516</v>
      </c>
      <c r="H112" s="219">
        <v>1</v>
      </c>
      <c r="I112" s="220"/>
      <c r="J112" s="221">
        <f>ROUND(I112*H112,2)</f>
        <v>0</v>
      </c>
      <c r="K112" s="222"/>
      <c r="L112" s="45"/>
      <c r="M112" s="223" t="s">
        <v>28</v>
      </c>
      <c r="N112" s="224" t="s">
        <v>49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7" t="s">
        <v>517</v>
      </c>
      <c r="AT112" s="227" t="s">
        <v>138</v>
      </c>
      <c r="AU112" s="227" t="s">
        <v>85</v>
      </c>
      <c r="AY112" s="18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8" t="s">
        <v>142</v>
      </c>
      <c r="BK112" s="228">
        <f>ROUND(I112*H112,2)</f>
        <v>0</v>
      </c>
      <c r="BL112" s="18" t="s">
        <v>517</v>
      </c>
      <c r="BM112" s="227" t="s">
        <v>773</v>
      </c>
    </row>
    <row r="113" s="13" customFormat="1">
      <c r="A113" s="13"/>
      <c r="B113" s="234"/>
      <c r="C113" s="235"/>
      <c r="D113" s="236" t="s">
        <v>146</v>
      </c>
      <c r="E113" s="237" t="s">
        <v>28</v>
      </c>
      <c r="F113" s="238" t="s">
        <v>774</v>
      </c>
      <c r="G113" s="235"/>
      <c r="H113" s="237" t="s">
        <v>28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146</v>
      </c>
      <c r="AU113" s="244" t="s">
        <v>85</v>
      </c>
      <c r="AV113" s="13" t="s">
        <v>83</v>
      </c>
      <c r="AW113" s="13" t="s">
        <v>37</v>
      </c>
      <c r="AX113" s="13" t="s">
        <v>76</v>
      </c>
      <c r="AY113" s="244" t="s">
        <v>136</v>
      </c>
    </row>
    <row r="114" s="13" customFormat="1">
      <c r="A114" s="13"/>
      <c r="B114" s="234"/>
      <c r="C114" s="235"/>
      <c r="D114" s="236" t="s">
        <v>146</v>
      </c>
      <c r="E114" s="237" t="s">
        <v>28</v>
      </c>
      <c r="F114" s="238" t="s">
        <v>775</v>
      </c>
      <c r="G114" s="235"/>
      <c r="H114" s="237" t="s">
        <v>28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146</v>
      </c>
      <c r="AU114" s="244" t="s">
        <v>85</v>
      </c>
      <c r="AV114" s="13" t="s">
        <v>83</v>
      </c>
      <c r="AW114" s="13" t="s">
        <v>37</v>
      </c>
      <c r="AX114" s="13" t="s">
        <v>76</v>
      </c>
      <c r="AY114" s="244" t="s">
        <v>136</v>
      </c>
    </row>
    <row r="115" s="13" customFormat="1">
      <c r="A115" s="13"/>
      <c r="B115" s="234"/>
      <c r="C115" s="235"/>
      <c r="D115" s="236" t="s">
        <v>146</v>
      </c>
      <c r="E115" s="237" t="s">
        <v>28</v>
      </c>
      <c r="F115" s="238" t="s">
        <v>776</v>
      </c>
      <c r="G115" s="235"/>
      <c r="H115" s="237" t="s">
        <v>28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146</v>
      </c>
      <c r="AU115" s="244" t="s">
        <v>85</v>
      </c>
      <c r="AV115" s="13" t="s">
        <v>83</v>
      </c>
      <c r="AW115" s="13" t="s">
        <v>37</v>
      </c>
      <c r="AX115" s="13" t="s">
        <v>76</v>
      </c>
      <c r="AY115" s="244" t="s">
        <v>136</v>
      </c>
    </row>
    <row r="116" s="14" customFormat="1">
      <c r="A116" s="14"/>
      <c r="B116" s="245"/>
      <c r="C116" s="246"/>
      <c r="D116" s="236" t="s">
        <v>146</v>
      </c>
      <c r="E116" s="247" t="s">
        <v>28</v>
      </c>
      <c r="F116" s="248" t="s">
        <v>83</v>
      </c>
      <c r="G116" s="246"/>
      <c r="H116" s="249">
        <v>1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146</v>
      </c>
      <c r="AU116" s="255" t="s">
        <v>85</v>
      </c>
      <c r="AV116" s="14" t="s">
        <v>85</v>
      </c>
      <c r="AW116" s="14" t="s">
        <v>37</v>
      </c>
      <c r="AX116" s="14" t="s">
        <v>83</v>
      </c>
      <c r="AY116" s="255" t="s">
        <v>136</v>
      </c>
    </row>
    <row r="117" s="12" customFormat="1" ht="22.8" customHeight="1">
      <c r="A117" s="12"/>
      <c r="B117" s="199"/>
      <c r="C117" s="200"/>
      <c r="D117" s="201" t="s">
        <v>75</v>
      </c>
      <c r="E117" s="213" t="s">
        <v>530</v>
      </c>
      <c r="F117" s="213" t="s">
        <v>531</v>
      </c>
      <c r="G117" s="200"/>
      <c r="H117" s="200"/>
      <c r="I117" s="203"/>
      <c r="J117" s="214">
        <f>BK117</f>
        <v>0</v>
      </c>
      <c r="K117" s="200"/>
      <c r="L117" s="205"/>
      <c r="M117" s="206"/>
      <c r="N117" s="207"/>
      <c r="O117" s="207"/>
      <c r="P117" s="208">
        <f>SUM(P118:P122)</f>
        <v>0</v>
      </c>
      <c r="Q117" s="207"/>
      <c r="R117" s="208">
        <f>SUM(R118:R122)</f>
        <v>0</v>
      </c>
      <c r="S117" s="207"/>
      <c r="T117" s="209">
        <f>SUM(T118:T122)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0" t="s">
        <v>142</v>
      </c>
      <c r="AT117" s="211" t="s">
        <v>75</v>
      </c>
      <c r="AU117" s="211" t="s">
        <v>83</v>
      </c>
      <c r="AY117" s="210" t="s">
        <v>136</v>
      </c>
      <c r="BK117" s="212">
        <f>SUM(BK118:BK122)</f>
        <v>0</v>
      </c>
    </row>
    <row r="118" s="2" customFormat="1" ht="37.8" customHeight="1">
      <c r="A118" s="39"/>
      <c r="B118" s="40"/>
      <c r="C118" s="215" t="s">
        <v>175</v>
      </c>
      <c r="D118" s="215" t="s">
        <v>138</v>
      </c>
      <c r="E118" s="216" t="s">
        <v>532</v>
      </c>
      <c r="F118" s="217" t="s">
        <v>777</v>
      </c>
      <c r="G118" s="218" t="s">
        <v>435</v>
      </c>
      <c r="H118" s="219">
        <v>1</v>
      </c>
      <c r="I118" s="220"/>
      <c r="J118" s="221">
        <f>ROUND(I118*H118,2)</f>
        <v>0</v>
      </c>
      <c r="K118" s="222"/>
      <c r="L118" s="45"/>
      <c r="M118" s="223" t="s">
        <v>28</v>
      </c>
      <c r="N118" s="224" t="s">
        <v>49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7" t="s">
        <v>517</v>
      </c>
      <c r="AT118" s="227" t="s">
        <v>138</v>
      </c>
      <c r="AU118" s="227" t="s">
        <v>85</v>
      </c>
      <c r="AY118" s="18" t="s">
        <v>136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8" t="s">
        <v>142</v>
      </c>
      <c r="BK118" s="228">
        <f>ROUND(I118*H118,2)</f>
        <v>0</v>
      </c>
      <c r="BL118" s="18" t="s">
        <v>517</v>
      </c>
      <c r="BM118" s="227" t="s">
        <v>778</v>
      </c>
    </row>
    <row r="119" s="2" customFormat="1" ht="44.25" customHeight="1">
      <c r="A119" s="39"/>
      <c r="B119" s="40"/>
      <c r="C119" s="215" t="s">
        <v>181</v>
      </c>
      <c r="D119" s="215" t="s">
        <v>138</v>
      </c>
      <c r="E119" s="216" t="s">
        <v>536</v>
      </c>
      <c r="F119" s="217" t="s">
        <v>779</v>
      </c>
      <c r="G119" s="218" t="s">
        <v>435</v>
      </c>
      <c r="H119" s="219">
        <v>1</v>
      </c>
      <c r="I119" s="220"/>
      <c r="J119" s="221">
        <f>ROUND(I119*H119,2)</f>
        <v>0</v>
      </c>
      <c r="K119" s="222"/>
      <c r="L119" s="45"/>
      <c r="M119" s="223" t="s">
        <v>28</v>
      </c>
      <c r="N119" s="224" t="s">
        <v>49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7" t="s">
        <v>517</v>
      </c>
      <c r="AT119" s="227" t="s">
        <v>138</v>
      </c>
      <c r="AU119" s="227" t="s">
        <v>85</v>
      </c>
      <c r="AY119" s="18" t="s">
        <v>136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8" t="s">
        <v>142</v>
      </c>
      <c r="BK119" s="228">
        <f>ROUND(I119*H119,2)</f>
        <v>0</v>
      </c>
      <c r="BL119" s="18" t="s">
        <v>517</v>
      </c>
      <c r="BM119" s="227" t="s">
        <v>780</v>
      </c>
    </row>
    <row r="120" s="2" customFormat="1" ht="24.15" customHeight="1">
      <c r="A120" s="39"/>
      <c r="B120" s="40"/>
      <c r="C120" s="215" t="s">
        <v>188</v>
      </c>
      <c r="D120" s="215" t="s">
        <v>138</v>
      </c>
      <c r="E120" s="216" t="s">
        <v>539</v>
      </c>
      <c r="F120" s="217" t="s">
        <v>781</v>
      </c>
      <c r="G120" s="218" t="s">
        <v>516</v>
      </c>
      <c r="H120" s="219">
        <v>1</v>
      </c>
      <c r="I120" s="220"/>
      <c r="J120" s="221">
        <f>ROUND(I120*H120,2)</f>
        <v>0</v>
      </c>
      <c r="K120" s="222"/>
      <c r="L120" s="45"/>
      <c r="M120" s="223" t="s">
        <v>28</v>
      </c>
      <c r="N120" s="224" t="s">
        <v>49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7" t="s">
        <v>517</v>
      </c>
      <c r="AT120" s="227" t="s">
        <v>138</v>
      </c>
      <c r="AU120" s="227" t="s">
        <v>85</v>
      </c>
      <c r="AY120" s="18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8" t="s">
        <v>142</v>
      </c>
      <c r="BK120" s="228">
        <f>ROUND(I120*H120,2)</f>
        <v>0</v>
      </c>
      <c r="BL120" s="18" t="s">
        <v>517</v>
      </c>
      <c r="BM120" s="227" t="s">
        <v>782</v>
      </c>
    </row>
    <row r="121" s="13" customFormat="1">
      <c r="A121" s="13"/>
      <c r="B121" s="234"/>
      <c r="C121" s="235"/>
      <c r="D121" s="236" t="s">
        <v>146</v>
      </c>
      <c r="E121" s="237" t="s">
        <v>28</v>
      </c>
      <c r="F121" s="238" t="s">
        <v>783</v>
      </c>
      <c r="G121" s="235"/>
      <c r="H121" s="237" t="s">
        <v>28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146</v>
      </c>
      <c r="AU121" s="244" t="s">
        <v>85</v>
      </c>
      <c r="AV121" s="13" t="s">
        <v>83</v>
      </c>
      <c r="AW121" s="13" t="s">
        <v>37</v>
      </c>
      <c r="AX121" s="13" t="s">
        <v>76</v>
      </c>
      <c r="AY121" s="244" t="s">
        <v>136</v>
      </c>
    </row>
    <row r="122" s="14" customFormat="1">
      <c r="A122" s="14"/>
      <c r="B122" s="245"/>
      <c r="C122" s="246"/>
      <c r="D122" s="236" t="s">
        <v>146</v>
      </c>
      <c r="E122" s="247" t="s">
        <v>28</v>
      </c>
      <c r="F122" s="248" t="s">
        <v>83</v>
      </c>
      <c r="G122" s="246"/>
      <c r="H122" s="249">
        <v>1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146</v>
      </c>
      <c r="AU122" s="255" t="s">
        <v>85</v>
      </c>
      <c r="AV122" s="14" t="s">
        <v>85</v>
      </c>
      <c r="AW122" s="14" t="s">
        <v>37</v>
      </c>
      <c r="AX122" s="14" t="s">
        <v>83</v>
      </c>
      <c r="AY122" s="255" t="s">
        <v>136</v>
      </c>
    </row>
    <row r="123" s="12" customFormat="1" ht="22.8" customHeight="1">
      <c r="A123" s="12"/>
      <c r="B123" s="199"/>
      <c r="C123" s="200"/>
      <c r="D123" s="201" t="s">
        <v>75</v>
      </c>
      <c r="E123" s="213" t="s">
        <v>543</v>
      </c>
      <c r="F123" s="213" t="s">
        <v>544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SUM(P124:P127)</f>
        <v>0</v>
      </c>
      <c r="Q123" s="207"/>
      <c r="R123" s="208">
        <f>SUM(R124:R127)</f>
        <v>0</v>
      </c>
      <c r="S123" s="207"/>
      <c r="T123" s="209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142</v>
      </c>
      <c r="AT123" s="211" t="s">
        <v>75</v>
      </c>
      <c r="AU123" s="211" t="s">
        <v>83</v>
      </c>
      <c r="AY123" s="210" t="s">
        <v>136</v>
      </c>
      <c r="BK123" s="212">
        <f>SUM(BK124:BK127)</f>
        <v>0</v>
      </c>
    </row>
    <row r="124" s="2" customFormat="1" ht="21.75" customHeight="1">
      <c r="A124" s="39"/>
      <c r="B124" s="40"/>
      <c r="C124" s="215" t="s">
        <v>203</v>
      </c>
      <c r="D124" s="215" t="s">
        <v>138</v>
      </c>
      <c r="E124" s="216" t="s">
        <v>545</v>
      </c>
      <c r="F124" s="217" t="s">
        <v>546</v>
      </c>
      <c r="G124" s="218" t="s">
        <v>516</v>
      </c>
      <c r="H124" s="219">
        <v>1</v>
      </c>
      <c r="I124" s="220"/>
      <c r="J124" s="221">
        <f>ROUND(I124*H124,2)</f>
        <v>0</v>
      </c>
      <c r="K124" s="222"/>
      <c r="L124" s="45"/>
      <c r="M124" s="223" t="s">
        <v>28</v>
      </c>
      <c r="N124" s="224" t="s">
        <v>49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7" t="s">
        <v>534</v>
      </c>
      <c r="AT124" s="227" t="s">
        <v>138</v>
      </c>
      <c r="AU124" s="227" t="s">
        <v>85</v>
      </c>
      <c r="AY124" s="18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8" t="s">
        <v>142</v>
      </c>
      <c r="BK124" s="228">
        <f>ROUND(I124*H124,2)</f>
        <v>0</v>
      </c>
      <c r="BL124" s="18" t="s">
        <v>534</v>
      </c>
      <c r="BM124" s="227" t="s">
        <v>784</v>
      </c>
    </row>
    <row r="125" s="13" customFormat="1">
      <c r="A125" s="13"/>
      <c r="B125" s="234"/>
      <c r="C125" s="235"/>
      <c r="D125" s="236" t="s">
        <v>146</v>
      </c>
      <c r="E125" s="237" t="s">
        <v>28</v>
      </c>
      <c r="F125" s="238" t="s">
        <v>785</v>
      </c>
      <c r="G125" s="235"/>
      <c r="H125" s="237" t="s">
        <v>28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146</v>
      </c>
      <c r="AU125" s="244" t="s">
        <v>85</v>
      </c>
      <c r="AV125" s="13" t="s">
        <v>83</v>
      </c>
      <c r="AW125" s="13" t="s">
        <v>37</v>
      </c>
      <c r="AX125" s="13" t="s">
        <v>76</v>
      </c>
      <c r="AY125" s="244" t="s">
        <v>136</v>
      </c>
    </row>
    <row r="126" s="14" customFormat="1">
      <c r="A126" s="14"/>
      <c r="B126" s="245"/>
      <c r="C126" s="246"/>
      <c r="D126" s="236" t="s">
        <v>146</v>
      </c>
      <c r="E126" s="247" t="s">
        <v>28</v>
      </c>
      <c r="F126" s="248" t="s">
        <v>83</v>
      </c>
      <c r="G126" s="246"/>
      <c r="H126" s="249">
        <v>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146</v>
      </c>
      <c r="AU126" s="255" t="s">
        <v>85</v>
      </c>
      <c r="AV126" s="14" t="s">
        <v>85</v>
      </c>
      <c r="AW126" s="14" t="s">
        <v>37</v>
      </c>
      <c r="AX126" s="14" t="s">
        <v>83</v>
      </c>
      <c r="AY126" s="255" t="s">
        <v>136</v>
      </c>
    </row>
    <row r="127" s="2" customFormat="1" ht="24.15" customHeight="1">
      <c r="A127" s="39"/>
      <c r="B127" s="40"/>
      <c r="C127" s="215" t="s">
        <v>210</v>
      </c>
      <c r="D127" s="215" t="s">
        <v>138</v>
      </c>
      <c r="E127" s="216" t="s">
        <v>549</v>
      </c>
      <c r="F127" s="217" t="s">
        <v>550</v>
      </c>
      <c r="G127" s="218" t="s">
        <v>516</v>
      </c>
      <c r="H127" s="219">
        <v>1</v>
      </c>
      <c r="I127" s="220"/>
      <c r="J127" s="221">
        <f>ROUND(I127*H127,2)</f>
        <v>0</v>
      </c>
      <c r="K127" s="222"/>
      <c r="L127" s="45"/>
      <c r="M127" s="223" t="s">
        <v>28</v>
      </c>
      <c r="N127" s="224" t="s">
        <v>49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7" t="s">
        <v>534</v>
      </c>
      <c r="AT127" s="227" t="s">
        <v>138</v>
      </c>
      <c r="AU127" s="227" t="s">
        <v>85</v>
      </c>
      <c r="AY127" s="18" t="s">
        <v>136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8" t="s">
        <v>142</v>
      </c>
      <c r="BK127" s="228">
        <f>ROUND(I127*H127,2)</f>
        <v>0</v>
      </c>
      <c r="BL127" s="18" t="s">
        <v>534</v>
      </c>
      <c r="BM127" s="227" t="s">
        <v>786</v>
      </c>
    </row>
    <row r="128" s="12" customFormat="1" ht="22.8" customHeight="1">
      <c r="A128" s="12"/>
      <c r="B128" s="199"/>
      <c r="C128" s="200"/>
      <c r="D128" s="201" t="s">
        <v>75</v>
      </c>
      <c r="E128" s="213" t="s">
        <v>552</v>
      </c>
      <c r="F128" s="213" t="s">
        <v>553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SUM(P129:P145)</f>
        <v>0</v>
      </c>
      <c r="Q128" s="207"/>
      <c r="R128" s="208">
        <f>SUM(R129:R145)</f>
        <v>0</v>
      </c>
      <c r="S128" s="207"/>
      <c r="T128" s="209">
        <f>SUM(T129:T145)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142</v>
      </c>
      <c r="AT128" s="211" t="s">
        <v>75</v>
      </c>
      <c r="AU128" s="211" t="s">
        <v>83</v>
      </c>
      <c r="AY128" s="210" t="s">
        <v>136</v>
      </c>
      <c r="BK128" s="212">
        <f>SUM(BK129:BK145)</f>
        <v>0</v>
      </c>
    </row>
    <row r="129" s="2" customFormat="1" ht="44.25" customHeight="1">
      <c r="A129" s="39"/>
      <c r="B129" s="40"/>
      <c r="C129" s="215" t="s">
        <v>216</v>
      </c>
      <c r="D129" s="215" t="s">
        <v>138</v>
      </c>
      <c r="E129" s="216" t="s">
        <v>577</v>
      </c>
      <c r="F129" s="217" t="s">
        <v>787</v>
      </c>
      <c r="G129" s="218" t="s">
        <v>516</v>
      </c>
      <c r="H129" s="219">
        <v>1</v>
      </c>
      <c r="I129" s="220"/>
      <c r="J129" s="221">
        <f>ROUND(I129*H129,2)</f>
        <v>0</v>
      </c>
      <c r="K129" s="222"/>
      <c r="L129" s="45"/>
      <c r="M129" s="223" t="s">
        <v>28</v>
      </c>
      <c r="N129" s="224" t="s">
        <v>49</v>
      </c>
      <c r="O129" s="86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7" t="s">
        <v>534</v>
      </c>
      <c r="AT129" s="227" t="s">
        <v>138</v>
      </c>
      <c r="AU129" s="227" t="s">
        <v>85</v>
      </c>
      <c r="AY129" s="18" t="s">
        <v>136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8" t="s">
        <v>142</v>
      </c>
      <c r="BK129" s="228">
        <f>ROUND(I129*H129,2)</f>
        <v>0</v>
      </c>
      <c r="BL129" s="18" t="s">
        <v>534</v>
      </c>
      <c r="BM129" s="227" t="s">
        <v>788</v>
      </c>
    </row>
    <row r="130" s="2" customFormat="1" ht="49.05" customHeight="1">
      <c r="A130" s="39"/>
      <c r="B130" s="40"/>
      <c r="C130" s="215" t="s">
        <v>8</v>
      </c>
      <c r="D130" s="215" t="s">
        <v>138</v>
      </c>
      <c r="E130" s="216" t="s">
        <v>581</v>
      </c>
      <c r="F130" s="217" t="s">
        <v>789</v>
      </c>
      <c r="G130" s="218" t="s">
        <v>516</v>
      </c>
      <c r="H130" s="219">
        <v>1</v>
      </c>
      <c r="I130" s="220"/>
      <c r="J130" s="221">
        <f>ROUND(I130*H130,2)</f>
        <v>0</v>
      </c>
      <c r="K130" s="222"/>
      <c r="L130" s="45"/>
      <c r="M130" s="223" t="s">
        <v>28</v>
      </c>
      <c r="N130" s="224" t="s">
        <v>49</v>
      </c>
      <c r="O130" s="86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7" t="s">
        <v>534</v>
      </c>
      <c r="AT130" s="227" t="s">
        <v>138</v>
      </c>
      <c r="AU130" s="227" t="s">
        <v>85</v>
      </c>
      <c r="AY130" s="18" t="s">
        <v>136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8" t="s">
        <v>142</v>
      </c>
      <c r="BK130" s="228">
        <f>ROUND(I130*H130,2)</f>
        <v>0</v>
      </c>
      <c r="BL130" s="18" t="s">
        <v>534</v>
      </c>
      <c r="BM130" s="227" t="s">
        <v>790</v>
      </c>
    </row>
    <row r="131" s="2" customFormat="1" ht="16.5" customHeight="1">
      <c r="A131" s="39"/>
      <c r="B131" s="40"/>
      <c r="C131" s="215" t="s">
        <v>228</v>
      </c>
      <c r="D131" s="215" t="s">
        <v>138</v>
      </c>
      <c r="E131" s="216" t="s">
        <v>791</v>
      </c>
      <c r="F131" s="217" t="s">
        <v>792</v>
      </c>
      <c r="G131" s="218" t="s">
        <v>516</v>
      </c>
      <c r="H131" s="219">
        <v>1</v>
      </c>
      <c r="I131" s="220"/>
      <c r="J131" s="221">
        <f>ROUND(I131*H131,2)</f>
        <v>0</v>
      </c>
      <c r="K131" s="222"/>
      <c r="L131" s="45"/>
      <c r="M131" s="223" t="s">
        <v>28</v>
      </c>
      <c r="N131" s="224" t="s">
        <v>49</v>
      </c>
      <c r="O131" s="86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7" t="s">
        <v>534</v>
      </c>
      <c r="AT131" s="227" t="s">
        <v>138</v>
      </c>
      <c r="AU131" s="227" t="s">
        <v>85</v>
      </c>
      <c r="AY131" s="18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8" t="s">
        <v>142</v>
      </c>
      <c r="BK131" s="228">
        <f>ROUND(I131*H131,2)</f>
        <v>0</v>
      </c>
      <c r="BL131" s="18" t="s">
        <v>534</v>
      </c>
      <c r="BM131" s="227" t="s">
        <v>793</v>
      </c>
    </row>
    <row r="132" s="2" customFormat="1" ht="24.15" customHeight="1">
      <c r="A132" s="39"/>
      <c r="B132" s="40"/>
      <c r="C132" s="215" t="s">
        <v>233</v>
      </c>
      <c r="D132" s="215" t="s">
        <v>138</v>
      </c>
      <c r="E132" s="216" t="s">
        <v>584</v>
      </c>
      <c r="F132" s="217" t="s">
        <v>794</v>
      </c>
      <c r="G132" s="218" t="s">
        <v>516</v>
      </c>
      <c r="H132" s="219">
        <v>1</v>
      </c>
      <c r="I132" s="220"/>
      <c r="J132" s="221">
        <f>ROUND(I132*H132,2)</f>
        <v>0</v>
      </c>
      <c r="K132" s="222"/>
      <c r="L132" s="45"/>
      <c r="M132" s="223" t="s">
        <v>28</v>
      </c>
      <c r="N132" s="224" t="s">
        <v>49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7" t="s">
        <v>534</v>
      </c>
      <c r="AT132" s="227" t="s">
        <v>138</v>
      </c>
      <c r="AU132" s="227" t="s">
        <v>85</v>
      </c>
      <c r="AY132" s="18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8" t="s">
        <v>142</v>
      </c>
      <c r="BK132" s="228">
        <f>ROUND(I132*H132,2)</f>
        <v>0</v>
      </c>
      <c r="BL132" s="18" t="s">
        <v>534</v>
      </c>
      <c r="BM132" s="227" t="s">
        <v>795</v>
      </c>
    </row>
    <row r="133" s="2" customFormat="1" ht="37.8" customHeight="1">
      <c r="A133" s="39"/>
      <c r="B133" s="40"/>
      <c r="C133" s="215" t="s">
        <v>239</v>
      </c>
      <c r="D133" s="215" t="s">
        <v>138</v>
      </c>
      <c r="E133" s="216" t="s">
        <v>796</v>
      </c>
      <c r="F133" s="217" t="s">
        <v>797</v>
      </c>
      <c r="G133" s="218" t="s">
        <v>516</v>
      </c>
      <c r="H133" s="219">
        <v>1</v>
      </c>
      <c r="I133" s="220"/>
      <c r="J133" s="221">
        <f>ROUND(I133*H133,2)</f>
        <v>0</v>
      </c>
      <c r="K133" s="222"/>
      <c r="L133" s="45"/>
      <c r="M133" s="223" t="s">
        <v>28</v>
      </c>
      <c r="N133" s="224" t="s">
        <v>49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7" t="s">
        <v>534</v>
      </c>
      <c r="AT133" s="227" t="s">
        <v>138</v>
      </c>
      <c r="AU133" s="227" t="s">
        <v>85</v>
      </c>
      <c r="AY133" s="18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8" t="s">
        <v>142</v>
      </c>
      <c r="BK133" s="228">
        <f>ROUND(I133*H133,2)</f>
        <v>0</v>
      </c>
      <c r="BL133" s="18" t="s">
        <v>534</v>
      </c>
      <c r="BM133" s="227" t="s">
        <v>798</v>
      </c>
    </row>
    <row r="134" s="2" customFormat="1">
      <c r="A134" s="39"/>
      <c r="B134" s="40"/>
      <c r="C134" s="41"/>
      <c r="D134" s="236" t="s">
        <v>590</v>
      </c>
      <c r="E134" s="41"/>
      <c r="F134" s="293" t="s">
        <v>799</v>
      </c>
      <c r="G134" s="41"/>
      <c r="H134" s="41"/>
      <c r="I134" s="231"/>
      <c r="J134" s="41"/>
      <c r="K134" s="41"/>
      <c r="L134" s="45"/>
      <c r="M134" s="232"/>
      <c r="N134" s="233"/>
      <c r="O134" s="86"/>
      <c r="P134" s="86"/>
      <c r="Q134" s="86"/>
      <c r="R134" s="86"/>
      <c r="S134" s="86"/>
      <c r="T134" s="87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590</v>
      </c>
      <c r="AU134" s="18" t="s">
        <v>85</v>
      </c>
    </row>
    <row r="135" s="2" customFormat="1" ht="24.15" customHeight="1">
      <c r="A135" s="39"/>
      <c r="B135" s="40"/>
      <c r="C135" s="215" t="s">
        <v>247</v>
      </c>
      <c r="D135" s="215" t="s">
        <v>138</v>
      </c>
      <c r="E135" s="216" t="s">
        <v>587</v>
      </c>
      <c r="F135" s="217" t="s">
        <v>800</v>
      </c>
      <c r="G135" s="218" t="s">
        <v>516</v>
      </c>
      <c r="H135" s="219">
        <v>1</v>
      </c>
      <c r="I135" s="220"/>
      <c r="J135" s="221">
        <f>ROUND(I135*H135,2)</f>
        <v>0</v>
      </c>
      <c r="K135" s="222"/>
      <c r="L135" s="45"/>
      <c r="M135" s="223" t="s">
        <v>28</v>
      </c>
      <c r="N135" s="224" t="s">
        <v>49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7" t="s">
        <v>534</v>
      </c>
      <c r="AT135" s="227" t="s">
        <v>138</v>
      </c>
      <c r="AU135" s="227" t="s">
        <v>85</v>
      </c>
      <c r="AY135" s="18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8" t="s">
        <v>142</v>
      </c>
      <c r="BK135" s="228">
        <f>ROUND(I135*H135,2)</f>
        <v>0</v>
      </c>
      <c r="BL135" s="18" t="s">
        <v>534</v>
      </c>
      <c r="BM135" s="227" t="s">
        <v>801</v>
      </c>
    </row>
    <row r="136" s="2" customFormat="1">
      <c r="A136" s="39"/>
      <c r="B136" s="40"/>
      <c r="C136" s="41"/>
      <c r="D136" s="236" t="s">
        <v>590</v>
      </c>
      <c r="E136" s="41"/>
      <c r="F136" s="293" t="s">
        <v>802</v>
      </c>
      <c r="G136" s="41"/>
      <c r="H136" s="41"/>
      <c r="I136" s="231"/>
      <c r="J136" s="41"/>
      <c r="K136" s="41"/>
      <c r="L136" s="45"/>
      <c r="M136" s="232"/>
      <c r="N136" s="233"/>
      <c r="O136" s="86"/>
      <c r="P136" s="86"/>
      <c r="Q136" s="86"/>
      <c r="R136" s="86"/>
      <c r="S136" s="86"/>
      <c r="T136" s="87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590</v>
      </c>
      <c r="AU136" s="18" t="s">
        <v>85</v>
      </c>
    </row>
    <row r="137" s="2" customFormat="1" ht="62.7" customHeight="1">
      <c r="A137" s="39"/>
      <c r="B137" s="40"/>
      <c r="C137" s="215" t="s">
        <v>254</v>
      </c>
      <c r="D137" s="215" t="s">
        <v>138</v>
      </c>
      <c r="E137" s="216" t="s">
        <v>593</v>
      </c>
      <c r="F137" s="217" t="s">
        <v>594</v>
      </c>
      <c r="G137" s="218" t="s">
        <v>516</v>
      </c>
      <c r="H137" s="219">
        <v>1</v>
      </c>
      <c r="I137" s="220"/>
      <c r="J137" s="221">
        <f>ROUND(I137*H137,2)</f>
        <v>0</v>
      </c>
      <c r="K137" s="222"/>
      <c r="L137" s="45"/>
      <c r="M137" s="223" t="s">
        <v>28</v>
      </c>
      <c r="N137" s="224" t="s">
        <v>49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7" t="s">
        <v>534</v>
      </c>
      <c r="AT137" s="227" t="s">
        <v>138</v>
      </c>
      <c r="AU137" s="227" t="s">
        <v>85</v>
      </c>
      <c r="AY137" s="18" t="s">
        <v>136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8" t="s">
        <v>142</v>
      </c>
      <c r="BK137" s="228">
        <f>ROUND(I137*H137,2)</f>
        <v>0</v>
      </c>
      <c r="BL137" s="18" t="s">
        <v>534</v>
      </c>
      <c r="BM137" s="227" t="s">
        <v>803</v>
      </c>
    </row>
    <row r="138" s="13" customFormat="1">
      <c r="A138" s="13"/>
      <c r="B138" s="234"/>
      <c r="C138" s="235"/>
      <c r="D138" s="236" t="s">
        <v>146</v>
      </c>
      <c r="E138" s="237" t="s">
        <v>28</v>
      </c>
      <c r="F138" s="238" t="s">
        <v>804</v>
      </c>
      <c r="G138" s="235"/>
      <c r="H138" s="237" t="s">
        <v>28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146</v>
      </c>
      <c r="AU138" s="244" t="s">
        <v>85</v>
      </c>
      <c r="AV138" s="13" t="s">
        <v>83</v>
      </c>
      <c r="AW138" s="13" t="s">
        <v>37</v>
      </c>
      <c r="AX138" s="13" t="s">
        <v>76</v>
      </c>
      <c r="AY138" s="244" t="s">
        <v>136</v>
      </c>
    </row>
    <row r="139" s="14" customFormat="1">
      <c r="A139" s="14"/>
      <c r="B139" s="245"/>
      <c r="C139" s="246"/>
      <c r="D139" s="236" t="s">
        <v>146</v>
      </c>
      <c r="E139" s="247" t="s">
        <v>28</v>
      </c>
      <c r="F139" s="248" t="s">
        <v>83</v>
      </c>
      <c r="G139" s="246"/>
      <c r="H139" s="249">
        <v>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146</v>
      </c>
      <c r="AU139" s="255" t="s">
        <v>85</v>
      </c>
      <c r="AV139" s="14" t="s">
        <v>85</v>
      </c>
      <c r="AW139" s="14" t="s">
        <v>37</v>
      </c>
      <c r="AX139" s="14" t="s">
        <v>83</v>
      </c>
      <c r="AY139" s="255" t="s">
        <v>136</v>
      </c>
    </row>
    <row r="140" s="2" customFormat="1" ht="33" customHeight="1">
      <c r="A140" s="39"/>
      <c r="B140" s="40"/>
      <c r="C140" s="215" t="s">
        <v>260</v>
      </c>
      <c r="D140" s="215" t="s">
        <v>138</v>
      </c>
      <c r="E140" s="216" t="s">
        <v>805</v>
      </c>
      <c r="F140" s="217" t="s">
        <v>806</v>
      </c>
      <c r="G140" s="218" t="s">
        <v>516</v>
      </c>
      <c r="H140" s="219">
        <v>1</v>
      </c>
      <c r="I140" s="220"/>
      <c r="J140" s="221">
        <f>ROUND(I140*H140,2)</f>
        <v>0</v>
      </c>
      <c r="K140" s="222"/>
      <c r="L140" s="45"/>
      <c r="M140" s="223" t="s">
        <v>28</v>
      </c>
      <c r="N140" s="224" t="s">
        <v>49</v>
      </c>
      <c r="O140" s="86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7" t="s">
        <v>534</v>
      </c>
      <c r="AT140" s="227" t="s">
        <v>138</v>
      </c>
      <c r="AU140" s="227" t="s">
        <v>85</v>
      </c>
      <c r="AY140" s="18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8" t="s">
        <v>142</v>
      </c>
      <c r="BK140" s="228">
        <f>ROUND(I140*H140,2)</f>
        <v>0</v>
      </c>
      <c r="BL140" s="18" t="s">
        <v>534</v>
      </c>
      <c r="BM140" s="227" t="s">
        <v>807</v>
      </c>
    </row>
    <row r="141" s="13" customFormat="1">
      <c r="A141" s="13"/>
      <c r="B141" s="234"/>
      <c r="C141" s="235"/>
      <c r="D141" s="236" t="s">
        <v>146</v>
      </c>
      <c r="E141" s="237" t="s">
        <v>28</v>
      </c>
      <c r="F141" s="238" t="s">
        <v>808</v>
      </c>
      <c r="G141" s="235"/>
      <c r="H141" s="237" t="s">
        <v>28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146</v>
      </c>
      <c r="AU141" s="244" t="s">
        <v>85</v>
      </c>
      <c r="AV141" s="13" t="s">
        <v>83</v>
      </c>
      <c r="AW141" s="13" t="s">
        <v>37</v>
      </c>
      <c r="AX141" s="13" t="s">
        <v>76</v>
      </c>
      <c r="AY141" s="244" t="s">
        <v>136</v>
      </c>
    </row>
    <row r="142" s="14" customFormat="1">
      <c r="A142" s="14"/>
      <c r="B142" s="245"/>
      <c r="C142" s="246"/>
      <c r="D142" s="236" t="s">
        <v>146</v>
      </c>
      <c r="E142" s="247" t="s">
        <v>28</v>
      </c>
      <c r="F142" s="248" t="s">
        <v>83</v>
      </c>
      <c r="G142" s="246"/>
      <c r="H142" s="249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146</v>
      </c>
      <c r="AU142" s="255" t="s">
        <v>85</v>
      </c>
      <c r="AV142" s="14" t="s">
        <v>85</v>
      </c>
      <c r="AW142" s="14" t="s">
        <v>37</v>
      </c>
      <c r="AX142" s="14" t="s">
        <v>83</v>
      </c>
      <c r="AY142" s="255" t="s">
        <v>136</v>
      </c>
    </row>
    <row r="143" s="2" customFormat="1" ht="24.15" customHeight="1">
      <c r="A143" s="39"/>
      <c r="B143" s="40"/>
      <c r="C143" s="215" t="s">
        <v>267</v>
      </c>
      <c r="D143" s="215" t="s">
        <v>138</v>
      </c>
      <c r="E143" s="216" t="s">
        <v>597</v>
      </c>
      <c r="F143" s="217" t="s">
        <v>809</v>
      </c>
      <c r="G143" s="218" t="s">
        <v>516</v>
      </c>
      <c r="H143" s="219">
        <v>1</v>
      </c>
      <c r="I143" s="220"/>
      <c r="J143" s="221">
        <f>ROUND(I143*H143,2)</f>
        <v>0</v>
      </c>
      <c r="K143" s="222"/>
      <c r="L143" s="45"/>
      <c r="M143" s="223" t="s">
        <v>28</v>
      </c>
      <c r="N143" s="224" t="s">
        <v>49</v>
      </c>
      <c r="O143" s="86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7" t="s">
        <v>534</v>
      </c>
      <c r="AT143" s="227" t="s">
        <v>138</v>
      </c>
      <c r="AU143" s="227" t="s">
        <v>85</v>
      </c>
      <c r="AY143" s="18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8" t="s">
        <v>142</v>
      </c>
      <c r="BK143" s="228">
        <f>ROUND(I143*H143,2)</f>
        <v>0</v>
      </c>
      <c r="BL143" s="18" t="s">
        <v>534</v>
      </c>
      <c r="BM143" s="227" t="s">
        <v>810</v>
      </c>
    </row>
    <row r="144" s="2" customFormat="1" ht="16.5" customHeight="1">
      <c r="A144" s="39"/>
      <c r="B144" s="40"/>
      <c r="C144" s="215" t="s">
        <v>275</v>
      </c>
      <c r="D144" s="215" t="s">
        <v>138</v>
      </c>
      <c r="E144" s="216" t="s">
        <v>600</v>
      </c>
      <c r="F144" s="217" t="s">
        <v>811</v>
      </c>
      <c r="G144" s="218" t="s">
        <v>516</v>
      </c>
      <c r="H144" s="219">
        <v>1</v>
      </c>
      <c r="I144" s="220"/>
      <c r="J144" s="221">
        <f>ROUND(I144*H144,2)</f>
        <v>0</v>
      </c>
      <c r="K144" s="222"/>
      <c r="L144" s="45"/>
      <c r="M144" s="223" t="s">
        <v>28</v>
      </c>
      <c r="N144" s="224" t="s">
        <v>49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7" t="s">
        <v>534</v>
      </c>
      <c r="AT144" s="227" t="s">
        <v>138</v>
      </c>
      <c r="AU144" s="227" t="s">
        <v>85</v>
      </c>
      <c r="AY144" s="18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8" t="s">
        <v>142</v>
      </c>
      <c r="BK144" s="228">
        <f>ROUND(I144*H144,2)</f>
        <v>0</v>
      </c>
      <c r="BL144" s="18" t="s">
        <v>534</v>
      </c>
      <c r="BM144" s="227" t="s">
        <v>812</v>
      </c>
    </row>
    <row r="145" s="14" customFormat="1">
      <c r="A145" s="14"/>
      <c r="B145" s="245"/>
      <c r="C145" s="246"/>
      <c r="D145" s="236" t="s">
        <v>146</v>
      </c>
      <c r="E145" s="247" t="s">
        <v>28</v>
      </c>
      <c r="F145" s="248" t="s">
        <v>83</v>
      </c>
      <c r="G145" s="246"/>
      <c r="H145" s="249">
        <v>1</v>
      </c>
      <c r="I145" s="250"/>
      <c r="J145" s="246"/>
      <c r="K145" s="246"/>
      <c r="L145" s="251"/>
      <c r="M145" s="294"/>
      <c r="N145" s="295"/>
      <c r="O145" s="295"/>
      <c r="P145" s="295"/>
      <c r="Q145" s="295"/>
      <c r="R145" s="295"/>
      <c r="S145" s="295"/>
      <c r="T145" s="29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146</v>
      </c>
      <c r="AU145" s="255" t="s">
        <v>85</v>
      </c>
      <c r="AV145" s="14" t="s">
        <v>85</v>
      </c>
      <c r="AW145" s="14" t="s">
        <v>37</v>
      </c>
      <c r="AX145" s="14" t="s">
        <v>83</v>
      </c>
      <c r="AY145" s="255" t="s">
        <v>136</v>
      </c>
    </row>
    <row r="146" s="2" customFormat="1" ht="6.96" customHeight="1">
      <c r="A146" s="39"/>
      <c r="B146" s="61"/>
      <c r="C146" s="62"/>
      <c r="D146" s="62"/>
      <c r="E146" s="62"/>
      <c r="F146" s="62"/>
      <c r="G146" s="62"/>
      <c r="H146" s="62"/>
      <c r="I146" s="62"/>
      <c r="J146" s="62"/>
      <c r="K146" s="62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YOFo8iGxNRtpNTVcRHO6Tla1M/BLyxA0tWxFArb/SXtHARhuTb8tpeGWBv8PMbT9ZKtn4JAWnzzNNRnhr5/EuQ==" hashValue="XA5m/TE+Vdyitf3GlrTHSXAVjUNz0Fn9wv4NeMFruZSDX/yrEdFuuRDGxo/WszU/AATAYgnf32cKhkO/N1ffFQ==" algorithmName="SHA-512" password="CC35"/>
  <autoFilter ref="C89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1"/>
    </row>
    <row r="4" s="1" customFormat="1" ht="24.96" customHeight="1">
      <c r="B4" s="21"/>
      <c r="C4" s="142" t="s">
        <v>813</v>
      </c>
      <c r="H4" s="21"/>
    </row>
    <row r="5" s="1" customFormat="1" ht="12" customHeight="1">
      <c r="B5" s="21"/>
      <c r="C5" s="301" t="s">
        <v>13</v>
      </c>
      <c r="D5" s="151" t="s">
        <v>14</v>
      </c>
      <c r="E5" s="1"/>
      <c r="F5" s="1"/>
      <c r="H5" s="21"/>
    </row>
    <row r="6" s="1" customFormat="1" ht="36.96" customHeight="1">
      <c r="B6" s="21"/>
      <c r="C6" s="302" t="s">
        <v>16</v>
      </c>
      <c r="D6" s="303" t="s">
        <v>17</v>
      </c>
      <c r="E6" s="1"/>
      <c r="F6" s="1"/>
      <c r="H6" s="21"/>
    </row>
    <row r="7" s="1" customFormat="1" ht="16.5" customHeight="1">
      <c r="B7" s="21"/>
      <c r="C7" s="144" t="s">
        <v>24</v>
      </c>
      <c r="D7" s="148" t="str">
        <f>'Rekapitulace stavby'!AN8</f>
        <v>28.5.2025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7"/>
      <c r="B9" s="304"/>
      <c r="C9" s="305" t="s">
        <v>57</v>
      </c>
      <c r="D9" s="306" t="s">
        <v>58</v>
      </c>
      <c r="E9" s="306" t="s">
        <v>123</v>
      </c>
      <c r="F9" s="307" t="s">
        <v>814</v>
      </c>
      <c r="G9" s="187"/>
      <c r="H9" s="304"/>
    </row>
    <row r="10" s="2" customFormat="1" ht="26.4" customHeight="1">
      <c r="A10" s="39"/>
      <c r="B10" s="45"/>
      <c r="C10" s="308" t="s">
        <v>815</v>
      </c>
      <c r="D10" s="308" t="s">
        <v>98</v>
      </c>
      <c r="E10" s="39"/>
      <c r="F10" s="39"/>
      <c r="G10" s="39"/>
      <c r="H10" s="45"/>
    </row>
    <row r="11" s="2" customFormat="1" ht="16.8" customHeight="1">
      <c r="A11" s="39"/>
      <c r="B11" s="45"/>
      <c r="C11" s="309" t="s">
        <v>603</v>
      </c>
      <c r="D11" s="310" t="s">
        <v>604</v>
      </c>
      <c r="E11" s="311" t="s">
        <v>158</v>
      </c>
      <c r="F11" s="312">
        <v>108</v>
      </c>
      <c r="G11" s="39"/>
      <c r="H11" s="45"/>
    </row>
    <row r="12" s="2" customFormat="1" ht="16.8" customHeight="1">
      <c r="A12" s="39"/>
      <c r="B12" s="45"/>
      <c r="C12" s="313" t="s">
        <v>28</v>
      </c>
      <c r="D12" s="313" t="s">
        <v>625</v>
      </c>
      <c r="E12" s="18" t="s">
        <v>28</v>
      </c>
      <c r="F12" s="314">
        <v>0</v>
      </c>
      <c r="G12" s="39"/>
      <c r="H12" s="45"/>
    </row>
    <row r="13" s="2" customFormat="1" ht="16.8" customHeight="1">
      <c r="A13" s="39"/>
      <c r="B13" s="45"/>
      <c r="C13" s="313" t="s">
        <v>603</v>
      </c>
      <c r="D13" s="313" t="s">
        <v>626</v>
      </c>
      <c r="E13" s="18" t="s">
        <v>28</v>
      </c>
      <c r="F13" s="314">
        <v>108</v>
      </c>
      <c r="G13" s="39"/>
      <c r="H13" s="45"/>
    </row>
    <row r="14" s="2" customFormat="1" ht="16.8" customHeight="1">
      <c r="A14" s="39"/>
      <c r="B14" s="45"/>
      <c r="C14" s="315" t="s">
        <v>816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13" t="s">
        <v>621</v>
      </c>
      <c r="D15" s="313" t="s">
        <v>28</v>
      </c>
      <c r="E15" s="18" t="s">
        <v>158</v>
      </c>
      <c r="F15" s="314">
        <v>108</v>
      </c>
      <c r="G15" s="39"/>
      <c r="H15" s="45"/>
    </row>
    <row r="16" s="2" customFormat="1" ht="16.8" customHeight="1">
      <c r="A16" s="39"/>
      <c r="B16" s="45"/>
      <c r="C16" s="313" t="s">
        <v>641</v>
      </c>
      <c r="D16" s="313" t="s">
        <v>28</v>
      </c>
      <c r="E16" s="18" t="s">
        <v>141</v>
      </c>
      <c r="F16" s="314">
        <v>360</v>
      </c>
      <c r="G16" s="39"/>
      <c r="H16" s="45"/>
    </row>
    <row r="17" s="2" customFormat="1" ht="16.8" customHeight="1">
      <c r="A17" s="39"/>
      <c r="B17" s="45"/>
      <c r="C17" s="309" t="s">
        <v>606</v>
      </c>
      <c r="D17" s="310" t="s">
        <v>607</v>
      </c>
      <c r="E17" s="311" t="s">
        <v>158</v>
      </c>
      <c r="F17" s="312">
        <v>348.5</v>
      </c>
      <c r="G17" s="39"/>
      <c r="H17" s="45"/>
    </row>
    <row r="18" s="2" customFormat="1" ht="16.8" customHeight="1">
      <c r="A18" s="39"/>
      <c r="B18" s="45"/>
      <c r="C18" s="313" t="s">
        <v>28</v>
      </c>
      <c r="D18" s="313" t="s">
        <v>686</v>
      </c>
      <c r="E18" s="18" t="s">
        <v>28</v>
      </c>
      <c r="F18" s="314">
        <v>0</v>
      </c>
      <c r="G18" s="39"/>
      <c r="H18" s="45"/>
    </row>
    <row r="19" s="2" customFormat="1" ht="16.8" customHeight="1">
      <c r="A19" s="39"/>
      <c r="B19" s="45"/>
      <c r="C19" s="313" t="s">
        <v>606</v>
      </c>
      <c r="D19" s="313" t="s">
        <v>687</v>
      </c>
      <c r="E19" s="18" t="s">
        <v>28</v>
      </c>
      <c r="F19" s="314">
        <v>348.5</v>
      </c>
      <c r="G19" s="39"/>
      <c r="H19" s="45"/>
    </row>
    <row r="20" s="2" customFormat="1" ht="16.8" customHeight="1">
      <c r="A20" s="39"/>
      <c r="B20" s="45"/>
      <c r="C20" s="315" t="s">
        <v>816</v>
      </c>
      <c r="D20" s="39"/>
      <c r="E20" s="39"/>
      <c r="F20" s="39"/>
      <c r="G20" s="39"/>
      <c r="H20" s="45"/>
    </row>
    <row r="21" s="2" customFormat="1" ht="16.8" customHeight="1">
      <c r="A21" s="39"/>
      <c r="B21" s="45"/>
      <c r="C21" s="313" t="s">
        <v>694</v>
      </c>
      <c r="D21" s="313" t="s">
        <v>28</v>
      </c>
      <c r="E21" s="18" t="s">
        <v>141</v>
      </c>
      <c r="F21" s="314">
        <v>348.5</v>
      </c>
      <c r="G21" s="39"/>
      <c r="H21" s="45"/>
    </row>
    <row r="22" s="2" customFormat="1" ht="16.8" customHeight="1">
      <c r="A22" s="39"/>
      <c r="B22" s="45"/>
      <c r="C22" s="313" t="s">
        <v>680</v>
      </c>
      <c r="D22" s="313" t="s">
        <v>28</v>
      </c>
      <c r="E22" s="18" t="s">
        <v>141</v>
      </c>
      <c r="F22" s="314">
        <v>348.5</v>
      </c>
      <c r="G22" s="39"/>
      <c r="H22" s="45"/>
    </row>
    <row r="23" s="2" customFormat="1" ht="16.8" customHeight="1">
      <c r="A23" s="39"/>
      <c r="B23" s="45"/>
      <c r="C23" s="313" t="s">
        <v>688</v>
      </c>
      <c r="D23" s="313" t="s">
        <v>28</v>
      </c>
      <c r="E23" s="18" t="s">
        <v>141</v>
      </c>
      <c r="F23" s="314">
        <v>362.04000000000002</v>
      </c>
      <c r="G23" s="39"/>
      <c r="H23" s="45"/>
    </row>
    <row r="24" s="2" customFormat="1" ht="16.8" customHeight="1">
      <c r="A24" s="39"/>
      <c r="B24" s="45"/>
      <c r="C24" s="309" t="s">
        <v>609</v>
      </c>
      <c r="D24" s="310" t="s">
        <v>610</v>
      </c>
      <c r="E24" s="311" t="s">
        <v>158</v>
      </c>
      <c r="F24" s="312">
        <v>90</v>
      </c>
      <c r="G24" s="39"/>
      <c r="H24" s="45"/>
    </row>
    <row r="25" s="2" customFormat="1" ht="16.8" customHeight="1">
      <c r="A25" s="39"/>
      <c r="B25" s="45"/>
      <c r="C25" s="313" t="s">
        <v>609</v>
      </c>
      <c r="D25" s="313" t="s">
        <v>632</v>
      </c>
      <c r="E25" s="18" t="s">
        <v>28</v>
      </c>
      <c r="F25" s="314">
        <v>90</v>
      </c>
      <c r="G25" s="39"/>
      <c r="H25" s="45"/>
    </row>
    <row r="26" s="2" customFormat="1" ht="16.8" customHeight="1">
      <c r="A26" s="39"/>
      <c r="B26" s="45"/>
      <c r="C26" s="315" t="s">
        <v>816</v>
      </c>
      <c r="D26" s="39"/>
      <c r="E26" s="39"/>
      <c r="F26" s="39"/>
      <c r="G26" s="39"/>
      <c r="H26" s="45"/>
    </row>
    <row r="27" s="2" customFormat="1" ht="16.8" customHeight="1">
      <c r="A27" s="39"/>
      <c r="B27" s="45"/>
      <c r="C27" s="313" t="s">
        <v>628</v>
      </c>
      <c r="D27" s="313" t="s">
        <v>28</v>
      </c>
      <c r="E27" s="18" t="s">
        <v>158</v>
      </c>
      <c r="F27" s="314">
        <v>90</v>
      </c>
      <c r="G27" s="39"/>
      <c r="H27" s="45"/>
    </row>
    <row r="28" s="2" customFormat="1" ht="16.8" customHeight="1">
      <c r="A28" s="39"/>
      <c r="B28" s="45"/>
      <c r="C28" s="313" t="s">
        <v>649</v>
      </c>
      <c r="D28" s="313" t="s">
        <v>28</v>
      </c>
      <c r="E28" s="18" t="s">
        <v>141</v>
      </c>
      <c r="F28" s="314">
        <v>1800</v>
      </c>
      <c r="G28" s="39"/>
      <c r="H28" s="45"/>
    </row>
    <row r="29" s="2" customFormat="1" ht="26.4" customHeight="1">
      <c r="A29" s="39"/>
      <c r="B29" s="45"/>
      <c r="C29" s="308" t="s">
        <v>817</v>
      </c>
      <c r="D29" s="308" t="s">
        <v>101</v>
      </c>
      <c r="E29" s="39"/>
      <c r="F29" s="39"/>
      <c r="G29" s="39"/>
      <c r="H29" s="45"/>
    </row>
    <row r="30" s="2" customFormat="1" ht="16.8" customHeight="1">
      <c r="A30" s="39"/>
      <c r="B30" s="45"/>
      <c r="C30" s="309" t="s">
        <v>609</v>
      </c>
      <c r="D30" s="310" t="s">
        <v>716</v>
      </c>
      <c r="E30" s="311" t="s">
        <v>158</v>
      </c>
      <c r="F30" s="312">
        <v>104</v>
      </c>
      <c r="G30" s="39"/>
      <c r="H30" s="45"/>
    </row>
    <row r="31" s="2" customFormat="1" ht="16.8" customHeight="1">
      <c r="A31" s="39"/>
      <c r="B31" s="45"/>
      <c r="C31" s="313" t="s">
        <v>28</v>
      </c>
      <c r="D31" s="313" t="s">
        <v>726</v>
      </c>
      <c r="E31" s="18" t="s">
        <v>28</v>
      </c>
      <c r="F31" s="314">
        <v>104</v>
      </c>
      <c r="G31" s="39"/>
      <c r="H31" s="45"/>
    </row>
    <row r="32" s="2" customFormat="1" ht="16.8" customHeight="1">
      <c r="A32" s="39"/>
      <c r="B32" s="45"/>
      <c r="C32" s="315" t="s">
        <v>816</v>
      </c>
      <c r="D32" s="39"/>
      <c r="E32" s="39"/>
      <c r="F32" s="39"/>
      <c r="G32" s="39"/>
      <c r="H32" s="45"/>
    </row>
    <row r="33" s="2" customFormat="1" ht="16.8" customHeight="1">
      <c r="A33" s="39"/>
      <c r="B33" s="45"/>
      <c r="C33" s="313" t="s">
        <v>722</v>
      </c>
      <c r="D33" s="313" t="s">
        <v>28</v>
      </c>
      <c r="E33" s="18" t="s">
        <v>158</v>
      </c>
      <c r="F33" s="314">
        <v>104</v>
      </c>
      <c r="G33" s="39"/>
      <c r="H33" s="45"/>
    </row>
    <row r="34" s="2" customFormat="1" ht="16.8" customHeight="1">
      <c r="A34" s="39"/>
      <c r="B34" s="45"/>
      <c r="C34" s="313" t="s">
        <v>733</v>
      </c>
      <c r="D34" s="313" t="s">
        <v>28</v>
      </c>
      <c r="E34" s="18" t="s">
        <v>158</v>
      </c>
      <c r="F34" s="314">
        <v>203</v>
      </c>
      <c r="G34" s="39"/>
      <c r="H34" s="45"/>
    </row>
    <row r="35" s="2" customFormat="1" ht="16.8" customHeight="1">
      <c r="A35" s="39"/>
      <c r="B35" s="45"/>
      <c r="C35" s="309" t="s">
        <v>718</v>
      </c>
      <c r="D35" s="310" t="s">
        <v>719</v>
      </c>
      <c r="E35" s="311" t="s">
        <v>158</v>
      </c>
      <c r="F35" s="312">
        <v>99</v>
      </c>
      <c r="G35" s="39"/>
      <c r="H35" s="45"/>
    </row>
    <row r="36" s="2" customFormat="1" ht="16.8" customHeight="1">
      <c r="A36" s="39"/>
      <c r="B36" s="45"/>
      <c r="C36" s="313" t="s">
        <v>28</v>
      </c>
      <c r="D36" s="313" t="s">
        <v>732</v>
      </c>
      <c r="E36" s="18" t="s">
        <v>28</v>
      </c>
      <c r="F36" s="314">
        <v>99</v>
      </c>
      <c r="G36" s="39"/>
      <c r="H36" s="45"/>
    </row>
    <row r="37" s="2" customFormat="1" ht="16.8" customHeight="1">
      <c r="A37" s="39"/>
      <c r="B37" s="45"/>
      <c r="C37" s="315" t="s">
        <v>816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313" t="s">
        <v>727</v>
      </c>
      <c r="D38" s="313" t="s">
        <v>28</v>
      </c>
      <c r="E38" s="18" t="s">
        <v>158</v>
      </c>
      <c r="F38" s="314">
        <v>99</v>
      </c>
      <c r="G38" s="39"/>
      <c r="H38" s="45"/>
    </row>
    <row r="39" s="2" customFormat="1" ht="16.8" customHeight="1">
      <c r="A39" s="39"/>
      <c r="B39" s="45"/>
      <c r="C39" s="313" t="s">
        <v>733</v>
      </c>
      <c r="D39" s="313" t="s">
        <v>28</v>
      </c>
      <c r="E39" s="18" t="s">
        <v>158</v>
      </c>
      <c r="F39" s="314">
        <v>203</v>
      </c>
      <c r="G39" s="39"/>
      <c r="H39" s="45"/>
    </row>
    <row r="40" s="2" customFormat="1" ht="7.44" customHeight="1">
      <c r="A40" s="39"/>
      <c r="B40" s="167"/>
      <c r="C40" s="168"/>
      <c r="D40" s="168"/>
      <c r="E40" s="168"/>
      <c r="F40" s="168"/>
      <c r="G40" s="168"/>
      <c r="H40" s="45"/>
    </row>
    <row r="41" s="2" customFormat="1">
      <c r="A41" s="39"/>
      <c r="B41" s="39"/>
      <c r="C41" s="39"/>
      <c r="D41" s="39"/>
      <c r="E41" s="39"/>
      <c r="F41" s="39"/>
      <c r="G41" s="39"/>
      <c r="H41" s="39"/>
    </row>
  </sheetData>
  <sheetProtection sheet="1" formatColumns="0" formatRows="0" objects="1" scenarios="1" spinCount="100000" saltValue="JSn1mM6iMoZDDV+OkoRTQpSuXf7hhmuQZ0ii1Jgp/IxAbYWCDAkVw0xfUa1A8wQFxI6HwAz+mrXOAyNOeDNOwA==" hashValue="GGMOFELx9hQwBpBUWhXrggWwNQLTvtiPPZO1LqqEtFflNrtelLsDifmCVaMH1MsDNZSfQliPUZYPMDAg1FMnDg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Martin Oliva</dc:creator>
  <cp:lastModifiedBy>Ing. Martin Oliva</cp:lastModifiedBy>
  <dcterms:created xsi:type="dcterms:W3CDTF">2025-06-12T11:00:23Z</dcterms:created>
  <dcterms:modified xsi:type="dcterms:W3CDTF">2025-06-12T11:00:29Z</dcterms:modified>
</cp:coreProperties>
</file>