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13365 - VN Smolenská - 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'213365 - VN Smolenská - p...'!$C$125:$K$326</definedName>
    <definedName name="_xlnm.Print_Area" localSheetId="1">'213365 - VN Smolenská - p...'!$C$4:$J$37,'213365 - VN Smolenská - p...'!$C$50:$J$76,'213365 - VN Smolenská - p...'!$C$82:$J$109,'213365 - VN Smolenská - p...'!$C$115:$J$326</definedName>
    <definedName name="_xlnm.Print_Titles" localSheetId="1">'213365 - VN Smolenská - p...'!$125:$125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24"/>
  <c r="BH324"/>
  <c r="BG324"/>
  <c r="BF324"/>
  <c r="T324"/>
  <c r="T323"/>
  <c r="R324"/>
  <c r="R323"/>
  <c r="P324"/>
  <c r="P323"/>
  <c r="BI320"/>
  <c r="BH320"/>
  <c r="BG320"/>
  <c r="BF320"/>
  <c r="T320"/>
  <c r="T319"/>
  <c r="R320"/>
  <c r="R319"/>
  <c r="P320"/>
  <c r="P319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T286"/>
  <c r="R287"/>
  <c r="R286"/>
  <c r="P287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T234"/>
  <c r="R235"/>
  <c r="R234"/>
  <c r="P235"/>
  <c r="P234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90"/>
  <c r="J21"/>
  <c r="J16"/>
  <c r="E16"/>
  <c r="F123"/>
  <c r="J15"/>
  <c r="J10"/>
  <c r="J87"/>
  <c i="1" r="L90"/>
  <c r="AM90"/>
  <c r="AM89"/>
  <c r="L89"/>
  <c r="AM87"/>
  <c r="L87"/>
  <c r="L85"/>
  <c r="L84"/>
  <c i="2" r="BK324"/>
  <c r="BK320"/>
  <c r="J316"/>
  <c r="BK310"/>
  <c r="BK306"/>
  <c r="BK304"/>
  <c r="BK302"/>
  <c r="J302"/>
  <c r="J298"/>
  <c r="BK293"/>
  <c r="BK291"/>
  <c r="BK287"/>
  <c r="BK283"/>
  <c r="BK280"/>
  <c r="BK275"/>
  <c r="J272"/>
  <c r="BK268"/>
  <c r="BK263"/>
  <c r="J260"/>
  <c r="BK258"/>
  <c r="BK255"/>
  <c r="BK253"/>
  <c r="BK249"/>
  <c r="BK246"/>
  <c r="BK243"/>
  <c r="BK240"/>
  <c r="BK235"/>
  <c r="J231"/>
  <c r="BK229"/>
  <c r="J225"/>
  <c r="J223"/>
  <c r="J221"/>
  <c r="BK218"/>
  <c r="J213"/>
  <c r="J204"/>
  <c r="BK197"/>
  <c r="J191"/>
  <c r="BK185"/>
  <c r="BK179"/>
  <c r="BK175"/>
  <c r="BK171"/>
  <c r="BK163"/>
  <c r="BK153"/>
  <c r="J151"/>
  <c r="J145"/>
  <c r="J138"/>
  <c r="BK133"/>
  <c r="BK316"/>
  <c r="J308"/>
  <c r="J270"/>
  <c r="J265"/>
  <c r="BK216"/>
  <c r="J206"/>
  <c r="BK200"/>
  <c r="BK193"/>
  <c r="BK188"/>
  <c r="J182"/>
  <c r="J177"/>
  <c r="BK173"/>
  <c r="J163"/>
  <c r="J153"/>
  <c r="J148"/>
  <c r="BK142"/>
  <c r="J136"/>
  <c r="BK131"/>
  <c r="J324"/>
  <c r="J320"/>
  <c r="BK314"/>
  <c r="J314"/>
  <c r="J310"/>
  <c r="J306"/>
  <c r="J304"/>
  <c r="BK298"/>
  <c r="BK295"/>
  <c r="J295"/>
  <c r="J293"/>
  <c r="J291"/>
  <c r="J287"/>
  <c r="J283"/>
  <c r="J280"/>
  <c r="J275"/>
  <c r="BK270"/>
  <c r="BK265"/>
  <c r="BK260"/>
  <c r="J258"/>
  <c r="J255"/>
  <c r="J253"/>
  <c r="J249"/>
  <c r="J246"/>
  <c r="J243"/>
  <c r="J240"/>
  <c r="J235"/>
  <c r="BK231"/>
  <c r="J229"/>
  <c r="BK225"/>
  <c r="BK223"/>
  <c r="BK221"/>
  <c r="J218"/>
  <c r="J216"/>
  <c r="BK206"/>
  <c r="J200"/>
  <c r="J193"/>
  <c r="J188"/>
  <c r="BK182"/>
  <c r="BK177"/>
  <c r="J173"/>
  <c r="J167"/>
  <c r="J156"/>
  <c r="BK148"/>
  <c r="J142"/>
  <c r="BK136"/>
  <c r="J131"/>
  <c r="BK129"/>
  <c r="BK308"/>
  <c r="BK272"/>
  <c r="J268"/>
  <c r="J263"/>
  <c r="BK213"/>
  <c r="BK204"/>
  <c r="J197"/>
  <c r="BK191"/>
  <c r="J185"/>
  <c r="J179"/>
  <c r="J175"/>
  <c r="J171"/>
  <c r="BK167"/>
  <c r="BK156"/>
  <c r="BK151"/>
  <c r="BK145"/>
  <c r="BK138"/>
  <c r="J133"/>
  <c r="J129"/>
  <c i="1" r="AS94"/>
  <c i="2" l="1" r="BK128"/>
  <c r="R128"/>
  <c r="BK239"/>
  <c r="J239"/>
  <c r="J98"/>
  <c r="R239"/>
  <c r="BK252"/>
  <c r="J252"/>
  <c r="J99"/>
  <c r="R252"/>
  <c r="BK279"/>
  <c r="J279"/>
  <c r="J100"/>
  <c r="P279"/>
  <c r="T279"/>
  <c r="BK290"/>
  <c r="BK289"/>
  <c r="J289"/>
  <c r="J102"/>
  <c r="T290"/>
  <c r="T289"/>
  <c r="BK301"/>
  <c r="T301"/>
  <c r="P313"/>
  <c r="T313"/>
  <c r="P128"/>
  <c r="T128"/>
  <c r="P239"/>
  <c r="T239"/>
  <c r="P252"/>
  <c r="T252"/>
  <c r="R279"/>
  <c r="P290"/>
  <c r="P289"/>
  <c r="R290"/>
  <c r="R289"/>
  <c r="P301"/>
  <c r="P300"/>
  <c r="R301"/>
  <c r="BK313"/>
  <c r="J313"/>
  <c r="J106"/>
  <c r="R313"/>
  <c r="BK234"/>
  <c r="J234"/>
  <c r="J97"/>
  <c r="BK286"/>
  <c r="J286"/>
  <c r="J101"/>
  <c r="BK319"/>
  <c r="J319"/>
  <c r="J107"/>
  <c r="BK323"/>
  <c r="J323"/>
  <c r="J108"/>
  <c r="F90"/>
  <c r="J120"/>
  <c r="J123"/>
  <c r="BE129"/>
  <c r="BE136"/>
  <c r="BE138"/>
  <c r="BE142"/>
  <c r="BE145"/>
  <c r="BE151"/>
  <c r="BE167"/>
  <c r="BE177"/>
  <c r="BE191"/>
  <c r="BE200"/>
  <c r="BE206"/>
  <c r="BE213"/>
  <c r="BE265"/>
  <c r="BE270"/>
  <c r="BE272"/>
  <c r="BE131"/>
  <c r="BE133"/>
  <c r="BE148"/>
  <c r="BE153"/>
  <c r="BE156"/>
  <c r="BE163"/>
  <c r="BE171"/>
  <c r="BE173"/>
  <c r="BE175"/>
  <c r="BE179"/>
  <c r="BE182"/>
  <c r="BE185"/>
  <c r="BE188"/>
  <c r="BE193"/>
  <c r="BE197"/>
  <c r="BE204"/>
  <c r="BE216"/>
  <c r="BE218"/>
  <c r="BE221"/>
  <c r="BE223"/>
  <c r="BE225"/>
  <c r="BE229"/>
  <c r="BE231"/>
  <c r="BE235"/>
  <c r="BE240"/>
  <c r="BE243"/>
  <c r="BE246"/>
  <c r="BE249"/>
  <c r="BE253"/>
  <c r="BE255"/>
  <c r="BE258"/>
  <c r="BE260"/>
  <c r="BE263"/>
  <c r="BE268"/>
  <c r="BE275"/>
  <c r="BE280"/>
  <c r="BE283"/>
  <c r="BE287"/>
  <c r="BE291"/>
  <c r="BE293"/>
  <c r="BE295"/>
  <c r="BE298"/>
  <c r="BE302"/>
  <c r="BE304"/>
  <c r="BE306"/>
  <c r="BE308"/>
  <c r="BE310"/>
  <c r="BE314"/>
  <c r="BE316"/>
  <c r="BE320"/>
  <c r="BE324"/>
  <c r="F35"/>
  <c i="1" r="BD95"/>
  <c r="BD94"/>
  <c r="W33"/>
  <c i="2" r="J32"/>
  <c i="1" r="AW95"/>
  <c i="2" r="F34"/>
  <c i="1" r="BC95"/>
  <c r="BC94"/>
  <c r="W32"/>
  <c i="2" r="F32"/>
  <c i="1" r="BA95"/>
  <c r="BA94"/>
  <c r="W30"/>
  <c i="2" r="F33"/>
  <c i="1" r="BB95"/>
  <c r="BB94"/>
  <c r="AX94"/>
  <c i="2" l="1" r="R300"/>
  <c r="T127"/>
  <c r="R127"/>
  <c r="R126"/>
  <c r="P127"/>
  <c r="P126"/>
  <c i="1" r="AU95"/>
  <c i="2" r="T300"/>
  <c r="BK300"/>
  <c r="J300"/>
  <c r="J104"/>
  <c r="BK127"/>
  <c r="J127"/>
  <c r="J95"/>
  <c r="J128"/>
  <c r="J96"/>
  <c r="J290"/>
  <c r="J103"/>
  <c r="J301"/>
  <c r="J105"/>
  <c i="1" r="AU94"/>
  <c r="AW94"/>
  <c r="AK30"/>
  <c i="2" r="J31"/>
  <c i="1" r="AV95"/>
  <c r="AT95"/>
  <c r="AY94"/>
  <c r="W31"/>
  <c i="2" r="F31"/>
  <c i="1" r="AZ95"/>
  <c r="AZ94"/>
  <c r="W29"/>
  <c i="2" l="1" r="T126"/>
  <c r="BK126"/>
  <c r="J126"/>
  <c r="J28"/>
  <c i="1" r="AG95"/>
  <c r="AG94"/>
  <c r="AK26"/>
  <c r="AV94"/>
  <c r="AK29"/>
  <c r="AK35"/>
  <c i="2" l="1" r="J37"/>
  <c r="J94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<sst xmlns="http://schemas.openxmlformats.org/spreadsheetml/2006/main">
  <si>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</si>
  <si>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</si>
  <si>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</si>
  <si>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</si>
  <si>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</si>
  <si>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{4c3b1931-09c3-4fb2-975a-83bdcc6021d0}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</si>
  <si>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</si>
  <si>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</si>
  <si>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</si>
  <si>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</si>
  <si>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</si>
  <si>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</si>
  <si>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</si>
  <si>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</si>
  <si>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213365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</si>
  <si>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</si>
  <si>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</si>
  <si>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Smolenská - přístupová cesta</t>
  </si>
  <si>
    <t>KSO:</t>
  </si>
  <si>
    <t>CC-CZ:</t>
  </si>
  <si>
    <t>Místo:</t>
  </si>
  <si>
    <t>k.ú. Jevíčko-předměstí</t>
  </si>
  <si>
    <t>Datum:</t>
  </si>
  <si>
    <t>18. 1. 2024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</si>
  <si>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</si>
  <si>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</si>
  <si>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</si>
  <si>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</si>
  <si>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</si>
  <si>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</si>
  <si>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</si>
  <si>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</si>
  <si>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</si>
  <si>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PM, s.p. - Ing. Šefčíková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</si>
  <si>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</si>
  <si>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</si>
  <si>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</si>
  <si>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</si>
  <si>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</si>
  <si>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</si>
  <si>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</si>
  <si>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</si>
  <si>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</si>
  <si>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</si>
  <si>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</si>
  <si>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</si>
  <si>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</si>
  <si>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</si>
  <si>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</si>
  <si>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</si>
  <si>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</si>
  <si>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</si>
  <si>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</si>
  <si>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</si>
  <si>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</si>
  <si>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</si>
  <si>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</si>
  <si>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</si>
  <si>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</si>
  <si>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</si>
  <si>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</si>
  <si>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</si>
  <si>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</si>
  <si>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</si>
  <si>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</si>
  <si>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</si>
  <si>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</si>
  <si>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</si>
  <si>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</si>
  <si>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</si>
  <si>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</si>
  <si>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</si>
  <si>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</si>
  <si>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</si>
  <si>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</si>
  <si>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</si>
  <si>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</si>
  <si>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</si>
  <si>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</si>
  <si>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</si>
  <si>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</si>
  <si>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</si>
  <si>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</si>
  <si>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</si>
  <si>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</si>
  <si>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</si>
  <si>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</si>
  <si>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</si>
  <si>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</si>
  <si>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</si>
  <si>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</si>
  <si>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</si>
  <si>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</si>
  <si>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</si>
  <si>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</si>
  <si>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</si>
  <si>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</si>
  <si>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</si>
  <si>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</si>
  <si>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</si>
  <si>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742 - Elektroinstalace - slaboproud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</si>
  <si>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</si>
  <si>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</si>
  <si>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</si>
  <si>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</si>
  <si>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</si>
  <si>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</si>
  <si>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</si>
  <si>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</si>
  <si>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</si>
  <si>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</si>
  <si>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</si>
  <si>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</si>
  <si>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</si>
  <si>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</si>
  <si>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</si>
  <si>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</si>
  <si>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</si>
  <si>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</si>
  <si>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</si>
  <si>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</si>
  <si>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</si>
  <si>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</si>
  <si>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</si>
  <si>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111111321</t>
  </si>
  <si>
    <t>Odstranění ruderálního porostu přes 100 do 500 m2 naložení a odvoz do 20 km v rovině nebo svahu do 1:5</t>
  </si>
  <si>
    <t>m2</t>
  </si>
  <si>
    <t>4</t>
  </si>
  <si>
    <t>-433865738</t>
  </si>
  <si>
    <t>PP</t>
  </si>
  <si>
    <t>Odstranění ruderálního porostu z plochy přes 100 do 500 m2 v rovině nebo na svahu do 1:5</t>
  </si>
  <si>
    <t>111209111</t>
  </si>
  <si>
    <t>Spálení proutí a klestu</t>
  </si>
  <si>
    <t>446709599</t>
  </si>
  <si>
    <t>Spálení proutí, klestu z prořezávek a odstraněných křovin pro jakoukoliv dřevinu</t>
  </si>
  <si>
    <t>3</t>
  </si>
  <si>
    <t>111251101</t>
  </si>
  <si>
    <t>Odstranění křovin a stromů průměru kmene do 100 mm i s kořeny sklonu terénu do 1:5 z celkové plochy do 100 m2 strojně</t>
  </si>
  <si>
    <t>296010356</t>
  </si>
  <si>
    <t>Odstranění křovin a stromů s odstraněním kořenů strojně průměru kmene do 100 mm v rovině nebo ve svahu sklonu terénu do 1:5, při celkové ploše do 100 m2</t>
  </si>
  <si>
    <t>P</t>
  </si>
  <si>
    <t>Poznámka k položce:_x000d_
5 × trnka D 10 cm + 50% rezerva</t>
  </si>
  <si>
    <t>111301111</t>
  </si>
  <si>
    <t>Sejmutí drnu tl do 100 mm s přemístěním do 50 m nebo naložením na dopravní prostředek</t>
  </si>
  <si>
    <t>-1754633021</t>
  </si>
  <si>
    <t>Sejmutí drnu tl. do 100 mm, v jakékoliv ploše</t>
  </si>
  <si>
    <t>5</t>
  </si>
  <si>
    <t>112101101</t>
  </si>
  <si>
    <t>Odstranění stromů listnatých průměru kmene přes 100 do 300 mm</t>
  </si>
  <si>
    <t>kus</t>
  </si>
  <si>
    <t>963214356</t>
  </si>
  <si>
    <t>Odstranění stromů s odřezáním kmene a s odvětvením listnatých, průměru kmene přes 100 do 300 mm</t>
  </si>
  <si>
    <t>Poznámka k položce:_x000d_
trs vrb + trs bezu + trnka</t>
  </si>
  <si>
    <t>VV</t>
  </si>
  <si>
    <t>11+3+1</t>
  </si>
  <si>
    <t>6</t>
  </si>
  <si>
    <t>112101102</t>
  </si>
  <si>
    <t>Odstranění stromů listnatých průměru kmene přes 300 do 500 mm</t>
  </si>
  <si>
    <t>1496177193</t>
  </si>
  <si>
    <t>Odstranění stromů s odřezáním kmene a s odvětvením listnatých, průměru kmene přes 300 do 500 mm</t>
  </si>
  <si>
    <t>Poznámka k položce:_x000d_
jabloň u silnice</t>
  </si>
  <si>
    <t>7</t>
  </si>
  <si>
    <t>112111111</t>
  </si>
  <si>
    <t>Spálení větví všech druhů stromů</t>
  </si>
  <si>
    <t>441137511</t>
  </si>
  <si>
    <t>Spálení větví stromů všech druhů stromů o průměru kmene přes 0,10 m na hromadách</t>
  </si>
  <si>
    <t>15+1</t>
  </si>
  <si>
    <t>8</t>
  </si>
  <si>
    <t>112251101</t>
  </si>
  <si>
    <t>Odstranění pařezů průměru přes 100 do 300 mm</t>
  </si>
  <si>
    <t>-271092718</t>
  </si>
  <si>
    <t>Odstranění pařezů strojně s jejich vykopáním nebo vytrháním průměru přes 100 do 300 mm</t>
  </si>
  <si>
    <t>Poznámka k položce:_x000d_
trnka</t>
  </si>
  <si>
    <t>9</t>
  </si>
  <si>
    <t>112251104</t>
  </si>
  <si>
    <t>Odstranění pařezů průměru přes 700 do 900 mm</t>
  </si>
  <si>
    <t>-1546387284</t>
  </si>
  <si>
    <t>Odstranění pařezů strojně s jejich vykopáním nebo vytrháním průměru přes 700 do 900 mm</t>
  </si>
  <si>
    <t>10</t>
  </si>
  <si>
    <t>112251221</t>
  </si>
  <si>
    <t>Odstranění pařezů rovině nebo na svahu do 1:5 odfrézováním hl přes 0,2 do 0,5 m</t>
  </si>
  <si>
    <t>-1900752306</t>
  </si>
  <si>
    <t>Odstranění pařezu odfrézováním nebo odvrtáním hloubky přes 200 do 500 mm v rovině nebo na svahu do 1:5</t>
  </si>
  <si>
    <t>11</t>
  </si>
  <si>
    <t>122251104</t>
  </si>
  <si>
    <t>Odkopávky a prokopávky nezapažené v hornině třídy těžitelnosti I skupiny 3 objem do 500 m3 strojně</t>
  </si>
  <si>
    <t>m3</t>
  </si>
  <si>
    <t>-1020320489</t>
  </si>
  <si>
    <t>Odkopávky a prokopávky nezapažené strojně v hornině třídy těžitelnosti I skupiny 3 přes 100 do 500 m3</t>
  </si>
  <si>
    <t>cesta z tabulky kubatur</t>
  </si>
  <si>
    <t>285,186</t>
  </si>
  <si>
    <t>sanace výtrže v PF 7</t>
  </si>
  <si>
    <t>11*(0,3+0,85)/2*0,5</t>
  </si>
  <si>
    <t>Součet</t>
  </si>
  <si>
    <t>132212131</t>
  </si>
  <si>
    <t>Hloubení nezapažených rýh šířky do 800 mm v soudržných horninách třídy těžitelnosti I skupiny 3 ručně</t>
  </si>
  <si>
    <t>-917412254</t>
  </si>
  <si>
    <t>Hloubení nezapažených rýh šířky do 800 mm ručně s urovnáním dna do předepsaného profilu a spádu v hornině třídy těžitelnosti I skupiny 3 soudržných</t>
  </si>
  <si>
    <t>Poznámka k položce:_x000d_
výkop pro uložení vedení Cetin do chráničky</t>
  </si>
  <si>
    <t>5*0,4*0,8</t>
  </si>
  <si>
    <t>13</t>
  </si>
  <si>
    <t>132251102</t>
  </si>
  <si>
    <t>Hloubení rýh nezapažených š do 800 mm v hornině třídy těžitelnosti I skupiny 3 objem do 50 m3 strojně</t>
  </si>
  <si>
    <t>-928343668</t>
  </si>
  <si>
    <t>Hloubení nezapažených rýh šířky do 800 mm strojně s urovnáním dna do předepsaného profilu a spádu v hornině třídy těžitelnosti I skupiny 3 přes 20 do 50 m3</t>
  </si>
  <si>
    <t>Poznámka k položce:_x000d_
pro patku opevnění výtrže</t>
  </si>
  <si>
    <t>11*0,8</t>
  </si>
  <si>
    <t>14</t>
  </si>
  <si>
    <t>162201411</t>
  </si>
  <si>
    <t>Vodorovné přemístění kmenů stromů listnatých do 1 km D kmene přes 100 do 300 mm</t>
  </si>
  <si>
    <t>-1424369905</t>
  </si>
  <si>
    <t>Vodorovné přemístění větví, kmenů nebo pařezů s naložením, složením a dopravou do 1000 m kmenů stromů listnatých, průměru přes 100 do 300 mm</t>
  </si>
  <si>
    <t>15</t>
  </si>
  <si>
    <t>162201412</t>
  </si>
  <si>
    <t>Vodorovné přemístění kmenů stromů listnatých do 1 km D kmene přes 300 do 500 mm</t>
  </si>
  <si>
    <t>-685387194</t>
  </si>
  <si>
    <t>Vodorovné přemístění větví, kmenů nebo pařezů s naložením, složením a dopravou do 1000 m kmenů stromů listnatých, průměru přes 300 do 500 mm</t>
  </si>
  <si>
    <t>16</t>
  </si>
  <si>
    <t>162201421</t>
  </si>
  <si>
    <t>Vodorovné přemístění pařezů do 1 km D přes 100 do 300 mm</t>
  </si>
  <si>
    <t>-340264517</t>
  </si>
  <si>
    <t>Vodorovné přemístění větví, kmenů nebo pařezů s naložením, složením a dopravou do 1000 m pařezů kmenů, průměru přes 100 do 300 mm</t>
  </si>
  <si>
    <t>17</t>
  </si>
  <si>
    <t>162201424</t>
  </si>
  <si>
    <t>Vodorovné přemístění pařezů do 1 km D přes 700 do 900 mm</t>
  </si>
  <si>
    <t>-601225336</t>
  </si>
  <si>
    <t>Vodorovné přemístění větví, kmenů nebo pařezů s naložením, složením a dopravou do 1000 m pařezů kmenů, průměru přes 700 do 900 mm</t>
  </si>
  <si>
    <t>18</t>
  </si>
  <si>
    <t>162301951</t>
  </si>
  <si>
    <t>Příplatek k vodorovnému přemístění kmenů stromů listnatých D kmene přes 100 do 300 mm ZKD 1 km</t>
  </si>
  <si>
    <t>921052900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</si>
  <si>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</si>
  <si>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15*6</t>
  </si>
  <si>
    <t>19</t>
  </si>
  <si>
    <t>162301952</t>
  </si>
  <si>
    <t>Příplatek k vodorovnému přemístění kmenů stromů listnatých D kmene přes 300 do 500 mm ZKD 1 km</t>
  </si>
  <si>
    <t>-30000889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</si>
  <si>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</si>
  <si>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1*6</t>
  </si>
  <si>
    <t>20</t>
  </si>
  <si>
    <t>162301971</t>
  </si>
  <si>
    <t>Příplatek k vodorovnému přemístění pařezů D přes 100 do 300 mm ZKD 1 km</t>
  </si>
  <si>
    <t>-956131096</t>
  </si>
  <si>
    <t>Vodorovné přemístění větví, kmenů nebo pařezů s naložením, složením a dopravou Příplatek k cenám za každých dalších i započatých 1000 m přes 1000 m pařezů kmenů, průměru přes 100 do 300 mm</t>
  </si>
  <si>
    <t>162301974</t>
  </si>
  <si>
    <t>Příplatek k vodorovnému přemístění pařezů D přes 700 do 900 mm ZKD 1 km</t>
  </si>
  <si>
    <t>2112994219</t>
  </si>
  <si>
    <t>Vodorovné přemístění větví, kmenů nebo pařezů s naložením, složením a dopravou Příplatek k cenám za každých dalších i započatých 1000 m přes 1000 m pařezů kmenů, průměru přes 700 do 900 mm</t>
  </si>
  <si>
    <t>2*6</t>
  </si>
  <si>
    <t>22</t>
  </si>
  <si>
    <t>162702111</t>
  </si>
  <si>
    <t>Vodorovné přemístění drnu bez naložení se složením přes 5000 do 6000 m</t>
  </si>
  <si>
    <t>1685152619</t>
  </si>
  <si>
    <t>Vodorovné přemístění drnu na suchu na vzdálenost přes 5000 do 6000 m</t>
  </si>
  <si>
    <t>23</t>
  </si>
  <si>
    <t>162702119</t>
  </si>
  <si>
    <t>Příplatek k vodorovnému přemístění drnu do 6000 m ZKD 1000 m</t>
  </si>
  <si>
    <t>-928548194</t>
  </si>
  <si>
    <t>Vodorovné přemístění drnu na suchu Příplatek k ceně za každých dalších i započatých 1000 m</t>
  </si>
  <si>
    <t>Poznámka k položce:_x000d_
uvažováno ZD Víska u Jevíčka</t>
  </si>
  <si>
    <t>1409,803*1</t>
  </si>
  <si>
    <t>24</t>
  </si>
  <si>
    <t>162751117</t>
  </si>
  <si>
    <t>Vodorovné přemístění přes 9 000 do 10000 m výkopku/sypaniny z horniny třídy těžitelnosti I skupiny 1 až 3</t>
  </si>
  <si>
    <t>1887605047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</si>
  <si>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</si>
  <si>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288,349+8,8-204,963</t>
  </si>
  <si>
    <t>25</t>
  </si>
  <si>
    <t>162751119</t>
  </si>
  <si>
    <t>Příplatek k vodorovnému přemístění výkopku/sypaniny z horniny třídy těžitelnosti I skupiny 1 až 3 ZKD 1000 m přes 10000 m</t>
  </si>
  <si>
    <t>1755381222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</si>
  <si>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</si>
  <si>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uvažována skládka Březinka</t>
  </si>
  <si>
    <t>92,186*3</t>
  </si>
  <si>
    <t>26</t>
  </si>
  <si>
    <t>167102111</t>
  </si>
  <si>
    <t>Nakládání drnu ze skládky</t>
  </si>
  <si>
    <t>-1485401328</t>
  </si>
  <si>
    <t>27</t>
  </si>
  <si>
    <t>171151103</t>
  </si>
  <si>
    <t>Uložení sypaniny z hornin soudržných do násypů zhutněných strojně</t>
  </si>
  <si>
    <t>13879252</t>
  </si>
  <si>
    <t>Uložení sypanin do násypů strojně s rozprostřením sypaniny ve vrstvách a s hrubým urovnáním zhutněných z hornin soudržných jakékoliv třídy těžitelnosti</t>
  </si>
  <si>
    <t xml:space="preserve">násyp pro komunikaci </t>
  </si>
  <si>
    <t>204,963</t>
  </si>
  <si>
    <t>zásyp rýhy podél vedení Cetin</t>
  </si>
  <si>
    <t>1,6</t>
  </si>
  <si>
    <t>28</t>
  </si>
  <si>
    <t>171201231</t>
  </si>
  <si>
    <t>Poplatek za uložení zeminy a kamení na recyklační skládce (skládkovné) kód odpadu 17 05 04</t>
  </si>
  <si>
    <t>t</t>
  </si>
  <si>
    <t>1411161827</t>
  </si>
  <si>
    <t>Poplatek za uložení stavebního odpadu na recyklační skládce (skládkovné) zeminy a kamení zatříděného do Katalogu odpadů pod kódem 17 05 04</t>
  </si>
  <si>
    <t>(288,349+8,8-204,963)*1,8</t>
  </si>
  <si>
    <t>29</t>
  </si>
  <si>
    <t>180405114</t>
  </si>
  <si>
    <t>Založení trávníku ve vegetačních prefabrikátech výsevem směsi substrátu a semene v rovině a ve svahu do 1:5</t>
  </si>
  <si>
    <t>-1197527200</t>
  </si>
  <si>
    <t>Založení trávníků ve vegetačních dlaždicích nebo prefabrikátech výsevem směsi substrátu a semene v rovině nebo na svahu do 1:5</t>
  </si>
  <si>
    <t>30</t>
  </si>
  <si>
    <t>M</t>
  </si>
  <si>
    <t>00572472</t>
  </si>
  <si>
    <t>osivo směs travní krajinná-rovinná</t>
  </si>
  <si>
    <t>kg</t>
  </si>
  <si>
    <t>-211495054</t>
  </si>
  <si>
    <t>548,933*0,02 'Přepočtené koeficientem množství</t>
  </si>
  <si>
    <t>31</t>
  </si>
  <si>
    <t>181111111</t>
  </si>
  <si>
    <t>Plošná úprava terénu do 500 m2 zemina skupiny 1 až 4 nerovnosti přes 50 do 100 mm v rovinně a svahu do 1:5</t>
  </si>
  <si>
    <t>-944147178</t>
  </si>
  <si>
    <t>Plošná úprava terénu v zemině skupiny 1 až 4 s urovnáním povrchu bez doplnění ornice souvislé plochy do 500 m2 při nerovnostech terénu přes 50 do 100 mm v rovině nebo na svahu do 1:5</t>
  </si>
  <si>
    <t>32</t>
  </si>
  <si>
    <t>181351003</t>
  </si>
  <si>
    <t>Rozprostření ornice tl vrstvy do 200 mm pl do 100 m2 v rovině nebo ve svahu do 1:5 strojně</t>
  </si>
  <si>
    <t>-1009175661</t>
  </si>
  <si>
    <t>Rozprostření a urovnání ornice v rovině nebo ve svahu sklonu do 1:5 strojně při souvislé ploše do 100 m2, tl. vrstvy do 200 mm</t>
  </si>
  <si>
    <t>33</t>
  </si>
  <si>
    <t>182151111</t>
  </si>
  <si>
    <t>Svahování v zářezech v hornině třídy těžitelnosti I skupiny 1 až 3 strojně</t>
  </si>
  <si>
    <t>210202703</t>
  </si>
  <si>
    <t>Svahování trvalých svahů do projektovaných profilů strojně s potřebným přemístěním výkopku při svahování v zářezech v hornině třídy těžitelnosti I, skupiny 1 až 3</t>
  </si>
  <si>
    <t>Poznámka k položce:_x000d_
sanace výtrže v PF 7</t>
  </si>
  <si>
    <t>11*2,85</t>
  </si>
  <si>
    <t>34</t>
  </si>
  <si>
    <t>182251101</t>
  </si>
  <si>
    <t>Svahování násypů strojně</t>
  </si>
  <si>
    <t>-1248726940</t>
  </si>
  <si>
    <t>Svahování trvalých svahů do projektovaných profilů strojně s potřebným přemístěním výkopku při svahování násypů v jakékoliv hornině</t>
  </si>
  <si>
    <t>35</t>
  </si>
  <si>
    <t>R181351</t>
  </si>
  <si>
    <t>Nákup a doprava ornice na staveniště</t>
  </si>
  <si>
    <t>248075005</t>
  </si>
  <si>
    <t>548,933*0,15</t>
  </si>
  <si>
    <t>Vodorovné konstrukce</t>
  </si>
  <si>
    <t>36</t>
  </si>
  <si>
    <t>463212111</t>
  </si>
  <si>
    <t>Rovnanina z lomového kamene upraveného s vyklínováním spár úlomky kamene</t>
  </si>
  <si>
    <t>-210454601</t>
  </si>
  <si>
    <t>Rovnanina z lomového kamene upraveného, tříděného jakékoliv tloušťky rovnaniny s vyklínováním spár a dutin úlomky kamene</t>
  </si>
  <si>
    <t>Poznámka k položce:_x000d_
sanace výtrže v PF 7 z LK o hm. 80 - 200 kg</t>
  </si>
  <si>
    <t>11*3,83</t>
  </si>
  <si>
    <t>Komunikace pozemní</t>
  </si>
  <si>
    <t>37</t>
  </si>
  <si>
    <t>564761111</t>
  </si>
  <si>
    <t>Podklad z kameniva hrubého drceného vel. 32-63 mm plochy přes 100 m2 tl 200 mm</t>
  </si>
  <si>
    <t>52268353</t>
  </si>
  <si>
    <t>Podklad nebo kryt z kameniva hrubého drceného vel. 32-63 mm s rozprostřením a zhutněním plochy přes 100 m2, po zhutnění tl. 200 mm</t>
  </si>
  <si>
    <t>188,6*(4+4,6)/2</t>
  </si>
  <si>
    <t>38</t>
  </si>
  <si>
    <t>564861111</t>
  </si>
  <si>
    <t>Podklad ze štěrkodrtě ŠD plochy přes 100 m2 tl 200 mm</t>
  </si>
  <si>
    <t>-1245807970</t>
  </si>
  <si>
    <t>Podklad ze štěrkodrti ŠD s rozprostřením a zhutněním plochy přes 100 m2, po zhutnění tl. 200 mm</t>
  </si>
  <si>
    <t>188,6*(4,6+5,2)/2 + 20*(4,3+4,9)/2*1,1</t>
  </si>
  <si>
    <t>39</t>
  </si>
  <si>
    <t>564910511</t>
  </si>
  <si>
    <t>Podklad z R-materiálu plochy do 100 m2 tl 50 mm</t>
  </si>
  <si>
    <t>-1590660626</t>
  </si>
  <si>
    <t>Podklad nebo podsyp z R-materiálu s rozprostřením a zhutněním plochy jednotlivě do 100 m2, po zhutnění tl. 50 mm</t>
  </si>
  <si>
    <t>20*(4,15+4,3)/2*1,1</t>
  </si>
  <si>
    <t>40</t>
  </si>
  <si>
    <t>577144121</t>
  </si>
  <si>
    <t>Asfaltový beton vrstva obrusná ACO 11+ (ABS) tř. I tl 50 mm š přes 3 m z nemodifikovaného asfaltu</t>
  </si>
  <si>
    <t>-498433964</t>
  </si>
  <si>
    <t>Asfaltový beton vrstva obrusná ACO 11 (ABS) s rozprostřením a se zhutněním z nemodifikovaného asfaltu v pruhu šířky přes 3 m tř. I (ACO 11+), po zhutnění tl. 50 mm</t>
  </si>
  <si>
    <t>20*(4+4,15)/2*1,1</t>
  </si>
  <si>
    <t>Ostatní konstrukce a práce, bourání</t>
  </si>
  <si>
    <t>41</t>
  </si>
  <si>
    <t>912211111</t>
  </si>
  <si>
    <t>Montáž směrového sloupku silničního plastového prosté uložení bez betonového základu</t>
  </si>
  <si>
    <t>561596813</t>
  </si>
  <si>
    <t>Montáž směrového sloupku plastového s odrazkou prostým uložením bez betonového základu silničního</t>
  </si>
  <si>
    <t>42</t>
  </si>
  <si>
    <t>40445162</t>
  </si>
  <si>
    <t>sloupek směrový silniční plastový 1,0m</t>
  </si>
  <si>
    <t>2033530404</t>
  </si>
  <si>
    <t>Poznámka k položce:_x000d_
- směrové červené sloupky Z11c a Z11d</t>
  </si>
  <si>
    <t>43</t>
  </si>
  <si>
    <t>914111111</t>
  </si>
  <si>
    <t>Montáž svislé dopravní značky do velikosti 1 m2 objímkami na sloupek nebo konzolu</t>
  </si>
  <si>
    <t>822313811</t>
  </si>
  <si>
    <t>Montáž svislé dopravní značky základní velikosti do 1 m2 objímkami na sloupky nebo konzoly</t>
  </si>
  <si>
    <t>44</t>
  </si>
  <si>
    <t>40445620</t>
  </si>
  <si>
    <t>zákazové, příkazové dopravní značky B1-B34, C1-15 700mm</t>
  </si>
  <si>
    <t>-826229701</t>
  </si>
  <si>
    <t>Poznámka k položce:_x000d_
- značka B1 - Zákaz vjezdu všech vozidel_x000d_
- značka B24a - Zákaz odbočení vpravo</t>
  </si>
  <si>
    <t>45</t>
  </si>
  <si>
    <t>1493243271</t>
  </si>
  <si>
    <t>46</t>
  </si>
  <si>
    <t>40445650</t>
  </si>
  <si>
    <t>dodatkové tabulky E7, E12, E13 500x300mm</t>
  </si>
  <si>
    <t>409886554</t>
  </si>
  <si>
    <t xml:space="preserve">Poznámka k položce:_x000d_
- dodatková tabulka E13 s textem „MIMO VOZIDLA POVODÍ MORAVY, S.P._x000d_
</t>
  </si>
  <si>
    <t>47</t>
  </si>
  <si>
    <t>914511111</t>
  </si>
  <si>
    <t>Montáž sloupku dopravních značek délky do 3,5 m s betonovým základem</t>
  </si>
  <si>
    <t>-39468798</t>
  </si>
  <si>
    <t>Montáž sloupku dopravních značek délky do 3,5 m do betonového základu</t>
  </si>
  <si>
    <t>48</t>
  </si>
  <si>
    <t>40445225</t>
  </si>
  <si>
    <t>sloupek pro dopravní značku Zn D 60mm v 3,5m</t>
  </si>
  <si>
    <t>-1542082298</t>
  </si>
  <si>
    <t>49</t>
  </si>
  <si>
    <t>919726123</t>
  </si>
  <si>
    <t>Geotextilie pro ochranu, separaci a filtraci netkaná měrná hm přes 300 do 500 g/m2</t>
  </si>
  <si>
    <t>-1008215736</t>
  </si>
  <si>
    <t>Geotextilie netkaná pro ochranu, separaci nebo filtraci měrná hmotnost přes 300 do 500 g/m2</t>
  </si>
  <si>
    <t>208,6*5,2</t>
  </si>
  <si>
    <t>50</t>
  </si>
  <si>
    <t>938909311</t>
  </si>
  <si>
    <t>Čištění vozovek metením strojně podkladu nebo krytu betonového nebo živičného</t>
  </si>
  <si>
    <t>-129979109</t>
  </si>
  <si>
    <t>Čištění vozovek metením bláta, prachu nebo hlinitého nánosu s odklizením na hromady na vzdálenost do 20 m nebo naložením na dopravní prostředek strojně povrchu podkladu nebo krytu betonového nebo živičného</t>
  </si>
  <si>
    <t>Poznámka k položce:_x000d_
čištění komunikací užívaných v rámci stavby po každé pracovní směně, případně v závislosti na klimatických podmínkách častěji</t>
  </si>
  <si>
    <t>2000*5</t>
  </si>
  <si>
    <t>997</t>
  </si>
  <si>
    <t>Přesun sutě</t>
  </si>
  <si>
    <t>51</t>
  </si>
  <si>
    <t>997013811</t>
  </si>
  <si>
    <t>Poplatek za uložení na skládce (skládkovné) stavebního odpadu dřevěného kód odpadu 17 02 01</t>
  </si>
  <si>
    <t>1152802609</t>
  </si>
  <si>
    <t>Poplatek za uložení stavebního odpadu na skládce (skládkovné) dřevěného zatříděného do Katalogu odpadů pod kódem 17 02 01</t>
  </si>
  <si>
    <t>Poznámka k položce:_x000d_
pařezy</t>
  </si>
  <si>
    <t>52</t>
  </si>
  <si>
    <t>997221858</t>
  </si>
  <si>
    <t>Poplatek za uložení na recyklační skládce (skládkovné) odpadu z rostlinných pletiv kód odpadu 02 01 03</t>
  </si>
  <si>
    <t>192456268</t>
  </si>
  <si>
    <t>Poplatek za uložení stavebního odpadu na recyklační skládce (skládkovné) z rostlinných pletiv zatříděného do Katalogu odpadů pod kódem 02 01 03</t>
  </si>
  <si>
    <t>1409,803*0,1*1,5</t>
  </si>
  <si>
    <t>998</t>
  </si>
  <si>
    <t>Přesun hmot</t>
  </si>
  <si>
    <t>53</t>
  </si>
  <si>
    <t>998225111</t>
  </si>
  <si>
    <t>Přesun hmot pro pozemní komunikace s krytem z kamene, monolitickým betonovým nebo živičným</t>
  </si>
  <si>
    <t>1456384570</t>
  </si>
  <si>
    <t>Přesun hmot pro komunikace s krytem z kameniva, monolitickým betonovým nebo živičným dopravní vzdálenost do 200 m jakékoliv délky objektu</t>
  </si>
  <si>
    <t>PSV</t>
  </si>
  <si>
    <t>Práce a dodávky PSV</t>
  </si>
  <si>
    <t>742</t>
  </si>
  <si>
    <t>Elektroinstalace - slaboproud</t>
  </si>
  <si>
    <t>54</t>
  </si>
  <si>
    <t>742110102</t>
  </si>
  <si>
    <t>Montáž kabelového žlabu pro slaboproud šířky do 150 mm</t>
  </si>
  <si>
    <t>m</t>
  </si>
  <si>
    <t>2118780449</t>
  </si>
  <si>
    <t>Montáž kabelového žlabu šířky do 150 mm</t>
  </si>
  <si>
    <t>55</t>
  </si>
  <si>
    <t>34575131</t>
  </si>
  <si>
    <t>žlab kabelový s víkem PVC (100x100)</t>
  </si>
  <si>
    <t>-1021249641</t>
  </si>
  <si>
    <t>56</t>
  </si>
  <si>
    <t>230202032</t>
  </si>
  <si>
    <t>Montáž chráničky plastové průměru přes 63 do 110 mm</t>
  </si>
  <si>
    <t>64</t>
  </si>
  <si>
    <t>-296710791</t>
  </si>
  <si>
    <t>Montáž plastové chráničky průměru přes 63 do 110 mm</t>
  </si>
  <si>
    <t>Poznámka k položce:_x000d_
rezervní chránička v souběhu se stávajícím kabelem Cetin</t>
  </si>
  <si>
    <t>57</t>
  </si>
  <si>
    <t>28613966</t>
  </si>
  <si>
    <t>trubka ochranná PEHD 110x4,2mm</t>
  </si>
  <si>
    <t>128</t>
  </si>
  <si>
    <t>254935955</t>
  </si>
  <si>
    <t>VRN</t>
  </si>
  <si>
    <t>Vedlejší rozpočtové náklady</t>
  </si>
  <si>
    <t>VRN1</t>
  </si>
  <si>
    <t>Průzkumné, geodetické a projektové práce</t>
  </si>
  <si>
    <t>58</t>
  </si>
  <si>
    <t>012103000</t>
  </si>
  <si>
    <t>Geodetické práce před výstavbou</t>
  </si>
  <si>
    <t>kpl</t>
  </si>
  <si>
    <t>1024</t>
  </si>
  <si>
    <t>1875161205</t>
  </si>
  <si>
    <t>59</t>
  </si>
  <si>
    <t>012203000</t>
  </si>
  <si>
    <t>Geodetické práce při provádění stavby</t>
  </si>
  <si>
    <t>486631532</t>
  </si>
  <si>
    <t>60</t>
  </si>
  <si>
    <t>012303000</t>
  </si>
  <si>
    <t>Geodetické práce po výstavbě</t>
  </si>
  <si>
    <t>-443328402</t>
  </si>
  <si>
    <t>61</t>
  </si>
  <si>
    <t>013254000</t>
  </si>
  <si>
    <t>Dokumentace skutečného provedení stavby</t>
  </si>
  <si>
    <t>-1729743699</t>
  </si>
  <si>
    <t>62</t>
  </si>
  <si>
    <t>013274000</t>
  </si>
  <si>
    <t>Pasportizace objektu před započetím prací</t>
  </si>
  <si>
    <t>1202559321</t>
  </si>
  <si>
    <t>Poznámka k položce:_x000d_
pasport příjezdové komunikace a sousedních pozemků před stavbou</t>
  </si>
  <si>
    <t>VRN3</t>
  </si>
  <si>
    <t>Zařízení staveniště</t>
  </si>
  <si>
    <t>63</t>
  </si>
  <si>
    <t>030001000</t>
  </si>
  <si>
    <t>soubor</t>
  </si>
  <si>
    <t>1836762518</t>
  </si>
  <si>
    <t>034303000</t>
  </si>
  <si>
    <t>Dopravní značení na staveništi</t>
  </si>
  <si>
    <t>1023193272</t>
  </si>
  <si>
    <t>Poznámka k položce:_x000d_
- B20a - Nejvyšší dovolená rychlost 70 km/h_x000d_
- B20a - Nejvyšší dovolená rychlost 50 km/h _x000d_
- 2× IP22 - Výjezd a vjezd vozidel stavby</t>
  </si>
  <si>
    <t>VRN4</t>
  </si>
  <si>
    <t>Inženýrská činnost</t>
  </si>
  <si>
    <t>65</t>
  </si>
  <si>
    <t>043002000</t>
  </si>
  <si>
    <t>Zkoušky a ostatní měření</t>
  </si>
  <si>
    <t>1994705274</t>
  </si>
  <si>
    <t>Poznámka k položce:_x000d_
zkoušky zhutnění zásypu min. 2x - min. 95% PS_x000d_
zatěžovací zkoušky pro stanovení modulu přetvárnosti zemní pláně (rostlý terén i násyp - 2x) - min. 30 MPa (dynamická zkouška)_x000d_
místo zkoušek určí TDS</t>
  </si>
  <si>
    <t>VRN7</t>
  </si>
  <si>
    <t>Provozní vlivy</t>
  </si>
  <si>
    <t>66</t>
  </si>
  <si>
    <t>075002000</t>
  </si>
  <si>
    <t>Ochranná pásma</t>
  </si>
  <si>
    <t>ks</t>
  </si>
  <si>
    <t>767295153</t>
  </si>
  <si>
    <t>Poznámka k položce:_x000d_
Cetin_x000d_
vytyčení a zajištění podmínek správce IS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</si>
</sst>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213365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VN Smolenská - přístupová cesta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Jevíčko-předměstí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PM, s.p. - Ing. Šefčíková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'213365 - VN Smolenská - p...'!J28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'213365 - VN Smolenská - p...'!P126</f>
        <v>0</v>
      </c>
      <c r="AV95" s="127">
        <f>'213365 - VN Smolenská - p...'!J31</f>
        <v>0</v>
      </c>
      <c r="AW95" s="127">
        <f>'213365 - VN Smolenská - p...'!J32</f>
        <v>0</v>
      </c>
      <c r="AX95" s="127">
        <f>'213365 - VN Smolenská - p...'!J33</f>
        <v>0</v>
      </c>
      <c r="AY95" s="127">
        <f>'213365 - VN Smolenská - p...'!J34</f>
        <v>0</v>
      </c>
      <c r="AZ95" s="127">
        <f>'213365 - VN Smolenská - p...'!F31</f>
        <v>0</v>
      </c>
      <c r="BA95" s="127">
        <f>'213365 - VN Smolenská - p...'!F32</f>
        <v>0</v>
      </c>
      <c r="BB95" s="127">
        <f>'213365 - VN Smolenská - p...'!F33</f>
        <v>0</v>
      </c>
      <c r="BC95" s="127">
        <f>'213365 - VN Smolenská - p...'!F34</f>
        <v>0</v>
      </c>
      <c r="BD95" s="129">
        <f>'213365 - VN Smolenská - p...'!F35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oJxDkASnAZ8S6VV5BNfR6RgcK/JswDJDZErNbEX/MceniEflXMB3P7o8JsTIARXIRyL82loupvSIfGhyU60+Eg==" hashValue="A/Wva01TyYLY1w1YpyvClq63bRE52OEV6GNvzrCKp4Whgd0XX0egfkn0/7fFPxslvljV71fK5Nm76fzcjM+ym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3365 - VN Smolenská -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18. 1. 2024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26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27</v>
      </c>
      <c r="F13" s="38"/>
      <c r="G13" s="38"/>
      <c r="H13" s="38"/>
      <c r="I13" s="135" t="s">
        <v>28</v>
      </c>
      <c r="J13" s="137" t="s">
        <v>29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30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28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32</v>
      </c>
      <c r="E18" s="38"/>
      <c r="F18" s="38"/>
      <c r="G18" s="38"/>
      <c r="H18" s="38"/>
      <c r="I18" s="135" t="s">
        <v>25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33</v>
      </c>
      <c r="F19" s="38"/>
      <c r="G19" s="38"/>
      <c r="H19" s="38"/>
      <c r="I19" s="135" t="s">
        <v>28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28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ROUND((SUM(BE126:BE326)),  2)</f>
        <v>0</v>
      </c>
      <c r="G31" s="38"/>
      <c r="H31" s="38"/>
      <c r="I31" s="149">
        <v>0.20999999999999999</v>
      </c>
      <c r="J31" s="148">
        <f>ROUND(((SUM(BE126:BE326))*I31),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ROUND((SUM(BF126:BF326)),  2)</f>
        <v>0</v>
      </c>
      <c r="G32" s="38"/>
      <c r="H32" s="38"/>
      <c r="I32" s="149">
        <v>0.12</v>
      </c>
      <c r="J32" s="148">
        <f>ROUND(((SUM(BF126:BF326))*I32),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ROUND((SUM(BG126:BG326)),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ROUND((SUM(BH126:BH326)),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ROUND((SUM(BI126:BI326)),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VN Smolenská - přístupová cesta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k.ú. Jevíčko-předměstí</v>
      </c>
      <c r="G87" s="40"/>
      <c r="H87" s="40"/>
      <c r="I87" s="32" t="s">
        <v>22</v>
      </c>
      <c r="J87" s="79" t="str">
        <f>IF(J10="","",J10)</f>
        <v>18. 1. 2024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Povodí Moravy, s.p.</v>
      </c>
      <c r="G89" s="40"/>
      <c r="H89" s="40"/>
      <c r="I89" s="32" t="s">
        <v>32</v>
      </c>
      <c r="J89" s="36" t="str">
        <f>E19</f>
        <v>PM, s.p. - Ing. Šefčíková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30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J234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J239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J252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J279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J286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99</v>
      </c>
      <c r="E102" s="175"/>
      <c r="F102" s="175"/>
      <c r="G102" s="175"/>
      <c r="H102" s="175"/>
      <c r="I102" s="175"/>
      <c r="J102" s="176">
        <f>J289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8"/>
      <c r="C103" s="179"/>
      <c r="D103" s="180" t="s">
        <v>100</v>
      </c>
      <c r="E103" s="181"/>
      <c r="F103" s="181"/>
      <c r="G103" s="181"/>
      <c r="H103" s="181"/>
      <c r="I103" s="181"/>
      <c r="J103" s="182">
        <f>J290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101</v>
      </c>
      <c r="E104" s="175"/>
      <c r="F104" s="175"/>
      <c r="G104" s="175"/>
      <c r="H104" s="175"/>
      <c r="I104" s="175"/>
      <c r="J104" s="176">
        <f>J300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J301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J313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J319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J323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E7</f>
        <v>VN Smolenská - přístupová cesta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>k.ú. Jevíčko-předměstí</v>
      </c>
      <c r="G120" s="40"/>
      <c r="H120" s="40"/>
      <c r="I120" s="32" t="s">
        <v>22</v>
      </c>
      <c r="J120" s="79" t="str">
        <f>IF(J10="","",J10)</f>
        <v>18. 1. 2024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Povodí Moravy, s.p.</v>
      </c>
      <c r="G122" s="40"/>
      <c r="H122" s="40"/>
      <c r="I122" s="32" t="s">
        <v>32</v>
      </c>
      <c r="J122" s="36" t="str">
        <f>E19</f>
        <v>PM, s.p. - Ing. Šefčíková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107</v>
      </c>
      <c r="D125" s="187" t="s">
        <v>63</v>
      </c>
      <c r="E125" s="187" t="s">
        <v>59</v>
      </c>
      <c r="F125" s="187" t="s">
        <v>60</v>
      </c>
      <c r="G125" s="187" t="s">
        <v>108</v>
      </c>
      <c r="H125" s="187" t="s">
        <v>109</v>
      </c>
      <c r="I125" s="187" t="s">
        <v>110</v>
      </c>
      <c r="J125" s="188" t="s">
        <v>89</v>
      </c>
      <c r="K125" s="189" t="s">
        <v>111</v>
      </c>
      <c r="L125" s="190"/>
      <c r="M125" s="100" t="s">
        <v>1</v>
      </c>
      <c r="N125" s="101" t="s">
        <v>42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P127+P289+P300</f>
        <v>0</v>
      </c>
      <c r="Q126" s="104"/>
      <c r="R126" s="193">
        <f>R127+R289+R300</f>
        <v>85.151789800000003</v>
      </c>
      <c r="S126" s="104"/>
      <c r="T126" s="194">
        <f>T127+T289+T300</f>
        <v>200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91</v>
      </c>
      <c r="BK126" s="195">
        <f>BK127+BK289+BK300</f>
        <v>0</v>
      </c>
    </row>
    <row r="127" s="12" customFormat="1" ht="25.92" customHeight="1">
      <c r="A127" s="12"/>
      <c r="B127" s="196"/>
      <c r="C127" s="197"/>
      <c r="D127" s="198" t="s">
        <v>77</v>
      </c>
      <c r="E127" s="199" t="s">
        <v>119</v>
      </c>
      <c r="F127" s="199" t="s">
        <v>120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P128+P234+P239+P252+P279+P286</f>
        <v>0</v>
      </c>
      <c r="Q127" s="204"/>
      <c r="R127" s="205">
        <f>R128+R234+R239+R252+R279+R286</f>
        <v>85.129539800000003</v>
      </c>
      <c r="S127" s="204"/>
      <c r="T127" s="206">
        <f>T128+T234+T239+T252+T279+T286</f>
        <v>200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77</v>
      </c>
      <c r="AU127" s="208" t="s">
        <v>78</v>
      </c>
      <c r="AY127" s="207" t="s">
        <v>121</v>
      </c>
      <c r="BK127" s="209">
        <f>BK128+BK234+BK239+BK252+BK279+BK286</f>
        <v>0</v>
      </c>
    </row>
    <row r="128" s="12" customFormat="1" ht="22.8" customHeight="1">
      <c r="A128" s="12"/>
      <c r="B128" s="196"/>
      <c r="C128" s="197"/>
      <c r="D128" s="198" t="s">
        <v>77</v>
      </c>
      <c r="E128" s="210" t="s">
        <v>83</v>
      </c>
      <c r="F128" s="210" t="s">
        <v>122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SUM(P129:P233)</f>
        <v>0</v>
      </c>
      <c r="Q128" s="204"/>
      <c r="R128" s="205">
        <f>SUM(R129:R233)</f>
        <v>0.011878999999999999</v>
      </c>
      <c r="S128" s="204"/>
      <c r="T128" s="206">
        <f>SUM(T129:T233)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83</v>
      </c>
      <c r="AT128" s="208" t="s">
        <v>77</v>
      </c>
      <c r="AU128" s="208" t="s">
        <v>83</v>
      </c>
      <c r="AY128" s="207" t="s">
        <v>121</v>
      </c>
      <c r="BK128" s="209">
        <f>SUM(BK129:BK233)</f>
        <v>0</v>
      </c>
    </row>
    <row r="129" s="2" customFormat="1" ht="21.75" customHeight="1">
      <c r="A129" s="38"/>
      <c r="B129" s="39"/>
      <c r="C129" s="212" t="s">
        <v>83</v>
      </c>
      <c r="D129" s="212" t="s">
        <v>123</v>
      </c>
      <c r="E129" s="213" t="s">
        <v>124</v>
      </c>
      <c r="F129" s="214" t="s">
        <v>125</v>
      </c>
      <c r="G129" s="215" t="s">
        <v>126</v>
      </c>
      <c r="H129" s="216">
        <v>1406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127</v>
      </c>
      <c r="AT129" s="224" t="s">
        <v>123</v>
      </c>
      <c r="AU129" s="224" t="s">
        <v>85</v>
      </c>
      <c r="AY129" s="17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127</v>
      </c>
      <c r="BM129" s="224" t="s">
        <v>128</v>
      </c>
    </row>
    <row r="130" s="2" customFormat="1">
      <c r="A130" s="38"/>
      <c r="B130" s="39"/>
      <c r="C130" s="40"/>
      <c r="D130" s="226" t="s">
        <v>129</v>
      </c>
      <c r="E130" s="40"/>
      <c r="F130" s="227" t="s">
        <v>130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85</v>
      </c>
    </row>
    <row r="131" s="2" customFormat="1" ht="16.5" customHeight="1">
      <c r="A131" s="38"/>
      <c r="B131" s="39"/>
      <c r="C131" s="212" t="s">
        <v>85</v>
      </c>
      <c r="D131" s="212" t="s">
        <v>123</v>
      </c>
      <c r="E131" s="213" t="s">
        <v>131</v>
      </c>
      <c r="F131" s="214" t="s">
        <v>132</v>
      </c>
      <c r="G131" s="215" t="s">
        <v>126</v>
      </c>
      <c r="H131" s="216">
        <v>30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3.0000000000000001E-05</v>
      </c>
      <c r="R131" s="222">
        <f>Q131*H131</f>
        <v>0.00089999999999999998</v>
      </c>
      <c r="S131" s="222">
        <v>0</v>
      </c>
      <c r="T131" s="22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127</v>
      </c>
      <c r="AT131" s="224" t="s">
        <v>123</v>
      </c>
      <c r="AU131" s="224" t="s">
        <v>85</v>
      </c>
      <c r="AY131" s="17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127</v>
      </c>
      <c r="BM131" s="224" t="s">
        <v>133</v>
      </c>
    </row>
    <row r="132" s="2" customFormat="1">
      <c r="A132" s="38"/>
      <c r="B132" s="39"/>
      <c r="C132" s="40"/>
      <c r="D132" s="226" t="s">
        <v>129</v>
      </c>
      <c r="E132" s="40"/>
      <c r="F132" s="227" t="s">
        <v>134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85</v>
      </c>
    </row>
    <row r="133" s="2" customFormat="1" ht="24.15" customHeight="1">
      <c r="A133" s="38"/>
      <c r="B133" s="39"/>
      <c r="C133" s="212" t="s">
        <v>135</v>
      </c>
      <c r="D133" s="212" t="s">
        <v>123</v>
      </c>
      <c r="E133" s="213" t="s">
        <v>136</v>
      </c>
      <c r="F133" s="214" t="s">
        <v>137</v>
      </c>
      <c r="G133" s="215" t="s">
        <v>126</v>
      </c>
      <c r="H133" s="216">
        <v>30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43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127</v>
      </c>
      <c r="AT133" s="224" t="s">
        <v>123</v>
      </c>
      <c r="AU133" s="224" t="s">
        <v>85</v>
      </c>
      <c r="AY133" s="17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127</v>
      </c>
      <c r="BM133" s="224" t="s">
        <v>138</v>
      </c>
    </row>
    <row r="134" s="2" customFormat="1">
      <c r="A134" s="38"/>
      <c r="B134" s="39"/>
      <c r="C134" s="40"/>
      <c r="D134" s="226" t="s">
        <v>129</v>
      </c>
      <c r="E134" s="40"/>
      <c r="F134" s="227" t="s">
        <v>139</v>
      </c>
      <c r="G134" s="40"/>
      <c r="H134" s="40"/>
      <c r="I134" s="228"/>
      <c r="J134" s="40"/>
      <c r="K134" s="40"/>
      <c r="L134" s="44"/>
      <c r="M134" s="229"/>
      <c r="N134" s="23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85</v>
      </c>
    </row>
    <row r="135" s="2" customFormat="1">
      <c r="A135" s="38"/>
      <c r="B135" s="39"/>
      <c r="C135" s="40"/>
      <c r="D135" s="226" t="s">
        <v>140</v>
      </c>
      <c r="E135" s="40"/>
      <c r="F135" s="231" t="s">
        <v>141</v>
      </c>
      <c r="G135" s="40"/>
      <c r="H135" s="40"/>
      <c r="I135" s="228"/>
      <c r="J135" s="40"/>
      <c r="K135" s="40"/>
      <c r="L135" s="44"/>
      <c r="M135" s="229"/>
      <c r="N135" s="23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140</v>
      </c>
      <c r="AU135" s="17" t="s">
        <v>85</v>
      </c>
    </row>
    <row r="136" s="2" customFormat="1" ht="16.5" customHeight="1">
      <c r="A136" s="38"/>
      <c r="B136" s="39"/>
      <c r="C136" s="212" t="s">
        <v>127</v>
      </c>
      <c r="D136" s="212" t="s">
        <v>123</v>
      </c>
      <c r="E136" s="213" t="s">
        <v>142</v>
      </c>
      <c r="F136" s="214" t="s">
        <v>143</v>
      </c>
      <c r="G136" s="215" t="s">
        <v>126</v>
      </c>
      <c r="H136" s="216">
        <v>1409.8030000000001</v>
      </c>
      <c r="I136" s="217"/>
      <c r="J136" s="218">
        <f>ROUND(I136*H136,2)</f>
        <v>0</v>
      </c>
      <c r="K136" s="219"/>
      <c r="L136" s="44"/>
      <c r="M136" s="220" t="s">
        <v>1</v>
      </c>
      <c r="N136" s="221" t="s">
        <v>43</v>
      </c>
      <c r="O136" s="91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4" t="s">
        <v>127</v>
      </c>
      <c r="AT136" s="224" t="s">
        <v>123</v>
      </c>
      <c r="AU136" s="224" t="s">
        <v>85</v>
      </c>
      <c r="AY136" s="17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7" t="s">
        <v>83</v>
      </c>
      <c r="BK136" s="225">
        <f>ROUND(I136*H136,2)</f>
        <v>0</v>
      </c>
      <c r="BL136" s="17" t="s">
        <v>127</v>
      </c>
      <c r="BM136" s="224" t="s">
        <v>144</v>
      </c>
    </row>
    <row r="137" s="2" customFormat="1">
      <c r="A137" s="38"/>
      <c r="B137" s="39"/>
      <c r="C137" s="40"/>
      <c r="D137" s="226" t="s">
        <v>129</v>
      </c>
      <c r="E137" s="40"/>
      <c r="F137" s="227" t="s">
        <v>145</v>
      </c>
      <c r="G137" s="40"/>
      <c r="H137" s="40"/>
      <c r="I137" s="228"/>
      <c r="J137" s="40"/>
      <c r="K137" s="40"/>
      <c r="L137" s="44"/>
      <c r="M137" s="229"/>
      <c r="N137" s="230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129</v>
      </c>
      <c r="AU137" s="17" t="s">
        <v>85</v>
      </c>
    </row>
    <row r="138" s="2" customFormat="1" ht="16.5" customHeight="1">
      <c r="A138" s="38"/>
      <c r="B138" s="39"/>
      <c r="C138" s="212" t="s">
        <v>146</v>
      </c>
      <c r="D138" s="212" t="s">
        <v>123</v>
      </c>
      <c r="E138" s="213" t="s">
        <v>147</v>
      </c>
      <c r="F138" s="214" t="s">
        <v>148</v>
      </c>
      <c r="G138" s="215" t="s">
        <v>149</v>
      </c>
      <c r="H138" s="216">
        <v>15</v>
      </c>
      <c r="I138" s="217"/>
      <c r="J138" s="218">
        <f>ROUND(I138*H138,2)</f>
        <v>0</v>
      </c>
      <c r="K138" s="219"/>
      <c r="L138" s="44"/>
      <c r="M138" s="220" t="s">
        <v>1</v>
      </c>
      <c r="N138" s="221" t="s">
        <v>43</v>
      </c>
      <c r="O138" s="91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4" t="s">
        <v>127</v>
      </c>
      <c r="AT138" s="224" t="s">
        <v>123</v>
      </c>
      <c r="AU138" s="224" t="s">
        <v>85</v>
      </c>
      <c r="AY138" s="17" t="s">
        <v>121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7" t="s">
        <v>83</v>
      </c>
      <c r="BK138" s="225">
        <f>ROUND(I138*H138,2)</f>
        <v>0</v>
      </c>
      <c r="BL138" s="17" t="s">
        <v>127</v>
      </c>
      <c r="BM138" s="224" t="s">
        <v>150</v>
      </c>
    </row>
    <row r="139" s="2" customFormat="1">
      <c r="A139" s="38"/>
      <c r="B139" s="39"/>
      <c r="C139" s="40"/>
      <c r="D139" s="226" t="s">
        <v>129</v>
      </c>
      <c r="E139" s="40"/>
      <c r="F139" s="227" t="s">
        <v>151</v>
      </c>
      <c r="G139" s="40"/>
      <c r="H139" s="40"/>
      <c r="I139" s="228"/>
      <c r="J139" s="40"/>
      <c r="K139" s="40"/>
      <c r="L139" s="44"/>
      <c r="M139" s="229"/>
      <c r="N139" s="230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129</v>
      </c>
      <c r="AU139" s="17" t="s">
        <v>85</v>
      </c>
    </row>
    <row r="140" s="2" customFormat="1">
      <c r="A140" s="38"/>
      <c r="B140" s="39"/>
      <c r="C140" s="40"/>
      <c r="D140" s="226" t="s">
        <v>140</v>
      </c>
      <c r="E140" s="40"/>
      <c r="F140" s="231" t="s">
        <v>152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85</v>
      </c>
    </row>
    <row r="141" s="13" customFormat="1">
      <c r="A141" s="13"/>
      <c r="B141" s="232"/>
      <c r="C141" s="233"/>
      <c r="D141" s="226" t="s">
        <v>153</v>
      </c>
      <c r="E141" s="234" t="s">
        <v>1</v>
      </c>
      <c r="F141" s="235" t="s">
        <v>154</v>
      </c>
      <c r="G141" s="233"/>
      <c r="H141" s="236">
        <v>15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153</v>
      </c>
      <c r="AU141" s="242" t="s">
        <v>85</v>
      </c>
      <c r="AV141" s="13" t="s">
        <v>85</v>
      </c>
      <c r="AW141" s="13" t="s">
        <v>34</v>
      </c>
      <c r="AX141" s="13" t="s">
        <v>83</v>
      </c>
      <c r="AY141" s="242" t="s">
        <v>121</v>
      </c>
    </row>
    <row r="142" s="2" customFormat="1" ht="16.5" customHeight="1">
      <c r="A142" s="38"/>
      <c r="B142" s="39"/>
      <c r="C142" s="212" t="s">
        <v>155</v>
      </c>
      <c r="D142" s="212" t="s">
        <v>123</v>
      </c>
      <c r="E142" s="213" t="s">
        <v>156</v>
      </c>
      <c r="F142" s="214" t="s">
        <v>157</v>
      </c>
      <c r="G142" s="215" t="s">
        <v>149</v>
      </c>
      <c r="H142" s="216">
        <v>1</v>
      </c>
      <c r="I142" s="217"/>
      <c r="J142" s="218">
        <f>ROUND(I142*H142,2)</f>
        <v>0</v>
      </c>
      <c r="K142" s="219"/>
      <c r="L142" s="44"/>
      <c r="M142" s="220" t="s">
        <v>1</v>
      </c>
      <c r="N142" s="221" t="s">
        <v>43</v>
      </c>
      <c r="O142" s="9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4" t="s">
        <v>127</v>
      </c>
      <c r="AT142" s="224" t="s">
        <v>123</v>
      </c>
      <c r="AU142" s="224" t="s">
        <v>85</v>
      </c>
      <c r="AY142" s="17" t="s">
        <v>121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7" t="s">
        <v>83</v>
      </c>
      <c r="BK142" s="225">
        <f>ROUND(I142*H142,2)</f>
        <v>0</v>
      </c>
      <c r="BL142" s="17" t="s">
        <v>127</v>
      </c>
      <c r="BM142" s="224" t="s">
        <v>158</v>
      </c>
    </row>
    <row r="143" s="2" customFormat="1">
      <c r="A143" s="38"/>
      <c r="B143" s="39"/>
      <c r="C143" s="40"/>
      <c r="D143" s="226" t="s">
        <v>129</v>
      </c>
      <c r="E143" s="40"/>
      <c r="F143" s="227" t="s">
        <v>159</v>
      </c>
      <c r="G143" s="40"/>
      <c r="H143" s="40"/>
      <c r="I143" s="228"/>
      <c r="J143" s="40"/>
      <c r="K143" s="40"/>
      <c r="L143" s="44"/>
      <c r="M143" s="229"/>
      <c r="N143" s="230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129</v>
      </c>
      <c r="AU143" s="17" t="s">
        <v>85</v>
      </c>
    </row>
    <row r="144" s="2" customFormat="1">
      <c r="A144" s="38"/>
      <c r="B144" s="39"/>
      <c r="C144" s="40"/>
      <c r="D144" s="226" t="s">
        <v>140</v>
      </c>
      <c r="E144" s="40"/>
      <c r="F144" s="231" t="s">
        <v>160</v>
      </c>
      <c r="G144" s="40"/>
      <c r="H144" s="40"/>
      <c r="I144" s="228"/>
      <c r="J144" s="40"/>
      <c r="K144" s="40"/>
      <c r="L144" s="44"/>
      <c r="M144" s="229"/>
      <c r="N144" s="23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85</v>
      </c>
    </row>
    <row r="145" s="2" customFormat="1" ht="16.5" customHeight="1">
      <c r="A145" s="38"/>
      <c r="B145" s="39"/>
      <c r="C145" s="212" t="s">
        <v>161</v>
      </c>
      <c r="D145" s="212" t="s">
        <v>123</v>
      </c>
      <c r="E145" s="213" t="s">
        <v>162</v>
      </c>
      <c r="F145" s="214" t="s">
        <v>163</v>
      </c>
      <c r="G145" s="215" t="s">
        <v>149</v>
      </c>
      <c r="H145" s="216">
        <v>16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43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127</v>
      </c>
      <c r="AT145" s="224" t="s">
        <v>123</v>
      </c>
      <c r="AU145" s="224" t="s">
        <v>85</v>
      </c>
      <c r="AY145" s="17" t="s">
        <v>121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127</v>
      </c>
      <c r="BM145" s="224" t="s">
        <v>164</v>
      </c>
    </row>
    <row r="146" s="2" customFormat="1">
      <c r="A146" s="38"/>
      <c r="B146" s="39"/>
      <c r="C146" s="40"/>
      <c r="D146" s="226" t="s">
        <v>129</v>
      </c>
      <c r="E146" s="40"/>
      <c r="F146" s="227" t="s">
        <v>165</v>
      </c>
      <c r="G146" s="40"/>
      <c r="H146" s="40"/>
      <c r="I146" s="228"/>
      <c r="J146" s="40"/>
      <c r="K146" s="40"/>
      <c r="L146" s="44"/>
      <c r="M146" s="229"/>
      <c r="N146" s="230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85</v>
      </c>
    </row>
    <row r="147" s="13" customFormat="1">
      <c r="A147" s="13"/>
      <c r="B147" s="232"/>
      <c r="C147" s="233"/>
      <c r="D147" s="226" t="s">
        <v>153</v>
      </c>
      <c r="E147" s="234" t="s">
        <v>1</v>
      </c>
      <c r="F147" s="235" t="s">
        <v>166</v>
      </c>
      <c r="G147" s="233"/>
      <c r="H147" s="236">
        <v>16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153</v>
      </c>
      <c r="AU147" s="242" t="s">
        <v>85</v>
      </c>
      <c r="AV147" s="13" t="s">
        <v>85</v>
      </c>
      <c r="AW147" s="13" t="s">
        <v>34</v>
      </c>
      <c r="AX147" s="13" t="s">
        <v>83</v>
      </c>
      <c r="AY147" s="242" t="s">
        <v>121</v>
      </c>
    </row>
    <row r="148" s="2" customFormat="1" ht="16.5" customHeight="1">
      <c r="A148" s="38"/>
      <c r="B148" s="39"/>
      <c r="C148" s="212" t="s">
        <v>167</v>
      </c>
      <c r="D148" s="212" t="s">
        <v>123</v>
      </c>
      <c r="E148" s="213" t="s">
        <v>168</v>
      </c>
      <c r="F148" s="214" t="s">
        <v>169</v>
      </c>
      <c r="G148" s="215" t="s">
        <v>149</v>
      </c>
      <c r="H148" s="216">
        <v>1</v>
      </c>
      <c r="I148" s="217"/>
      <c r="J148" s="218">
        <f>ROUND(I148*H148,2)</f>
        <v>0</v>
      </c>
      <c r="K148" s="219"/>
      <c r="L148" s="44"/>
      <c r="M148" s="220" t="s">
        <v>1</v>
      </c>
      <c r="N148" s="221" t="s">
        <v>43</v>
      </c>
      <c r="O148" s="91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4" t="s">
        <v>127</v>
      </c>
      <c r="AT148" s="224" t="s">
        <v>123</v>
      </c>
      <c r="AU148" s="224" t="s">
        <v>85</v>
      </c>
      <c r="AY148" s="17" t="s">
        <v>121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127</v>
      </c>
      <c r="BM148" s="224" t="s">
        <v>170</v>
      </c>
    </row>
    <row r="149" s="2" customFormat="1">
      <c r="A149" s="38"/>
      <c r="B149" s="39"/>
      <c r="C149" s="40"/>
      <c r="D149" s="226" t="s">
        <v>129</v>
      </c>
      <c r="E149" s="40"/>
      <c r="F149" s="227" t="s">
        <v>171</v>
      </c>
      <c r="G149" s="40"/>
      <c r="H149" s="40"/>
      <c r="I149" s="228"/>
      <c r="J149" s="40"/>
      <c r="K149" s="40"/>
      <c r="L149" s="44"/>
      <c r="M149" s="229"/>
      <c r="N149" s="230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129</v>
      </c>
      <c r="AU149" s="17" t="s">
        <v>85</v>
      </c>
    </row>
    <row r="150" s="2" customFormat="1">
      <c r="A150" s="38"/>
      <c r="B150" s="39"/>
      <c r="C150" s="40"/>
      <c r="D150" s="226" t="s">
        <v>140</v>
      </c>
      <c r="E150" s="40"/>
      <c r="F150" s="231" t="s">
        <v>172</v>
      </c>
      <c r="G150" s="40"/>
      <c r="H150" s="40"/>
      <c r="I150" s="228"/>
      <c r="J150" s="40"/>
      <c r="K150" s="40"/>
      <c r="L150" s="44"/>
      <c r="M150" s="229"/>
      <c r="N150" s="230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140</v>
      </c>
      <c r="AU150" s="17" t="s">
        <v>85</v>
      </c>
    </row>
    <row r="151" s="2" customFormat="1" ht="16.5" customHeight="1">
      <c r="A151" s="38"/>
      <c r="B151" s="39"/>
      <c r="C151" s="212" t="s">
        <v>173</v>
      </c>
      <c r="D151" s="212" t="s">
        <v>123</v>
      </c>
      <c r="E151" s="213" t="s">
        <v>174</v>
      </c>
      <c r="F151" s="214" t="s">
        <v>175</v>
      </c>
      <c r="G151" s="215" t="s">
        <v>149</v>
      </c>
      <c r="H151" s="216">
        <v>2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43</v>
      </c>
      <c r="O151" s="91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127</v>
      </c>
      <c r="AT151" s="224" t="s">
        <v>123</v>
      </c>
      <c r="AU151" s="224" t="s">
        <v>85</v>
      </c>
      <c r="AY151" s="17" t="s">
        <v>121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127</v>
      </c>
      <c r="BM151" s="224" t="s">
        <v>176</v>
      </c>
    </row>
    <row r="152" s="2" customFormat="1">
      <c r="A152" s="38"/>
      <c r="B152" s="39"/>
      <c r="C152" s="40"/>
      <c r="D152" s="226" t="s">
        <v>129</v>
      </c>
      <c r="E152" s="40"/>
      <c r="F152" s="227" t="s">
        <v>177</v>
      </c>
      <c r="G152" s="40"/>
      <c r="H152" s="40"/>
      <c r="I152" s="228"/>
      <c r="J152" s="40"/>
      <c r="K152" s="40"/>
      <c r="L152" s="44"/>
      <c r="M152" s="229"/>
      <c r="N152" s="230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85</v>
      </c>
    </row>
    <row r="153" s="2" customFormat="1" ht="16.5" customHeight="1">
      <c r="A153" s="38"/>
      <c r="B153" s="39"/>
      <c r="C153" s="212" t="s">
        <v>178</v>
      </c>
      <c r="D153" s="212" t="s">
        <v>123</v>
      </c>
      <c r="E153" s="213" t="s">
        <v>179</v>
      </c>
      <c r="F153" s="214" t="s">
        <v>180</v>
      </c>
      <c r="G153" s="215" t="s">
        <v>126</v>
      </c>
      <c r="H153" s="216">
        <v>0.20000000000000001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43</v>
      </c>
      <c r="O153" s="91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127</v>
      </c>
      <c r="AT153" s="224" t="s">
        <v>123</v>
      </c>
      <c r="AU153" s="224" t="s">
        <v>85</v>
      </c>
      <c r="AY153" s="17" t="s">
        <v>121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127</v>
      </c>
      <c r="BM153" s="224" t="s">
        <v>181</v>
      </c>
    </row>
    <row r="154" s="2" customFormat="1">
      <c r="A154" s="38"/>
      <c r="B154" s="39"/>
      <c r="C154" s="40"/>
      <c r="D154" s="226" t="s">
        <v>129</v>
      </c>
      <c r="E154" s="40"/>
      <c r="F154" s="227" t="s">
        <v>182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85</v>
      </c>
    </row>
    <row r="155" s="2" customFormat="1">
      <c r="A155" s="38"/>
      <c r="B155" s="39"/>
      <c r="C155" s="40"/>
      <c r="D155" s="226" t="s">
        <v>140</v>
      </c>
      <c r="E155" s="40"/>
      <c r="F155" s="231" t="s">
        <v>160</v>
      </c>
      <c r="G155" s="40"/>
      <c r="H155" s="40"/>
      <c r="I155" s="228"/>
      <c r="J155" s="40"/>
      <c r="K155" s="40"/>
      <c r="L155" s="44"/>
      <c r="M155" s="229"/>
      <c r="N155" s="230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140</v>
      </c>
      <c r="AU155" s="17" t="s">
        <v>85</v>
      </c>
    </row>
    <row r="156" s="2" customFormat="1" ht="21.75" customHeight="1">
      <c r="A156" s="38"/>
      <c r="B156" s="39"/>
      <c r="C156" s="212" t="s">
        <v>183</v>
      </c>
      <c r="D156" s="212" t="s">
        <v>123</v>
      </c>
      <c r="E156" s="213" t="s">
        <v>184</v>
      </c>
      <c r="F156" s="214" t="s">
        <v>185</v>
      </c>
      <c r="G156" s="215" t="s">
        <v>186</v>
      </c>
      <c r="H156" s="216">
        <v>288.34899999999999</v>
      </c>
      <c r="I156" s="217"/>
      <c r="J156" s="218">
        <f>ROUND(I156*H156,2)</f>
        <v>0</v>
      </c>
      <c r="K156" s="219"/>
      <c r="L156" s="44"/>
      <c r="M156" s="220" t="s">
        <v>1</v>
      </c>
      <c r="N156" s="221" t="s">
        <v>43</v>
      </c>
      <c r="O156" s="91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4" t="s">
        <v>127</v>
      </c>
      <c r="AT156" s="224" t="s">
        <v>123</v>
      </c>
      <c r="AU156" s="224" t="s">
        <v>85</v>
      </c>
      <c r="AY156" s="17" t="s">
        <v>121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127</v>
      </c>
      <c r="BM156" s="224" t="s">
        <v>187</v>
      </c>
    </row>
    <row r="157" s="2" customFormat="1">
      <c r="A157" s="38"/>
      <c r="B157" s="39"/>
      <c r="C157" s="40"/>
      <c r="D157" s="226" t="s">
        <v>129</v>
      </c>
      <c r="E157" s="40"/>
      <c r="F157" s="227" t="s">
        <v>188</v>
      </c>
      <c r="G157" s="40"/>
      <c r="H157" s="40"/>
      <c r="I157" s="228"/>
      <c r="J157" s="40"/>
      <c r="K157" s="40"/>
      <c r="L157" s="44"/>
      <c r="M157" s="229"/>
      <c r="N157" s="23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129</v>
      </c>
      <c r="AU157" s="17" t="s">
        <v>85</v>
      </c>
    </row>
    <row r="158" s="14" customFormat="1">
      <c r="A158" s="14"/>
      <c r="B158" s="243"/>
      <c r="C158" s="244"/>
      <c r="D158" s="226" t="s">
        <v>153</v>
      </c>
      <c r="E158" s="245" t="s">
        <v>1</v>
      </c>
      <c r="F158" s="246" t="s">
        <v>189</v>
      </c>
      <c r="G158" s="244"/>
      <c r="H158" s="245" t="s">
        <v>1</v>
      </c>
      <c r="I158" s="247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153</v>
      </c>
      <c r="AU158" s="252" t="s">
        <v>85</v>
      </c>
      <c r="AV158" s="14" t="s">
        <v>83</v>
      </c>
      <c r="AW158" s="14" t="s">
        <v>34</v>
      </c>
      <c r="AX158" s="14" t="s">
        <v>78</v>
      </c>
      <c r="AY158" s="252" t="s">
        <v>121</v>
      </c>
    </row>
    <row r="159" s="13" customFormat="1">
      <c r="A159" s="13"/>
      <c r="B159" s="232"/>
      <c r="C159" s="233"/>
      <c r="D159" s="226" t="s">
        <v>153</v>
      </c>
      <c r="E159" s="234" t="s">
        <v>1</v>
      </c>
      <c r="F159" s="235" t="s">
        <v>190</v>
      </c>
      <c r="G159" s="233"/>
      <c r="H159" s="236">
        <v>285.18599999999998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153</v>
      </c>
      <c r="AU159" s="242" t="s">
        <v>85</v>
      </c>
      <c r="AV159" s="13" t="s">
        <v>85</v>
      </c>
      <c r="AW159" s="13" t="s">
        <v>34</v>
      </c>
      <c r="AX159" s="13" t="s">
        <v>78</v>
      </c>
      <c r="AY159" s="242" t="s">
        <v>121</v>
      </c>
    </row>
    <row r="160" s="14" customFormat="1">
      <c r="A160" s="14"/>
      <c r="B160" s="243"/>
      <c r="C160" s="244"/>
      <c r="D160" s="226" t="s">
        <v>153</v>
      </c>
      <c r="E160" s="245" t="s">
        <v>1</v>
      </c>
      <c r="F160" s="246" t="s">
        <v>191</v>
      </c>
      <c r="G160" s="244"/>
      <c r="H160" s="245" t="s">
        <v>1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153</v>
      </c>
      <c r="AU160" s="252" t="s">
        <v>85</v>
      </c>
      <c r="AV160" s="14" t="s">
        <v>83</v>
      </c>
      <c r="AW160" s="14" t="s">
        <v>34</v>
      </c>
      <c r="AX160" s="14" t="s">
        <v>78</v>
      </c>
      <c r="AY160" s="252" t="s">
        <v>121</v>
      </c>
    </row>
    <row r="161" s="13" customFormat="1">
      <c r="A161" s="13"/>
      <c r="B161" s="232"/>
      <c r="C161" s="233"/>
      <c r="D161" s="226" t="s">
        <v>153</v>
      </c>
      <c r="E161" s="234" t="s">
        <v>1</v>
      </c>
      <c r="F161" s="235" t="s">
        <v>192</v>
      </c>
      <c r="G161" s="233"/>
      <c r="H161" s="236">
        <v>3.1629999999999998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153</v>
      </c>
      <c r="AU161" s="242" t="s">
        <v>85</v>
      </c>
      <c r="AV161" s="13" t="s">
        <v>85</v>
      </c>
      <c r="AW161" s="13" t="s">
        <v>34</v>
      </c>
      <c r="AX161" s="13" t="s">
        <v>78</v>
      </c>
      <c r="AY161" s="242" t="s">
        <v>121</v>
      </c>
    </row>
    <row r="162" s="15" customFormat="1">
      <c r="A162" s="15"/>
      <c r="B162" s="253"/>
      <c r="C162" s="254"/>
      <c r="D162" s="226" t="s">
        <v>153</v>
      </c>
      <c r="E162" s="255" t="s">
        <v>1</v>
      </c>
      <c r="F162" s="256" t="s">
        <v>193</v>
      </c>
      <c r="G162" s="254"/>
      <c r="H162" s="257">
        <v>288.34899999999999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153</v>
      </c>
      <c r="AU162" s="263" t="s">
        <v>85</v>
      </c>
      <c r="AV162" s="15" t="s">
        <v>127</v>
      </c>
      <c r="AW162" s="15" t="s">
        <v>34</v>
      </c>
      <c r="AX162" s="15" t="s">
        <v>83</v>
      </c>
      <c r="AY162" s="263" t="s">
        <v>121</v>
      </c>
    </row>
    <row r="163" s="2" customFormat="1" ht="21.75" customHeight="1">
      <c r="A163" s="38"/>
      <c r="B163" s="39"/>
      <c r="C163" s="212" t="s">
        <v>8</v>
      </c>
      <c r="D163" s="212" t="s">
        <v>123</v>
      </c>
      <c r="E163" s="213" t="s">
        <v>194</v>
      </c>
      <c r="F163" s="214" t="s">
        <v>195</v>
      </c>
      <c r="G163" s="215" t="s">
        <v>186</v>
      </c>
      <c r="H163" s="216">
        <v>1.6000000000000001</v>
      </c>
      <c r="I163" s="217"/>
      <c r="J163" s="218">
        <f>ROUND(I163*H163,2)</f>
        <v>0</v>
      </c>
      <c r="K163" s="219"/>
      <c r="L163" s="44"/>
      <c r="M163" s="220" t="s">
        <v>1</v>
      </c>
      <c r="N163" s="221" t="s">
        <v>43</v>
      </c>
      <c r="O163" s="91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127</v>
      </c>
      <c r="AT163" s="224" t="s">
        <v>123</v>
      </c>
      <c r="AU163" s="224" t="s">
        <v>85</v>
      </c>
      <c r="AY163" s="17" t="s">
        <v>121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127</v>
      </c>
      <c r="BM163" s="224" t="s">
        <v>196</v>
      </c>
    </row>
    <row r="164" s="2" customFormat="1">
      <c r="A164" s="38"/>
      <c r="B164" s="39"/>
      <c r="C164" s="40"/>
      <c r="D164" s="226" t="s">
        <v>129</v>
      </c>
      <c r="E164" s="40"/>
      <c r="F164" s="227" t="s">
        <v>197</v>
      </c>
      <c r="G164" s="40"/>
      <c r="H164" s="40"/>
      <c r="I164" s="228"/>
      <c r="J164" s="40"/>
      <c r="K164" s="40"/>
      <c r="L164" s="44"/>
      <c r="M164" s="229"/>
      <c r="N164" s="230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85</v>
      </c>
    </row>
    <row r="165" s="2" customFormat="1">
      <c r="A165" s="38"/>
      <c r="B165" s="39"/>
      <c r="C165" s="40"/>
      <c r="D165" s="226" t="s">
        <v>140</v>
      </c>
      <c r="E165" s="40"/>
      <c r="F165" s="231" t="s">
        <v>198</v>
      </c>
      <c r="G165" s="40"/>
      <c r="H165" s="40"/>
      <c r="I165" s="228"/>
      <c r="J165" s="40"/>
      <c r="K165" s="40"/>
      <c r="L165" s="44"/>
      <c r="M165" s="229"/>
      <c r="N165" s="23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140</v>
      </c>
      <c r="AU165" s="17" t="s">
        <v>85</v>
      </c>
    </row>
    <row r="166" s="13" customFormat="1">
      <c r="A166" s="13"/>
      <c r="B166" s="232"/>
      <c r="C166" s="233"/>
      <c r="D166" s="226" t="s">
        <v>153</v>
      </c>
      <c r="E166" s="234" t="s">
        <v>1</v>
      </c>
      <c r="F166" s="235" t="s">
        <v>199</v>
      </c>
      <c r="G166" s="233"/>
      <c r="H166" s="236">
        <v>1.6000000000000001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153</v>
      </c>
      <c r="AU166" s="242" t="s">
        <v>85</v>
      </c>
      <c r="AV166" s="13" t="s">
        <v>85</v>
      </c>
      <c r="AW166" s="13" t="s">
        <v>34</v>
      </c>
      <c r="AX166" s="13" t="s">
        <v>83</v>
      </c>
      <c r="AY166" s="242" t="s">
        <v>121</v>
      </c>
    </row>
    <row r="167" s="2" customFormat="1" ht="21.75" customHeight="1">
      <c r="A167" s="38"/>
      <c r="B167" s="39"/>
      <c r="C167" s="212" t="s">
        <v>200</v>
      </c>
      <c r="D167" s="212" t="s">
        <v>123</v>
      </c>
      <c r="E167" s="213" t="s">
        <v>201</v>
      </c>
      <c r="F167" s="214" t="s">
        <v>202</v>
      </c>
      <c r="G167" s="215" t="s">
        <v>186</v>
      </c>
      <c r="H167" s="216">
        <v>8.8000000000000007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43</v>
      </c>
      <c r="O167" s="91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127</v>
      </c>
      <c r="AT167" s="224" t="s">
        <v>123</v>
      </c>
      <c r="AU167" s="224" t="s">
        <v>85</v>
      </c>
      <c r="AY167" s="17" t="s">
        <v>121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127</v>
      </c>
      <c r="BM167" s="224" t="s">
        <v>203</v>
      </c>
    </row>
    <row r="168" s="2" customFormat="1">
      <c r="A168" s="38"/>
      <c r="B168" s="39"/>
      <c r="C168" s="40"/>
      <c r="D168" s="226" t="s">
        <v>129</v>
      </c>
      <c r="E168" s="40"/>
      <c r="F168" s="227" t="s">
        <v>204</v>
      </c>
      <c r="G168" s="40"/>
      <c r="H168" s="40"/>
      <c r="I168" s="228"/>
      <c r="J168" s="40"/>
      <c r="K168" s="40"/>
      <c r="L168" s="44"/>
      <c r="M168" s="229"/>
      <c r="N168" s="230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129</v>
      </c>
      <c r="AU168" s="17" t="s">
        <v>85</v>
      </c>
    </row>
    <row r="169" s="2" customFormat="1">
      <c r="A169" s="38"/>
      <c r="B169" s="39"/>
      <c r="C169" s="40"/>
      <c r="D169" s="226" t="s">
        <v>140</v>
      </c>
      <c r="E169" s="40"/>
      <c r="F169" s="231" t="s">
        <v>205</v>
      </c>
      <c r="G169" s="40"/>
      <c r="H169" s="40"/>
      <c r="I169" s="228"/>
      <c r="J169" s="40"/>
      <c r="K169" s="40"/>
      <c r="L169" s="44"/>
      <c r="M169" s="229"/>
      <c r="N169" s="230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140</v>
      </c>
      <c r="AU169" s="17" t="s">
        <v>85</v>
      </c>
    </row>
    <row r="170" s="13" customFormat="1">
      <c r="A170" s="13"/>
      <c r="B170" s="232"/>
      <c r="C170" s="233"/>
      <c r="D170" s="226" t="s">
        <v>153</v>
      </c>
      <c r="E170" s="234" t="s">
        <v>1</v>
      </c>
      <c r="F170" s="235" t="s">
        <v>206</v>
      </c>
      <c r="G170" s="233"/>
      <c r="H170" s="236">
        <v>8.8000000000000007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153</v>
      </c>
      <c r="AU170" s="242" t="s">
        <v>85</v>
      </c>
      <c r="AV170" s="13" t="s">
        <v>85</v>
      </c>
      <c r="AW170" s="13" t="s">
        <v>34</v>
      </c>
      <c r="AX170" s="13" t="s">
        <v>83</v>
      </c>
      <c r="AY170" s="242" t="s">
        <v>121</v>
      </c>
    </row>
    <row r="171" s="2" customFormat="1" ht="16.5" customHeight="1">
      <c r="A171" s="38"/>
      <c r="B171" s="39"/>
      <c r="C171" s="212" t="s">
        <v>207</v>
      </c>
      <c r="D171" s="212" t="s">
        <v>123</v>
      </c>
      <c r="E171" s="213" t="s">
        <v>208</v>
      </c>
      <c r="F171" s="214" t="s">
        <v>209</v>
      </c>
      <c r="G171" s="215" t="s">
        <v>149</v>
      </c>
      <c r="H171" s="216">
        <v>15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127</v>
      </c>
      <c r="AT171" s="224" t="s">
        <v>123</v>
      </c>
      <c r="AU171" s="224" t="s">
        <v>85</v>
      </c>
      <c r="AY171" s="17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127</v>
      </c>
      <c r="BM171" s="224" t="s">
        <v>210</v>
      </c>
    </row>
    <row r="172" s="2" customFormat="1">
      <c r="A172" s="38"/>
      <c r="B172" s="39"/>
      <c r="C172" s="40"/>
      <c r="D172" s="226" t="s">
        <v>129</v>
      </c>
      <c r="E172" s="40"/>
      <c r="F172" s="227" t="s">
        <v>211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85</v>
      </c>
    </row>
    <row r="173" s="2" customFormat="1" ht="16.5" customHeight="1">
      <c r="A173" s="38"/>
      <c r="B173" s="39"/>
      <c r="C173" s="212" t="s">
        <v>212</v>
      </c>
      <c r="D173" s="212" t="s">
        <v>123</v>
      </c>
      <c r="E173" s="213" t="s">
        <v>213</v>
      </c>
      <c r="F173" s="214" t="s">
        <v>214</v>
      </c>
      <c r="G173" s="215" t="s">
        <v>149</v>
      </c>
      <c r="H173" s="216">
        <v>1</v>
      </c>
      <c r="I173" s="217"/>
      <c r="J173" s="218">
        <f>ROUND(I173*H173,2)</f>
        <v>0</v>
      </c>
      <c r="K173" s="219"/>
      <c r="L173" s="44"/>
      <c r="M173" s="220" t="s">
        <v>1</v>
      </c>
      <c r="N173" s="221" t="s">
        <v>43</v>
      </c>
      <c r="O173" s="91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4" t="s">
        <v>127</v>
      </c>
      <c r="AT173" s="224" t="s">
        <v>123</v>
      </c>
      <c r="AU173" s="224" t="s">
        <v>85</v>
      </c>
      <c r="AY173" s="17" t="s">
        <v>121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127</v>
      </c>
      <c r="BM173" s="224" t="s">
        <v>215</v>
      </c>
    </row>
    <row r="174" s="2" customFormat="1">
      <c r="A174" s="38"/>
      <c r="B174" s="39"/>
      <c r="C174" s="40"/>
      <c r="D174" s="226" t="s">
        <v>129</v>
      </c>
      <c r="E174" s="40"/>
      <c r="F174" s="227" t="s">
        <v>216</v>
      </c>
      <c r="G174" s="40"/>
      <c r="H174" s="40"/>
      <c r="I174" s="228"/>
      <c r="J174" s="40"/>
      <c r="K174" s="40"/>
      <c r="L174" s="44"/>
      <c r="M174" s="229"/>
      <c r="N174" s="230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129</v>
      </c>
      <c r="AU174" s="17" t="s">
        <v>85</v>
      </c>
    </row>
    <row r="175" s="2" customFormat="1" ht="16.5" customHeight="1">
      <c r="A175" s="38"/>
      <c r="B175" s="39"/>
      <c r="C175" s="212" t="s">
        <v>217</v>
      </c>
      <c r="D175" s="212" t="s">
        <v>123</v>
      </c>
      <c r="E175" s="213" t="s">
        <v>218</v>
      </c>
      <c r="F175" s="214" t="s">
        <v>219</v>
      </c>
      <c r="G175" s="215" t="s">
        <v>149</v>
      </c>
      <c r="H175" s="216">
        <v>1</v>
      </c>
      <c r="I175" s="217"/>
      <c r="J175" s="218">
        <f>ROUND(I175*H175,2)</f>
        <v>0</v>
      </c>
      <c r="K175" s="219"/>
      <c r="L175" s="44"/>
      <c r="M175" s="220" t="s">
        <v>1</v>
      </c>
      <c r="N175" s="221" t="s">
        <v>43</v>
      </c>
      <c r="O175" s="91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127</v>
      </c>
      <c r="AT175" s="224" t="s">
        <v>123</v>
      </c>
      <c r="AU175" s="224" t="s">
        <v>85</v>
      </c>
      <c r="AY175" s="17" t="s">
        <v>121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127</v>
      </c>
      <c r="BM175" s="224" t="s">
        <v>220</v>
      </c>
    </row>
    <row r="176" s="2" customFormat="1">
      <c r="A176" s="38"/>
      <c r="B176" s="39"/>
      <c r="C176" s="40"/>
      <c r="D176" s="226" t="s">
        <v>129</v>
      </c>
      <c r="E176" s="40"/>
      <c r="F176" s="227" t="s">
        <v>221</v>
      </c>
      <c r="G176" s="40"/>
      <c r="H176" s="40"/>
      <c r="I176" s="228"/>
      <c r="J176" s="40"/>
      <c r="K176" s="40"/>
      <c r="L176" s="44"/>
      <c r="M176" s="229"/>
      <c r="N176" s="230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85</v>
      </c>
    </row>
    <row r="177" s="2" customFormat="1" ht="16.5" customHeight="1">
      <c r="A177" s="38"/>
      <c r="B177" s="39"/>
      <c r="C177" s="212" t="s">
        <v>222</v>
      </c>
      <c r="D177" s="212" t="s">
        <v>123</v>
      </c>
      <c r="E177" s="213" t="s">
        <v>223</v>
      </c>
      <c r="F177" s="214" t="s">
        <v>224</v>
      </c>
      <c r="G177" s="215" t="s">
        <v>149</v>
      </c>
      <c r="H177" s="216">
        <v>2</v>
      </c>
      <c r="I177" s="217"/>
      <c r="J177" s="218">
        <f>ROUND(I177*H177,2)</f>
        <v>0</v>
      </c>
      <c r="K177" s="219"/>
      <c r="L177" s="44"/>
      <c r="M177" s="220" t="s">
        <v>1</v>
      </c>
      <c r="N177" s="221" t="s">
        <v>43</v>
      </c>
      <c r="O177" s="91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127</v>
      </c>
      <c r="AT177" s="224" t="s">
        <v>123</v>
      </c>
      <c r="AU177" s="224" t="s">
        <v>85</v>
      </c>
      <c r="AY177" s="17" t="s">
        <v>121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127</v>
      </c>
      <c r="BM177" s="224" t="s">
        <v>225</v>
      </c>
    </row>
    <row r="178" s="2" customFormat="1">
      <c r="A178" s="38"/>
      <c r="B178" s="39"/>
      <c r="C178" s="40"/>
      <c r="D178" s="226" t="s">
        <v>129</v>
      </c>
      <c r="E178" s="40"/>
      <c r="F178" s="227" t="s">
        <v>226</v>
      </c>
      <c r="G178" s="40"/>
      <c r="H178" s="40"/>
      <c r="I178" s="228"/>
      <c r="J178" s="40"/>
      <c r="K178" s="40"/>
      <c r="L178" s="44"/>
      <c r="M178" s="229"/>
      <c r="N178" s="230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85</v>
      </c>
    </row>
    <row r="179" s="2" customFormat="1" ht="21.75" customHeight="1">
      <c r="A179" s="38"/>
      <c r="B179" s="39"/>
      <c r="C179" s="212" t="s">
        <v>227</v>
      </c>
      <c r="D179" s="212" t="s">
        <v>123</v>
      </c>
      <c r="E179" s="213" t="s">
        <v>228</v>
      </c>
      <c r="F179" s="214" t="s">
        <v>229</v>
      </c>
      <c r="G179" s="215" t="s">
        <v>149</v>
      </c>
      <c r="H179" s="216">
        <v>90</v>
      </c>
      <c r="I179" s="217"/>
      <c r="J179" s="218">
        <f>ROUND(I179*H179,2)</f>
        <v>0</v>
      </c>
      <c r="K179" s="219"/>
      <c r="L179" s="44"/>
      <c r="M179" s="220" t="s">
        <v>1</v>
      </c>
      <c r="N179" s="221" t="s">
        <v>43</v>
      </c>
      <c r="O179" s="91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127</v>
      </c>
      <c r="AT179" s="224" t="s">
        <v>123</v>
      </c>
      <c r="AU179" s="224" t="s">
        <v>85</v>
      </c>
      <c r="AY179" s="17" t="s">
        <v>121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83</v>
      </c>
      <c r="BK179" s="225">
        <f>ROUND(I179*H179,2)</f>
        <v>0</v>
      </c>
      <c r="BL179" s="17" t="s">
        <v>127</v>
      </c>
      <c r="BM179" s="224" t="s">
        <v>230</v>
      </c>
    </row>
    <row r="180" s="2" customFormat="1">
      <c r="A180" s="38"/>
      <c r="B180" s="39"/>
      <c r="C180" s="40"/>
      <c r="D180" s="226" t="s">
        <v>129</v>
      </c>
      <c r="E180" s="40"/>
      <c r="F180" s="227" t="s">
        <v>231</v>
      </c>
      <c r="G180" s="40"/>
      <c r="H180" s="40"/>
      <c r="I180" s="228"/>
      <c r="J180" s="40"/>
      <c r="K180" s="40"/>
      <c r="L180" s="44"/>
      <c r="M180" s="229"/>
      <c r="N180" s="230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129</v>
      </c>
      <c r="AU180" s="17" t="s">
        <v>85</v>
      </c>
    </row>
    <row r="181" s="13" customFormat="1">
      <c r="A181" s="13"/>
      <c r="B181" s="232"/>
      <c r="C181" s="233"/>
      <c r="D181" s="226" t="s">
        <v>153</v>
      </c>
      <c r="E181" s="234" t="s">
        <v>1</v>
      </c>
      <c r="F181" s="235" t="s">
        <v>232</v>
      </c>
      <c r="G181" s="233"/>
      <c r="H181" s="236">
        <v>90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153</v>
      </c>
      <c r="AU181" s="242" t="s">
        <v>85</v>
      </c>
      <c r="AV181" s="13" t="s">
        <v>85</v>
      </c>
      <c r="AW181" s="13" t="s">
        <v>34</v>
      </c>
      <c r="AX181" s="13" t="s">
        <v>83</v>
      </c>
      <c r="AY181" s="242" t="s">
        <v>121</v>
      </c>
    </row>
    <row r="182" s="2" customFormat="1" ht="21.75" customHeight="1">
      <c r="A182" s="38"/>
      <c r="B182" s="39"/>
      <c r="C182" s="212" t="s">
        <v>233</v>
      </c>
      <c r="D182" s="212" t="s">
        <v>123</v>
      </c>
      <c r="E182" s="213" t="s">
        <v>234</v>
      </c>
      <c r="F182" s="214" t="s">
        <v>235</v>
      </c>
      <c r="G182" s="215" t="s">
        <v>149</v>
      </c>
      <c r="H182" s="216">
        <v>6</v>
      </c>
      <c r="I182" s="217"/>
      <c r="J182" s="218">
        <f>ROUND(I182*H182,2)</f>
        <v>0</v>
      </c>
      <c r="K182" s="219"/>
      <c r="L182" s="44"/>
      <c r="M182" s="220" t="s">
        <v>1</v>
      </c>
      <c r="N182" s="221" t="s">
        <v>43</v>
      </c>
      <c r="O182" s="91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127</v>
      </c>
      <c r="AT182" s="224" t="s">
        <v>123</v>
      </c>
      <c r="AU182" s="224" t="s">
        <v>85</v>
      </c>
      <c r="AY182" s="17" t="s">
        <v>121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127</v>
      </c>
      <c r="BM182" s="224" t="s">
        <v>236</v>
      </c>
    </row>
    <row r="183" s="2" customFormat="1">
      <c r="A183" s="38"/>
      <c r="B183" s="39"/>
      <c r="C183" s="40"/>
      <c r="D183" s="226" t="s">
        <v>129</v>
      </c>
      <c r="E183" s="40"/>
      <c r="F183" s="227" t="s">
        <v>237</v>
      </c>
      <c r="G183" s="40"/>
      <c r="H183" s="40"/>
      <c r="I183" s="228"/>
      <c r="J183" s="40"/>
      <c r="K183" s="40"/>
      <c r="L183" s="44"/>
      <c r="M183" s="229"/>
      <c r="N183" s="230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85</v>
      </c>
    </row>
    <row r="184" s="13" customFormat="1">
      <c r="A184" s="13"/>
      <c r="B184" s="232"/>
      <c r="C184" s="233"/>
      <c r="D184" s="226" t="s">
        <v>153</v>
      </c>
      <c r="E184" s="234" t="s">
        <v>1</v>
      </c>
      <c r="F184" s="235" t="s">
        <v>238</v>
      </c>
      <c r="G184" s="233"/>
      <c r="H184" s="236">
        <v>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153</v>
      </c>
      <c r="AU184" s="242" t="s">
        <v>85</v>
      </c>
      <c r="AV184" s="13" t="s">
        <v>85</v>
      </c>
      <c r="AW184" s="13" t="s">
        <v>34</v>
      </c>
      <c r="AX184" s="13" t="s">
        <v>83</v>
      </c>
      <c r="AY184" s="242" t="s">
        <v>121</v>
      </c>
    </row>
    <row r="185" s="2" customFormat="1" ht="16.5" customHeight="1">
      <c r="A185" s="38"/>
      <c r="B185" s="39"/>
      <c r="C185" s="212" t="s">
        <v>239</v>
      </c>
      <c r="D185" s="212" t="s">
        <v>123</v>
      </c>
      <c r="E185" s="213" t="s">
        <v>240</v>
      </c>
      <c r="F185" s="214" t="s">
        <v>241</v>
      </c>
      <c r="G185" s="215" t="s">
        <v>149</v>
      </c>
      <c r="H185" s="216">
        <v>6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43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127</v>
      </c>
      <c r="AT185" s="224" t="s">
        <v>123</v>
      </c>
      <c r="AU185" s="224" t="s">
        <v>85</v>
      </c>
      <c r="AY185" s="17" t="s">
        <v>121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127</v>
      </c>
      <c r="BM185" s="224" t="s">
        <v>242</v>
      </c>
    </row>
    <row r="186" s="2" customFormat="1">
      <c r="A186" s="38"/>
      <c r="B186" s="39"/>
      <c r="C186" s="40"/>
      <c r="D186" s="226" t="s">
        <v>129</v>
      </c>
      <c r="E186" s="40"/>
      <c r="F186" s="227" t="s">
        <v>243</v>
      </c>
      <c r="G186" s="40"/>
      <c r="H186" s="40"/>
      <c r="I186" s="228"/>
      <c r="J186" s="40"/>
      <c r="K186" s="40"/>
      <c r="L186" s="44"/>
      <c r="M186" s="229"/>
      <c r="N186" s="23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129</v>
      </c>
      <c r="AU186" s="17" t="s">
        <v>85</v>
      </c>
    </row>
    <row r="187" s="13" customFormat="1">
      <c r="A187" s="13"/>
      <c r="B187" s="232"/>
      <c r="C187" s="233"/>
      <c r="D187" s="226" t="s">
        <v>153</v>
      </c>
      <c r="E187" s="234" t="s">
        <v>1</v>
      </c>
      <c r="F187" s="235" t="s">
        <v>238</v>
      </c>
      <c r="G187" s="233"/>
      <c r="H187" s="236">
        <v>6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153</v>
      </c>
      <c r="AU187" s="242" t="s">
        <v>85</v>
      </c>
      <c r="AV187" s="13" t="s">
        <v>85</v>
      </c>
      <c r="AW187" s="13" t="s">
        <v>34</v>
      </c>
      <c r="AX187" s="13" t="s">
        <v>83</v>
      </c>
      <c r="AY187" s="242" t="s">
        <v>121</v>
      </c>
    </row>
    <row r="188" s="2" customFormat="1" ht="16.5" customHeight="1">
      <c r="A188" s="38"/>
      <c r="B188" s="39"/>
      <c r="C188" s="212" t="s">
        <v>7</v>
      </c>
      <c r="D188" s="212" t="s">
        <v>123</v>
      </c>
      <c r="E188" s="213" t="s">
        <v>244</v>
      </c>
      <c r="F188" s="214" t="s">
        <v>245</v>
      </c>
      <c r="G188" s="215" t="s">
        <v>149</v>
      </c>
      <c r="H188" s="216">
        <v>12</v>
      </c>
      <c r="I188" s="217"/>
      <c r="J188" s="218">
        <f>ROUND(I188*H188,2)</f>
        <v>0</v>
      </c>
      <c r="K188" s="219"/>
      <c r="L188" s="44"/>
      <c r="M188" s="220" t="s">
        <v>1</v>
      </c>
      <c r="N188" s="221" t="s">
        <v>43</v>
      </c>
      <c r="O188" s="91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4" t="s">
        <v>127</v>
      </c>
      <c r="AT188" s="224" t="s">
        <v>123</v>
      </c>
      <c r="AU188" s="224" t="s">
        <v>85</v>
      </c>
      <c r="AY188" s="17" t="s">
        <v>121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127</v>
      </c>
      <c r="BM188" s="224" t="s">
        <v>246</v>
      </c>
    </row>
    <row r="189" s="2" customFormat="1">
      <c r="A189" s="38"/>
      <c r="B189" s="39"/>
      <c r="C189" s="40"/>
      <c r="D189" s="226" t="s">
        <v>129</v>
      </c>
      <c r="E189" s="40"/>
      <c r="F189" s="227" t="s">
        <v>247</v>
      </c>
      <c r="G189" s="40"/>
      <c r="H189" s="40"/>
      <c r="I189" s="228"/>
      <c r="J189" s="40"/>
      <c r="K189" s="40"/>
      <c r="L189" s="44"/>
      <c r="M189" s="229"/>
      <c r="N189" s="230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85</v>
      </c>
    </row>
    <row r="190" s="13" customFormat="1">
      <c r="A190" s="13"/>
      <c r="B190" s="232"/>
      <c r="C190" s="233"/>
      <c r="D190" s="226" t="s">
        <v>153</v>
      </c>
      <c r="E190" s="234" t="s">
        <v>1</v>
      </c>
      <c r="F190" s="235" t="s">
        <v>248</v>
      </c>
      <c r="G190" s="233"/>
      <c r="H190" s="236">
        <v>12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153</v>
      </c>
      <c r="AU190" s="242" t="s">
        <v>85</v>
      </c>
      <c r="AV190" s="13" t="s">
        <v>85</v>
      </c>
      <c r="AW190" s="13" t="s">
        <v>34</v>
      </c>
      <c r="AX190" s="13" t="s">
        <v>83</v>
      </c>
      <c r="AY190" s="242" t="s">
        <v>121</v>
      </c>
    </row>
    <row r="191" s="2" customFormat="1" ht="16.5" customHeight="1">
      <c r="A191" s="38"/>
      <c r="B191" s="39"/>
      <c r="C191" s="212" t="s">
        <v>249</v>
      </c>
      <c r="D191" s="212" t="s">
        <v>123</v>
      </c>
      <c r="E191" s="213" t="s">
        <v>250</v>
      </c>
      <c r="F191" s="214" t="s">
        <v>251</v>
      </c>
      <c r="G191" s="215" t="s">
        <v>126</v>
      </c>
      <c r="H191" s="216">
        <v>1409.8030000000001</v>
      </c>
      <c r="I191" s="217"/>
      <c r="J191" s="218">
        <f>ROUND(I191*H191,2)</f>
        <v>0</v>
      </c>
      <c r="K191" s="219"/>
      <c r="L191" s="44"/>
      <c r="M191" s="220" t="s">
        <v>1</v>
      </c>
      <c r="N191" s="221" t="s">
        <v>43</v>
      </c>
      <c r="O191" s="91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4" t="s">
        <v>127</v>
      </c>
      <c r="AT191" s="224" t="s">
        <v>123</v>
      </c>
      <c r="AU191" s="224" t="s">
        <v>85</v>
      </c>
      <c r="AY191" s="17" t="s">
        <v>121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127</v>
      </c>
      <c r="BM191" s="224" t="s">
        <v>252</v>
      </c>
    </row>
    <row r="192" s="2" customFormat="1">
      <c r="A192" s="38"/>
      <c r="B192" s="39"/>
      <c r="C192" s="40"/>
      <c r="D192" s="226" t="s">
        <v>129</v>
      </c>
      <c r="E192" s="40"/>
      <c r="F192" s="227" t="s">
        <v>253</v>
      </c>
      <c r="G192" s="40"/>
      <c r="H192" s="40"/>
      <c r="I192" s="228"/>
      <c r="J192" s="40"/>
      <c r="K192" s="40"/>
      <c r="L192" s="44"/>
      <c r="M192" s="229"/>
      <c r="N192" s="230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129</v>
      </c>
      <c r="AU192" s="17" t="s">
        <v>85</v>
      </c>
    </row>
    <row r="193" s="2" customFormat="1" ht="16.5" customHeight="1">
      <c r="A193" s="38"/>
      <c r="B193" s="39"/>
      <c r="C193" s="212" t="s">
        <v>254</v>
      </c>
      <c r="D193" s="212" t="s">
        <v>123</v>
      </c>
      <c r="E193" s="213" t="s">
        <v>255</v>
      </c>
      <c r="F193" s="214" t="s">
        <v>256</v>
      </c>
      <c r="G193" s="215" t="s">
        <v>126</v>
      </c>
      <c r="H193" s="216">
        <v>1409.8030000000001</v>
      </c>
      <c r="I193" s="217"/>
      <c r="J193" s="218">
        <f>ROUND(I193*H193,2)</f>
        <v>0</v>
      </c>
      <c r="K193" s="219"/>
      <c r="L193" s="44"/>
      <c r="M193" s="220" t="s">
        <v>1</v>
      </c>
      <c r="N193" s="221" t="s">
        <v>43</v>
      </c>
      <c r="O193" s="91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127</v>
      </c>
      <c r="AT193" s="224" t="s">
        <v>123</v>
      </c>
      <c r="AU193" s="224" t="s">
        <v>85</v>
      </c>
      <c r="AY193" s="17" t="s">
        <v>121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127</v>
      </c>
      <c r="BM193" s="224" t="s">
        <v>257</v>
      </c>
    </row>
    <row r="194" s="2" customFormat="1">
      <c r="A194" s="38"/>
      <c r="B194" s="39"/>
      <c r="C194" s="40"/>
      <c r="D194" s="226" t="s">
        <v>129</v>
      </c>
      <c r="E194" s="40"/>
      <c r="F194" s="227" t="s">
        <v>258</v>
      </c>
      <c r="G194" s="40"/>
      <c r="H194" s="40"/>
      <c r="I194" s="228"/>
      <c r="J194" s="40"/>
      <c r="K194" s="40"/>
      <c r="L194" s="44"/>
      <c r="M194" s="229"/>
      <c r="N194" s="230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85</v>
      </c>
    </row>
    <row r="195" s="2" customFormat="1">
      <c r="A195" s="38"/>
      <c r="B195" s="39"/>
      <c r="C195" s="40"/>
      <c r="D195" s="226" t="s">
        <v>140</v>
      </c>
      <c r="E195" s="40"/>
      <c r="F195" s="231" t="s">
        <v>259</v>
      </c>
      <c r="G195" s="40"/>
      <c r="H195" s="40"/>
      <c r="I195" s="228"/>
      <c r="J195" s="40"/>
      <c r="K195" s="40"/>
      <c r="L195" s="44"/>
      <c r="M195" s="229"/>
      <c r="N195" s="230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140</v>
      </c>
      <c r="AU195" s="17" t="s">
        <v>85</v>
      </c>
    </row>
    <row r="196" s="13" customFormat="1">
      <c r="A196" s="13"/>
      <c r="B196" s="232"/>
      <c r="C196" s="233"/>
      <c r="D196" s="226" t="s">
        <v>153</v>
      </c>
      <c r="E196" s="234" t="s">
        <v>1</v>
      </c>
      <c r="F196" s="235" t="s">
        <v>260</v>
      </c>
      <c r="G196" s="233"/>
      <c r="H196" s="236">
        <v>1409.8030000000001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153</v>
      </c>
      <c r="AU196" s="242" t="s">
        <v>85</v>
      </c>
      <c r="AV196" s="13" t="s">
        <v>85</v>
      </c>
      <c r="AW196" s="13" t="s">
        <v>34</v>
      </c>
      <c r="AX196" s="13" t="s">
        <v>83</v>
      </c>
      <c r="AY196" s="242" t="s">
        <v>121</v>
      </c>
    </row>
    <row r="197" s="2" customFormat="1" ht="21.75" customHeight="1">
      <c r="A197" s="38"/>
      <c r="B197" s="39"/>
      <c r="C197" s="212" t="s">
        <v>261</v>
      </c>
      <c r="D197" s="212" t="s">
        <v>123</v>
      </c>
      <c r="E197" s="213" t="s">
        <v>262</v>
      </c>
      <c r="F197" s="214" t="s">
        <v>263</v>
      </c>
      <c r="G197" s="215" t="s">
        <v>186</v>
      </c>
      <c r="H197" s="216">
        <v>92.186000000000007</v>
      </c>
      <c r="I197" s="217"/>
      <c r="J197" s="218">
        <f>ROUND(I197*H197,2)</f>
        <v>0</v>
      </c>
      <c r="K197" s="219"/>
      <c r="L197" s="44"/>
      <c r="M197" s="220" t="s">
        <v>1</v>
      </c>
      <c r="N197" s="221" t="s">
        <v>43</v>
      </c>
      <c r="O197" s="91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4" t="s">
        <v>127</v>
      </c>
      <c r="AT197" s="224" t="s">
        <v>123</v>
      </c>
      <c r="AU197" s="224" t="s">
        <v>85</v>
      </c>
      <c r="AY197" s="17" t="s">
        <v>121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127</v>
      </c>
      <c r="BM197" s="224" t="s">
        <v>264</v>
      </c>
    </row>
    <row r="198" s="2" customFormat="1">
      <c r="A198" s="38"/>
      <c r="B198" s="39"/>
      <c r="C198" s="40"/>
      <c r="D198" s="226" t="s">
        <v>129</v>
      </c>
      <c r="E198" s="40"/>
      <c r="F198" s="227" t="s">
        <v>265</v>
      </c>
      <c r="G198" s="40"/>
      <c r="H198" s="40"/>
      <c r="I198" s="228"/>
      <c r="J198" s="40"/>
      <c r="K198" s="40"/>
      <c r="L198" s="44"/>
      <c r="M198" s="229"/>
      <c r="N198" s="230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85</v>
      </c>
    </row>
    <row r="199" s="13" customFormat="1">
      <c r="A199" s="13"/>
      <c r="B199" s="232"/>
      <c r="C199" s="233"/>
      <c r="D199" s="226" t="s">
        <v>153</v>
      </c>
      <c r="E199" s="234" t="s">
        <v>1</v>
      </c>
      <c r="F199" s="235" t="s">
        <v>266</v>
      </c>
      <c r="G199" s="233"/>
      <c r="H199" s="236">
        <v>92.186000000000007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153</v>
      </c>
      <c r="AU199" s="242" t="s">
        <v>85</v>
      </c>
      <c r="AV199" s="13" t="s">
        <v>85</v>
      </c>
      <c r="AW199" s="13" t="s">
        <v>34</v>
      </c>
      <c r="AX199" s="13" t="s">
        <v>83</v>
      </c>
      <c r="AY199" s="242" t="s">
        <v>121</v>
      </c>
    </row>
    <row r="200" s="2" customFormat="1" ht="24.15" customHeight="1">
      <c r="A200" s="38"/>
      <c r="B200" s="39"/>
      <c r="C200" s="212" t="s">
        <v>267</v>
      </c>
      <c r="D200" s="212" t="s">
        <v>123</v>
      </c>
      <c r="E200" s="213" t="s">
        <v>268</v>
      </c>
      <c r="F200" s="214" t="s">
        <v>269</v>
      </c>
      <c r="G200" s="215" t="s">
        <v>186</v>
      </c>
      <c r="H200" s="216">
        <v>276.55799999999999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43</v>
      </c>
      <c r="O200" s="91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127</v>
      </c>
      <c r="AT200" s="224" t="s">
        <v>123</v>
      </c>
      <c r="AU200" s="224" t="s">
        <v>85</v>
      </c>
      <c r="AY200" s="17" t="s">
        <v>121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83</v>
      </c>
      <c r="BK200" s="225">
        <f>ROUND(I200*H200,2)</f>
        <v>0</v>
      </c>
      <c r="BL200" s="17" t="s">
        <v>127</v>
      </c>
      <c r="BM200" s="224" t="s">
        <v>270</v>
      </c>
    </row>
    <row r="201" s="2" customFormat="1">
      <c r="A201" s="38"/>
      <c r="B201" s="39"/>
      <c r="C201" s="40"/>
      <c r="D201" s="226" t="s">
        <v>129</v>
      </c>
      <c r="E201" s="40"/>
      <c r="F201" s="227" t="s">
        <v>271</v>
      </c>
      <c r="G201" s="40"/>
      <c r="H201" s="40"/>
      <c r="I201" s="228"/>
      <c r="J201" s="40"/>
      <c r="K201" s="40"/>
      <c r="L201" s="44"/>
      <c r="M201" s="229"/>
      <c r="N201" s="230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129</v>
      </c>
      <c r="AU201" s="17" t="s">
        <v>85</v>
      </c>
    </row>
    <row r="202" s="2" customFormat="1">
      <c r="A202" s="38"/>
      <c r="B202" s="39"/>
      <c r="C202" s="40"/>
      <c r="D202" s="226" t="s">
        <v>140</v>
      </c>
      <c r="E202" s="40"/>
      <c r="F202" s="231" t="s">
        <v>272</v>
      </c>
      <c r="G202" s="40"/>
      <c r="H202" s="40"/>
      <c r="I202" s="228"/>
      <c r="J202" s="40"/>
      <c r="K202" s="40"/>
      <c r="L202" s="44"/>
      <c r="M202" s="229"/>
      <c r="N202" s="230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140</v>
      </c>
      <c r="AU202" s="17" t="s">
        <v>85</v>
      </c>
    </row>
    <row r="203" s="13" customFormat="1">
      <c r="A203" s="13"/>
      <c r="B203" s="232"/>
      <c r="C203" s="233"/>
      <c r="D203" s="226" t="s">
        <v>153</v>
      </c>
      <c r="E203" s="234" t="s">
        <v>1</v>
      </c>
      <c r="F203" s="235" t="s">
        <v>273</v>
      </c>
      <c r="G203" s="233"/>
      <c r="H203" s="236">
        <v>276.55799999999999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153</v>
      </c>
      <c r="AU203" s="242" t="s">
        <v>85</v>
      </c>
      <c r="AV203" s="13" t="s">
        <v>85</v>
      </c>
      <c r="AW203" s="13" t="s">
        <v>34</v>
      </c>
      <c r="AX203" s="13" t="s">
        <v>83</v>
      </c>
      <c r="AY203" s="242" t="s">
        <v>121</v>
      </c>
    </row>
    <row r="204" s="2" customFormat="1" ht="16.5" customHeight="1">
      <c r="A204" s="38"/>
      <c r="B204" s="39"/>
      <c r="C204" s="212" t="s">
        <v>274</v>
      </c>
      <c r="D204" s="212" t="s">
        <v>123</v>
      </c>
      <c r="E204" s="213" t="s">
        <v>275</v>
      </c>
      <c r="F204" s="214" t="s">
        <v>276</v>
      </c>
      <c r="G204" s="215" t="s">
        <v>126</v>
      </c>
      <c r="H204" s="216">
        <v>1409.8030000000001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43</v>
      </c>
      <c r="O204" s="91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127</v>
      </c>
      <c r="AT204" s="224" t="s">
        <v>123</v>
      </c>
      <c r="AU204" s="224" t="s">
        <v>85</v>
      </c>
      <c r="AY204" s="17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127</v>
      </c>
      <c r="BM204" s="224" t="s">
        <v>277</v>
      </c>
    </row>
    <row r="205" s="2" customFormat="1">
      <c r="A205" s="38"/>
      <c r="B205" s="39"/>
      <c r="C205" s="40"/>
      <c r="D205" s="226" t="s">
        <v>129</v>
      </c>
      <c r="E205" s="40"/>
      <c r="F205" s="227" t="s">
        <v>276</v>
      </c>
      <c r="G205" s="40"/>
      <c r="H205" s="40"/>
      <c r="I205" s="228"/>
      <c r="J205" s="40"/>
      <c r="K205" s="40"/>
      <c r="L205" s="44"/>
      <c r="M205" s="229"/>
      <c r="N205" s="230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85</v>
      </c>
    </row>
    <row r="206" s="2" customFormat="1" ht="16.5" customHeight="1">
      <c r="A206" s="38"/>
      <c r="B206" s="39"/>
      <c r="C206" s="212" t="s">
        <v>278</v>
      </c>
      <c r="D206" s="212" t="s">
        <v>123</v>
      </c>
      <c r="E206" s="213" t="s">
        <v>279</v>
      </c>
      <c r="F206" s="214" t="s">
        <v>280</v>
      </c>
      <c r="G206" s="215" t="s">
        <v>186</v>
      </c>
      <c r="H206" s="216">
        <v>206.56299999999999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43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127</v>
      </c>
      <c r="AT206" s="224" t="s">
        <v>123</v>
      </c>
      <c r="AU206" s="224" t="s">
        <v>85</v>
      </c>
      <c r="AY206" s="17" t="s">
        <v>121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83</v>
      </c>
      <c r="BK206" s="225">
        <f>ROUND(I206*H206,2)</f>
        <v>0</v>
      </c>
      <c r="BL206" s="17" t="s">
        <v>127</v>
      </c>
      <c r="BM206" s="224" t="s">
        <v>281</v>
      </c>
    </row>
    <row r="207" s="2" customFormat="1">
      <c r="A207" s="38"/>
      <c r="B207" s="39"/>
      <c r="C207" s="40"/>
      <c r="D207" s="226" t="s">
        <v>129</v>
      </c>
      <c r="E207" s="40"/>
      <c r="F207" s="227" t="s">
        <v>282</v>
      </c>
      <c r="G207" s="40"/>
      <c r="H207" s="40"/>
      <c r="I207" s="228"/>
      <c r="J207" s="40"/>
      <c r="K207" s="40"/>
      <c r="L207" s="44"/>
      <c r="M207" s="229"/>
      <c r="N207" s="230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129</v>
      </c>
      <c r="AU207" s="17" t="s">
        <v>85</v>
      </c>
    </row>
    <row r="208" s="14" customFormat="1">
      <c r="A208" s="14"/>
      <c r="B208" s="243"/>
      <c r="C208" s="244"/>
      <c r="D208" s="226" t="s">
        <v>153</v>
      </c>
      <c r="E208" s="245" t="s">
        <v>1</v>
      </c>
      <c r="F208" s="246" t="s">
        <v>283</v>
      </c>
      <c r="G208" s="244"/>
      <c r="H208" s="245" t="s">
        <v>1</v>
      </c>
      <c r="I208" s="247"/>
      <c r="J208" s="244"/>
      <c r="K208" s="244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153</v>
      </c>
      <c r="AU208" s="252" t="s">
        <v>85</v>
      </c>
      <c r="AV208" s="14" t="s">
        <v>83</v>
      </c>
      <c r="AW208" s="14" t="s">
        <v>34</v>
      </c>
      <c r="AX208" s="14" t="s">
        <v>78</v>
      </c>
      <c r="AY208" s="252" t="s">
        <v>121</v>
      </c>
    </row>
    <row r="209" s="13" customFormat="1">
      <c r="A209" s="13"/>
      <c r="B209" s="232"/>
      <c r="C209" s="233"/>
      <c r="D209" s="226" t="s">
        <v>153</v>
      </c>
      <c r="E209" s="234" t="s">
        <v>1</v>
      </c>
      <c r="F209" s="235" t="s">
        <v>284</v>
      </c>
      <c r="G209" s="233"/>
      <c r="H209" s="236">
        <v>204.96299999999999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153</v>
      </c>
      <c r="AU209" s="242" t="s">
        <v>85</v>
      </c>
      <c r="AV209" s="13" t="s">
        <v>85</v>
      </c>
      <c r="AW209" s="13" t="s">
        <v>34</v>
      </c>
      <c r="AX209" s="13" t="s">
        <v>78</v>
      </c>
      <c r="AY209" s="242" t="s">
        <v>121</v>
      </c>
    </row>
    <row r="210" s="14" customFormat="1">
      <c r="A210" s="14"/>
      <c r="B210" s="243"/>
      <c r="C210" s="244"/>
      <c r="D210" s="226" t="s">
        <v>153</v>
      </c>
      <c r="E210" s="245" t="s">
        <v>1</v>
      </c>
      <c r="F210" s="246" t="s">
        <v>285</v>
      </c>
      <c r="G210" s="244"/>
      <c r="H210" s="245" t="s">
        <v>1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153</v>
      </c>
      <c r="AU210" s="252" t="s">
        <v>85</v>
      </c>
      <c r="AV210" s="14" t="s">
        <v>83</v>
      </c>
      <c r="AW210" s="14" t="s">
        <v>34</v>
      </c>
      <c r="AX210" s="14" t="s">
        <v>78</v>
      </c>
      <c r="AY210" s="252" t="s">
        <v>121</v>
      </c>
    </row>
    <row r="211" s="13" customFormat="1">
      <c r="A211" s="13"/>
      <c r="B211" s="232"/>
      <c r="C211" s="233"/>
      <c r="D211" s="226" t="s">
        <v>153</v>
      </c>
      <c r="E211" s="234" t="s">
        <v>1</v>
      </c>
      <c r="F211" s="235" t="s">
        <v>286</v>
      </c>
      <c r="G211" s="233"/>
      <c r="H211" s="236">
        <v>1.6000000000000001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153</v>
      </c>
      <c r="AU211" s="242" t="s">
        <v>85</v>
      </c>
      <c r="AV211" s="13" t="s">
        <v>85</v>
      </c>
      <c r="AW211" s="13" t="s">
        <v>34</v>
      </c>
      <c r="AX211" s="13" t="s">
        <v>78</v>
      </c>
      <c r="AY211" s="242" t="s">
        <v>121</v>
      </c>
    </row>
    <row r="212" s="15" customFormat="1">
      <c r="A212" s="15"/>
      <c r="B212" s="253"/>
      <c r="C212" s="254"/>
      <c r="D212" s="226" t="s">
        <v>153</v>
      </c>
      <c r="E212" s="255" t="s">
        <v>1</v>
      </c>
      <c r="F212" s="256" t="s">
        <v>193</v>
      </c>
      <c r="G212" s="254"/>
      <c r="H212" s="257">
        <v>206.56299999999999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153</v>
      </c>
      <c r="AU212" s="263" t="s">
        <v>85</v>
      </c>
      <c r="AV212" s="15" t="s">
        <v>127</v>
      </c>
      <c r="AW212" s="15" t="s">
        <v>34</v>
      </c>
      <c r="AX212" s="15" t="s">
        <v>83</v>
      </c>
      <c r="AY212" s="263" t="s">
        <v>121</v>
      </c>
    </row>
    <row r="213" s="2" customFormat="1" ht="16.5" customHeight="1">
      <c r="A213" s="38"/>
      <c r="B213" s="39"/>
      <c r="C213" s="212" t="s">
        <v>287</v>
      </c>
      <c r="D213" s="212" t="s">
        <v>123</v>
      </c>
      <c r="E213" s="213" t="s">
        <v>288</v>
      </c>
      <c r="F213" s="214" t="s">
        <v>289</v>
      </c>
      <c r="G213" s="215" t="s">
        <v>290</v>
      </c>
      <c r="H213" s="216">
        <v>165.935</v>
      </c>
      <c r="I213" s="217"/>
      <c r="J213" s="218">
        <f>ROUND(I213*H213,2)</f>
        <v>0</v>
      </c>
      <c r="K213" s="219"/>
      <c r="L213" s="44"/>
      <c r="M213" s="220" t="s">
        <v>1</v>
      </c>
      <c r="N213" s="221" t="s">
        <v>43</v>
      </c>
      <c r="O213" s="91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127</v>
      </c>
      <c r="AT213" s="224" t="s">
        <v>123</v>
      </c>
      <c r="AU213" s="224" t="s">
        <v>85</v>
      </c>
      <c r="AY213" s="17" t="s">
        <v>121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127</v>
      </c>
      <c r="BM213" s="224" t="s">
        <v>291</v>
      </c>
    </row>
    <row r="214" s="2" customFormat="1">
      <c r="A214" s="38"/>
      <c r="B214" s="39"/>
      <c r="C214" s="40"/>
      <c r="D214" s="226" t="s">
        <v>129</v>
      </c>
      <c r="E214" s="40"/>
      <c r="F214" s="227" t="s">
        <v>292</v>
      </c>
      <c r="G214" s="40"/>
      <c r="H214" s="40"/>
      <c r="I214" s="228"/>
      <c r="J214" s="40"/>
      <c r="K214" s="40"/>
      <c r="L214" s="44"/>
      <c r="M214" s="229"/>
      <c r="N214" s="230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85</v>
      </c>
    </row>
    <row r="215" s="13" customFormat="1">
      <c r="A215" s="13"/>
      <c r="B215" s="232"/>
      <c r="C215" s="233"/>
      <c r="D215" s="226" t="s">
        <v>153</v>
      </c>
      <c r="E215" s="234" t="s">
        <v>1</v>
      </c>
      <c r="F215" s="235" t="s">
        <v>293</v>
      </c>
      <c r="G215" s="233"/>
      <c r="H215" s="236">
        <v>165.935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153</v>
      </c>
      <c r="AU215" s="242" t="s">
        <v>85</v>
      </c>
      <c r="AV215" s="13" t="s">
        <v>85</v>
      </c>
      <c r="AW215" s="13" t="s">
        <v>34</v>
      </c>
      <c r="AX215" s="13" t="s">
        <v>83</v>
      </c>
      <c r="AY215" s="242" t="s">
        <v>121</v>
      </c>
    </row>
    <row r="216" s="2" customFormat="1" ht="21.75" customHeight="1">
      <c r="A216" s="38"/>
      <c r="B216" s="39"/>
      <c r="C216" s="212" t="s">
        <v>294</v>
      </c>
      <c r="D216" s="212" t="s">
        <v>123</v>
      </c>
      <c r="E216" s="213" t="s">
        <v>295</v>
      </c>
      <c r="F216" s="214" t="s">
        <v>296</v>
      </c>
      <c r="G216" s="215" t="s">
        <v>126</v>
      </c>
      <c r="H216" s="216">
        <v>548.93299999999999</v>
      </c>
      <c r="I216" s="217"/>
      <c r="J216" s="218">
        <f>ROUND(I216*H216,2)</f>
        <v>0</v>
      </c>
      <c r="K216" s="219"/>
      <c r="L216" s="44"/>
      <c r="M216" s="220" t="s">
        <v>1</v>
      </c>
      <c r="N216" s="221" t="s">
        <v>43</v>
      </c>
      <c r="O216" s="91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4" t="s">
        <v>127</v>
      </c>
      <c r="AT216" s="224" t="s">
        <v>123</v>
      </c>
      <c r="AU216" s="224" t="s">
        <v>85</v>
      </c>
      <c r="AY216" s="17" t="s">
        <v>121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127</v>
      </c>
      <c r="BM216" s="224" t="s">
        <v>297</v>
      </c>
    </row>
    <row r="217" s="2" customFormat="1">
      <c r="A217" s="38"/>
      <c r="B217" s="39"/>
      <c r="C217" s="40"/>
      <c r="D217" s="226" t="s">
        <v>129</v>
      </c>
      <c r="E217" s="40"/>
      <c r="F217" s="227" t="s">
        <v>298</v>
      </c>
      <c r="G217" s="40"/>
      <c r="H217" s="40"/>
      <c r="I217" s="228"/>
      <c r="J217" s="40"/>
      <c r="K217" s="40"/>
      <c r="L217" s="44"/>
      <c r="M217" s="229"/>
      <c r="N217" s="230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129</v>
      </c>
      <c r="AU217" s="17" t="s">
        <v>85</v>
      </c>
    </row>
    <row r="218" s="2" customFormat="1" ht="16.5" customHeight="1">
      <c r="A218" s="38"/>
      <c r="B218" s="39"/>
      <c r="C218" s="264" t="s">
        <v>299</v>
      </c>
      <c r="D218" s="264" t="s">
        <v>300</v>
      </c>
      <c r="E218" s="265" t="s">
        <v>301</v>
      </c>
      <c r="F218" s="266" t="s">
        <v>302</v>
      </c>
      <c r="G218" s="267" t="s">
        <v>303</v>
      </c>
      <c r="H218" s="268">
        <v>10.978999999999999</v>
      </c>
      <c r="I218" s="269"/>
      <c r="J218" s="270">
        <f>ROUND(I218*H218,2)</f>
        <v>0</v>
      </c>
      <c r="K218" s="271"/>
      <c r="L218" s="272"/>
      <c r="M218" s="273" t="s">
        <v>1</v>
      </c>
      <c r="N218" s="274" t="s">
        <v>43</v>
      </c>
      <c r="O218" s="91"/>
      <c r="P218" s="222">
        <f>O218*H218</f>
        <v>0</v>
      </c>
      <c r="Q218" s="222">
        <v>0.001</v>
      </c>
      <c r="R218" s="222">
        <f>Q218*H218</f>
        <v>0.010978999999999999</v>
      </c>
      <c r="S218" s="222">
        <v>0</v>
      </c>
      <c r="T218" s="223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4" t="s">
        <v>167</v>
      </c>
      <c r="AT218" s="224" t="s">
        <v>300</v>
      </c>
      <c r="AU218" s="224" t="s">
        <v>85</v>
      </c>
      <c r="AY218" s="17" t="s">
        <v>121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127</v>
      </c>
      <c r="BM218" s="224" t="s">
        <v>304</v>
      </c>
    </row>
    <row r="219" s="2" customFormat="1">
      <c r="A219" s="38"/>
      <c r="B219" s="39"/>
      <c r="C219" s="40"/>
      <c r="D219" s="226" t="s">
        <v>129</v>
      </c>
      <c r="E219" s="40"/>
      <c r="F219" s="227" t="s">
        <v>302</v>
      </c>
      <c r="G219" s="40"/>
      <c r="H219" s="40"/>
      <c r="I219" s="228"/>
      <c r="J219" s="40"/>
      <c r="K219" s="40"/>
      <c r="L219" s="44"/>
      <c r="M219" s="229"/>
      <c r="N219" s="230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129</v>
      </c>
      <c r="AU219" s="17" t="s">
        <v>85</v>
      </c>
    </row>
    <row r="220" s="13" customFormat="1">
      <c r="A220" s="13"/>
      <c r="B220" s="232"/>
      <c r="C220" s="233"/>
      <c r="D220" s="226" t="s">
        <v>153</v>
      </c>
      <c r="E220" s="233"/>
      <c r="F220" s="235" t="s">
        <v>305</v>
      </c>
      <c r="G220" s="233"/>
      <c r="H220" s="236">
        <v>10.978999999999999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153</v>
      </c>
      <c r="AU220" s="242" t="s">
        <v>85</v>
      </c>
      <c r="AV220" s="13" t="s">
        <v>85</v>
      </c>
      <c r="AW220" s="13" t="s">
        <v>4</v>
      </c>
      <c r="AX220" s="13" t="s">
        <v>83</v>
      </c>
      <c r="AY220" s="242" t="s">
        <v>121</v>
      </c>
    </row>
    <row r="221" s="2" customFormat="1" ht="24.15" customHeight="1">
      <c r="A221" s="38"/>
      <c r="B221" s="39"/>
      <c r="C221" s="212" t="s">
        <v>306</v>
      </c>
      <c r="D221" s="212" t="s">
        <v>123</v>
      </c>
      <c r="E221" s="213" t="s">
        <v>307</v>
      </c>
      <c r="F221" s="214" t="s">
        <v>308</v>
      </c>
      <c r="G221" s="215" t="s">
        <v>126</v>
      </c>
      <c r="H221" s="216">
        <v>1469.2570000000001</v>
      </c>
      <c r="I221" s="217"/>
      <c r="J221" s="218">
        <f>ROUND(I221*H221,2)</f>
        <v>0</v>
      </c>
      <c r="K221" s="219"/>
      <c r="L221" s="44"/>
      <c r="M221" s="220" t="s">
        <v>1</v>
      </c>
      <c r="N221" s="221" t="s">
        <v>43</v>
      </c>
      <c r="O221" s="91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127</v>
      </c>
      <c r="AT221" s="224" t="s">
        <v>123</v>
      </c>
      <c r="AU221" s="224" t="s">
        <v>85</v>
      </c>
      <c r="AY221" s="17" t="s">
        <v>121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83</v>
      </c>
      <c r="BK221" s="225">
        <f>ROUND(I221*H221,2)</f>
        <v>0</v>
      </c>
      <c r="BL221" s="17" t="s">
        <v>127</v>
      </c>
      <c r="BM221" s="224" t="s">
        <v>309</v>
      </c>
    </row>
    <row r="222" s="2" customFormat="1">
      <c r="A222" s="38"/>
      <c r="B222" s="39"/>
      <c r="C222" s="40"/>
      <c r="D222" s="226" t="s">
        <v>129</v>
      </c>
      <c r="E222" s="40"/>
      <c r="F222" s="227" t="s">
        <v>310</v>
      </c>
      <c r="G222" s="40"/>
      <c r="H222" s="40"/>
      <c r="I222" s="228"/>
      <c r="J222" s="40"/>
      <c r="K222" s="40"/>
      <c r="L222" s="44"/>
      <c r="M222" s="229"/>
      <c r="N222" s="230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85</v>
      </c>
    </row>
    <row r="223" s="2" customFormat="1" ht="16.5" customHeight="1">
      <c r="A223" s="38"/>
      <c r="B223" s="39"/>
      <c r="C223" s="212" t="s">
        <v>311</v>
      </c>
      <c r="D223" s="212" t="s">
        <v>123</v>
      </c>
      <c r="E223" s="213" t="s">
        <v>312</v>
      </c>
      <c r="F223" s="214" t="s">
        <v>313</v>
      </c>
      <c r="G223" s="215" t="s">
        <v>126</v>
      </c>
      <c r="H223" s="216">
        <v>548.93299999999999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43</v>
      </c>
      <c r="O223" s="91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127</v>
      </c>
      <c r="AT223" s="224" t="s">
        <v>123</v>
      </c>
      <c r="AU223" s="224" t="s">
        <v>85</v>
      </c>
      <c r="AY223" s="17" t="s">
        <v>121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127</v>
      </c>
      <c r="BM223" s="224" t="s">
        <v>314</v>
      </c>
    </row>
    <row r="224" s="2" customFormat="1">
      <c r="A224" s="38"/>
      <c r="B224" s="39"/>
      <c r="C224" s="40"/>
      <c r="D224" s="226" t="s">
        <v>129</v>
      </c>
      <c r="E224" s="40"/>
      <c r="F224" s="227" t="s">
        <v>315</v>
      </c>
      <c r="G224" s="40"/>
      <c r="H224" s="40"/>
      <c r="I224" s="228"/>
      <c r="J224" s="40"/>
      <c r="K224" s="40"/>
      <c r="L224" s="44"/>
      <c r="M224" s="229"/>
      <c r="N224" s="23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129</v>
      </c>
      <c r="AU224" s="17" t="s">
        <v>85</v>
      </c>
    </row>
    <row r="225" s="2" customFormat="1" ht="16.5" customHeight="1">
      <c r="A225" s="38"/>
      <c r="B225" s="39"/>
      <c r="C225" s="212" t="s">
        <v>316</v>
      </c>
      <c r="D225" s="212" t="s">
        <v>123</v>
      </c>
      <c r="E225" s="213" t="s">
        <v>317</v>
      </c>
      <c r="F225" s="214" t="s">
        <v>318</v>
      </c>
      <c r="G225" s="215" t="s">
        <v>126</v>
      </c>
      <c r="H225" s="216">
        <v>31.350000000000001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43</v>
      </c>
      <c r="O225" s="91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127</v>
      </c>
      <c r="AT225" s="224" t="s">
        <v>123</v>
      </c>
      <c r="AU225" s="224" t="s">
        <v>85</v>
      </c>
      <c r="AY225" s="17" t="s">
        <v>121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83</v>
      </c>
      <c r="BK225" s="225">
        <f>ROUND(I225*H225,2)</f>
        <v>0</v>
      </c>
      <c r="BL225" s="17" t="s">
        <v>127</v>
      </c>
      <c r="BM225" s="224" t="s">
        <v>319</v>
      </c>
    </row>
    <row r="226" s="2" customFormat="1">
      <c r="A226" s="38"/>
      <c r="B226" s="39"/>
      <c r="C226" s="40"/>
      <c r="D226" s="226" t="s">
        <v>129</v>
      </c>
      <c r="E226" s="40"/>
      <c r="F226" s="227" t="s">
        <v>320</v>
      </c>
      <c r="G226" s="40"/>
      <c r="H226" s="40"/>
      <c r="I226" s="228"/>
      <c r="J226" s="40"/>
      <c r="K226" s="40"/>
      <c r="L226" s="44"/>
      <c r="M226" s="229"/>
      <c r="N226" s="230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129</v>
      </c>
      <c r="AU226" s="17" t="s">
        <v>85</v>
      </c>
    </row>
    <row r="227" s="2" customFormat="1">
      <c r="A227" s="38"/>
      <c r="B227" s="39"/>
      <c r="C227" s="40"/>
      <c r="D227" s="226" t="s">
        <v>140</v>
      </c>
      <c r="E227" s="40"/>
      <c r="F227" s="231" t="s">
        <v>321</v>
      </c>
      <c r="G227" s="40"/>
      <c r="H227" s="40"/>
      <c r="I227" s="228"/>
      <c r="J227" s="40"/>
      <c r="K227" s="40"/>
      <c r="L227" s="44"/>
      <c r="M227" s="229"/>
      <c r="N227" s="230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85</v>
      </c>
    </row>
    <row r="228" s="13" customFormat="1">
      <c r="A228" s="13"/>
      <c r="B228" s="232"/>
      <c r="C228" s="233"/>
      <c r="D228" s="226" t="s">
        <v>153</v>
      </c>
      <c r="E228" s="234" t="s">
        <v>1</v>
      </c>
      <c r="F228" s="235" t="s">
        <v>322</v>
      </c>
      <c r="G228" s="233"/>
      <c r="H228" s="236">
        <v>31.350000000000001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153</v>
      </c>
      <c r="AU228" s="242" t="s">
        <v>85</v>
      </c>
      <c r="AV228" s="13" t="s">
        <v>85</v>
      </c>
      <c r="AW228" s="13" t="s">
        <v>34</v>
      </c>
      <c r="AX228" s="13" t="s">
        <v>83</v>
      </c>
      <c r="AY228" s="242" t="s">
        <v>121</v>
      </c>
    </row>
    <row r="229" s="2" customFormat="1" ht="16.5" customHeight="1">
      <c r="A229" s="38"/>
      <c r="B229" s="39"/>
      <c r="C229" s="212" t="s">
        <v>323</v>
      </c>
      <c r="D229" s="212" t="s">
        <v>123</v>
      </c>
      <c r="E229" s="213" t="s">
        <v>324</v>
      </c>
      <c r="F229" s="214" t="s">
        <v>325</v>
      </c>
      <c r="G229" s="215" t="s">
        <v>126</v>
      </c>
      <c r="H229" s="216">
        <v>917.02300000000002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43</v>
      </c>
      <c r="O229" s="91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127</v>
      </c>
      <c r="AT229" s="224" t="s">
        <v>123</v>
      </c>
      <c r="AU229" s="224" t="s">
        <v>85</v>
      </c>
      <c r="AY229" s="17" t="s">
        <v>121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83</v>
      </c>
      <c r="BK229" s="225">
        <f>ROUND(I229*H229,2)</f>
        <v>0</v>
      </c>
      <c r="BL229" s="17" t="s">
        <v>127</v>
      </c>
      <c r="BM229" s="224" t="s">
        <v>326</v>
      </c>
    </row>
    <row r="230" s="2" customFormat="1">
      <c r="A230" s="38"/>
      <c r="B230" s="39"/>
      <c r="C230" s="40"/>
      <c r="D230" s="226" t="s">
        <v>129</v>
      </c>
      <c r="E230" s="40"/>
      <c r="F230" s="227" t="s">
        <v>327</v>
      </c>
      <c r="G230" s="40"/>
      <c r="H230" s="40"/>
      <c r="I230" s="228"/>
      <c r="J230" s="40"/>
      <c r="K230" s="40"/>
      <c r="L230" s="44"/>
      <c r="M230" s="229"/>
      <c r="N230" s="230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85</v>
      </c>
    </row>
    <row r="231" s="2" customFormat="1" ht="16.5" customHeight="1">
      <c r="A231" s="38"/>
      <c r="B231" s="39"/>
      <c r="C231" s="212" t="s">
        <v>328</v>
      </c>
      <c r="D231" s="212" t="s">
        <v>123</v>
      </c>
      <c r="E231" s="213" t="s">
        <v>329</v>
      </c>
      <c r="F231" s="214" t="s">
        <v>330</v>
      </c>
      <c r="G231" s="215" t="s">
        <v>186</v>
      </c>
      <c r="H231" s="216">
        <v>82.340000000000003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43</v>
      </c>
      <c r="O231" s="91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127</v>
      </c>
      <c r="AT231" s="224" t="s">
        <v>123</v>
      </c>
      <c r="AU231" s="224" t="s">
        <v>85</v>
      </c>
      <c r="AY231" s="17" t="s">
        <v>121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127</v>
      </c>
      <c r="BM231" s="224" t="s">
        <v>331</v>
      </c>
    </row>
    <row r="232" s="2" customFormat="1">
      <c r="A232" s="38"/>
      <c r="B232" s="39"/>
      <c r="C232" s="40"/>
      <c r="D232" s="226" t="s">
        <v>129</v>
      </c>
      <c r="E232" s="40"/>
      <c r="F232" s="227" t="s">
        <v>330</v>
      </c>
      <c r="G232" s="40"/>
      <c r="H232" s="40"/>
      <c r="I232" s="228"/>
      <c r="J232" s="40"/>
      <c r="K232" s="40"/>
      <c r="L232" s="44"/>
      <c r="M232" s="229"/>
      <c r="N232" s="230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129</v>
      </c>
      <c r="AU232" s="17" t="s">
        <v>85</v>
      </c>
    </row>
    <row r="233" s="13" customFormat="1">
      <c r="A233" s="13"/>
      <c r="B233" s="232"/>
      <c r="C233" s="233"/>
      <c r="D233" s="226" t="s">
        <v>153</v>
      </c>
      <c r="E233" s="234" t="s">
        <v>1</v>
      </c>
      <c r="F233" s="235" t="s">
        <v>332</v>
      </c>
      <c r="G233" s="233"/>
      <c r="H233" s="236">
        <v>82.340000000000003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153</v>
      </c>
      <c r="AU233" s="242" t="s">
        <v>85</v>
      </c>
      <c r="AV233" s="13" t="s">
        <v>85</v>
      </c>
      <c r="AW233" s="13" t="s">
        <v>34</v>
      </c>
      <c r="AX233" s="13" t="s">
        <v>83</v>
      </c>
      <c r="AY233" s="242" t="s">
        <v>121</v>
      </c>
    </row>
    <row r="234" s="12" customFormat="1" ht="22.8" customHeight="1">
      <c r="A234" s="12"/>
      <c r="B234" s="196"/>
      <c r="C234" s="197"/>
      <c r="D234" s="198" t="s">
        <v>77</v>
      </c>
      <c r="E234" s="210" t="s">
        <v>127</v>
      </c>
      <c r="F234" s="210" t="s">
        <v>333</v>
      </c>
      <c r="G234" s="197"/>
      <c r="H234" s="197"/>
      <c r="I234" s="200"/>
      <c r="J234" s="211">
        <f>BK234</f>
        <v>0</v>
      </c>
      <c r="K234" s="197"/>
      <c r="L234" s="202"/>
      <c r="M234" s="203"/>
      <c r="N234" s="204"/>
      <c r="O234" s="204"/>
      <c r="P234" s="205">
        <f>SUM(P235:P238)</f>
        <v>0</v>
      </c>
      <c r="Q234" s="204"/>
      <c r="R234" s="205">
        <f>SUM(R235:R238)</f>
        <v>84.125184000000004</v>
      </c>
      <c r="S234" s="204"/>
      <c r="T234" s="206">
        <f>SUM(T235:T238)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7" t="s">
        <v>83</v>
      </c>
      <c r="AT234" s="208" t="s">
        <v>77</v>
      </c>
      <c r="AU234" s="208" t="s">
        <v>83</v>
      </c>
      <c r="AY234" s="207" t="s">
        <v>121</v>
      </c>
      <c r="BK234" s="209">
        <f>SUM(BK235:BK238)</f>
        <v>0</v>
      </c>
    </row>
    <row r="235" s="2" customFormat="1" ht="16.5" customHeight="1">
      <c r="A235" s="38"/>
      <c r="B235" s="39"/>
      <c r="C235" s="212" t="s">
        <v>334</v>
      </c>
      <c r="D235" s="212" t="s">
        <v>123</v>
      </c>
      <c r="E235" s="213" t="s">
        <v>335</v>
      </c>
      <c r="F235" s="214" t="s">
        <v>336</v>
      </c>
      <c r="G235" s="215" t="s">
        <v>186</v>
      </c>
      <c r="H235" s="216">
        <v>42.130000000000003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43</v>
      </c>
      <c r="O235" s="91"/>
      <c r="P235" s="222">
        <f>O235*H235</f>
        <v>0</v>
      </c>
      <c r="Q235" s="222">
        <v>1.9967999999999999</v>
      </c>
      <c r="R235" s="222">
        <f>Q235*H235</f>
        <v>84.125184000000004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127</v>
      </c>
      <c r="AT235" s="224" t="s">
        <v>123</v>
      </c>
      <c r="AU235" s="224" t="s">
        <v>85</v>
      </c>
      <c r="AY235" s="17" t="s">
        <v>121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83</v>
      </c>
      <c r="BK235" s="225">
        <f>ROUND(I235*H235,2)</f>
        <v>0</v>
      </c>
      <c r="BL235" s="17" t="s">
        <v>127</v>
      </c>
      <c r="BM235" s="224" t="s">
        <v>337</v>
      </c>
    </row>
    <row r="236" s="2" customFormat="1">
      <c r="A236" s="38"/>
      <c r="B236" s="39"/>
      <c r="C236" s="40"/>
      <c r="D236" s="226" t="s">
        <v>129</v>
      </c>
      <c r="E236" s="40"/>
      <c r="F236" s="227" t="s">
        <v>338</v>
      </c>
      <c r="G236" s="40"/>
      <c r="H236" s="40"/>
      <c r="I236" s="228"/>
      <c r="J236" s="40"/>
      <c r="K236" s="40"/>
      <c r="L236" s="44"/>
      <c r="M236" s="229"/>
      <c r="N236" s="23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129</v>
      </c>
      <c r="AU236" s="17" t="s">
        <v>85</v>
      </c>
    </row>
    <row r="237" s="2" customFormat="1">
      <c r="A237" s="38"/>
      <c r="B237" s="39"/>
      <c r="C237" s="40"/>
      <c r="D237" s="226" t="s">
        <v>140</v>
      </c>
      <c r="E237" s="40"/>
      <c r="F237" s="231" t="s">
        <v>339</v>
      </c>
      <c r="G237" s="40"/>
      <c r="H237" s="40"/>
      <c r="I237" s="228"/>
      <c r="J237" s="40"/>
      <c r="K237" s="40"/>
      <c r="L237" s="44"/>
      <c r="M237" s="229"/>
      <c r="N237" s="230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140</v>
      </c>
      <c r="AU237" s="17" t="s">
        <v>85</v>
      </c>
    </row>
    <row r="238" s="13" customFormat="1">
      <c r="A238" s="13"/>
      <c r="B238" s="232"/>
      <c r="C238" s="233"/>
      <c r="D238" s="226" t="s">
        <v>153</v>
      </c>
      <c r="E238" s="234" t="s">
        <v>1</v>
      </c>
      <c r="F238" s="235" t="s">
        <v>340</v>
      </c>
      <c r="G238" s="233"/>
      <c r="H238" s="236">
        <v>42.130000000000003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153</v>
      </c>
      <c r="AU238" s="242" t="s">
        <v>85</v>
      </c>
      <c r="AV238" s="13" t="s">
        <v>85</v>
      </c>
      <c r="AW238" s="13" t="s">
        <v>34</v>
      </c>
      <c r="AX238" s="13" t="s">
        <v>83</v>
      </c>
      <c r="AY238" s="242" t="s">
        <v>121</v>
      </c>
    </row>
    <row r="239" s="12" customFormat="1" ht="22.8" customHeight="1">
      <c r="A239" s="12"/>
      <c r="B239" s="196"/>
      <c r="C239" s="197"/>
      <c r="D239" s="198" t="s">
        <v>77</v>
      </c>
      <c r="E239" s="210" t="s">
        <v>146</v>
      </c>
      <c r="F239" s="210" t="s">
        <v>341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SUM(P240:P251)</f>
        <v>0</v>
      </c>
      <c r="Q239" s="204"/>
      <c r="R239" s="205">
        <f>SUM(R240:R251)</f>
        <v>0</v>
      </c>
      <c r="S239" s="204"/>
      <c r="T239" s="206">
        <f>SUM(T240:T251)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83</v>
      </c>
      <c r="AT239" s="208" t="s">
        <v>77</v>
      </c>
      <c r="AU239" s="208" t="s">
        <v>83</v>
      </c>
      <c r="AY239" s="207" t="s">
        <v>121</v>
      </c>
      <c r="BK239" s="209">
        <f>SUM(BK240:BK251)</f>
        <v>0</v>
      </c>
    </row>
    <row r="240" s="2" customFormat="1" ht="16.5" customHeight="1">
      <c r="A240" s="38"/>
      <c r="B240" s="39"/>
      <c r="C240" s="212" t="s">
        <v>342</v>
      </c>
      <c r="D240" s="212" t="s">
        <v>123</v>
      </c>
      <c r="E240" s="213" t="s">
        <v>343</v>
      </c>
      <c r="F240" s="214" t="s">
        <v>344</v>
      </c>
      <c r="G240" s="215" t="s">
        <v>126</v>
      </c>
      <c r="H240" s="216">
        <v>810.98000000000002</v>
      </c>
      <c r="I240" s="217"/>
      <c r="J240" s="218">
        <f>ROUND(I240*H240,2)</f>
        <v>0</v>
      </c>
      <c r="K240" s="219"/>
      <c r="L240" s="44"/>
      <c r="M240" s="220" t="s">
        <v>1</v>
      </c>
      <c r="N240" s="221" t="s">
        <v>43</v>
      </c>
      <c r="O240" s="91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4" t="s">
        <v>127</v>
      </c>
      <c r="AT240" s="224" t="s">
        <v>123</v>
      </c>
      <c r="AU240" s="224" t="s">
        <v>85</v>
      </c>
      <c r="AY240" s="17" t="s">
        <v>121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7" t="s">
        <v>83</v>
      </c>
      <c r="BK240" s="225">
        <f>ROUND(I240*H240,2)</f>
        <v>0</v>
      </c>
      <c r="BL240" s="17" t="s">
        <v>127</v>
      </c>
      <c r="BM240" s="224" t="s">
        <v>345</v>
      </c>
    </row>
    <row r="241" s="2" customFormat="1">
      <c r="A241" s="38"/>
      <c r="B241" s="39"/>
      <c r="C241" s="40"/>
      <c r="D241" s="226" t="s">
        <v>129</v>
      </c>
      <c r="E241" s="40"/>
      <c r="F241" s="227" t="s">
        <v>346</v>
      </c>
      <c r="G241" s="40"/>
      <c r="H241" s="40"/>
      <c r="I241" s="228"/>
      <c r="J241" s="40"/>
      <c r="K241" s="40"/>
      <c r="L241" s="44"/>
      <c r="M241" s="229"/>
      <c r="N241" s="230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85</v>
      </c>
    </row>
    <row r="242" s="13" customFormat="1">
      <c r="A242" s="13"/>
      <c r="B242" s="232"/>
      <c r="C242" s="233"/>
      <c r="D242" s="226" t="s">
        <v>153</v>
      </c>
      <c r="E242" s="234" t="s">
        <v>1</v>
      </c>
      <c r="F242" s="235" t="s">
        <v>347</v>
      </c>
      <c r="G242" s="233"/>
      <c r="H242" s="236">
        <v>810.98000000000002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153</v>
      </c>
      <c r="AU242" s="242" t="s">
        <v>85</v>
      </c>
      <c r="AV242" s="13" t="s">
        <v>85</v>
      </c>
      <c r="AW242" s="13" t="s">
        <v>34</v>
      </c>
      <c r="AX242" s="13" t="s">
        <v>83</v>
      </c>
      <c r="AY242" s="242" t="s">
        <v>121</v>
      </c>
    </row>
    <row r="243" s="2" customFormat="1" ht="16.5" customHeight="1">
      <c r="A243" s="38"/>
      <c r="B243" s="39"/>
      <c r="C243" s="212" t="s">
        <v>348</v>
      </c>
      <c r="D243" s="212" t="s">
        <v>123</v>
      </c>
      <c r="E243" s="213" t="s">
        <v>349</v>
      </c>
      <c r="F243" s="214" t="s">
        <v>350</v>
      </c>
      <c r="G243" s="215" t="s">
        <v>126</v>
      </c>
      <c r="H243" s="216">
        <v>1025.3399999999999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43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127</v>
      </c>
      <c r="AT243" s="224" t="s">
        <v>123</v>
      </c>
      <c r="AU243" s="224" t="s">
        <v>85</v>
      </c>
      <c r="AY243" s="17" t="s">
        <v>121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83</v>
      </c>
      <c r="BK243" s="225">
        <f>ROUND(I243*H243,2)</f>
        <v>0</v>
      </c>
      <c r="BL243" s="17" t="s">
        <v>127</v>
      </c>
      <c r="BM243" s="224" t="s">
        <v>351</v>
      </c>
    </row>
    <row r="244" s="2" customFormat="1">
      <c r="A244" s="38"/>
      <c r="B244" s="39"/>
      <c r="C244" s="40"/>
      <c r="D244" s="226" t="s">
        <v>129</v>
      </c>
      <c r="E244" s="40"/>
      <c r="F244" s="227" t="s">
        <v>352</v>
      </c>
      <c r="G244" s="40"/>
      <c r="H244" s="40"/>
      <c r="I244" s="228"/>
      <c r="J244" s="40"/>
      <c r="K244" s="40"/>
      <c r="L244" s="44"/>
      <c r="M244" s="229"/>
      <c r="N244" s="230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129</v>
      </c>
      <c r="AU244" s="17" t="s">
        <v>85</v>
      </c>
    </row>
    <row r="245" s="13" customFormat="1">
      <c r="A245" s="13"/>
      <c r="B245" s="232"/>
      <c r="C245" s="233"/>
      <c r="D245" s="226" t="s">
        <v>153</v>
      </c>
      <c r="E245" s="234" t="s">
        <v>1</v>
      </c>
      <c r="F245" s="235" t="s">
        <v>353</v>
      </c>
      <c r="G245" s="233"/>
      <c r="H245" s="236">
        <v>1025.3399999999999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153</v>
      </c>
      <c r="AU245" s="242" t="s">
        <v>85</v>
      </c>
      <c r="AV245" s="13" t="s">
        <v>85</v>
      </c>
      <c r="AW245" s="13" t="s">
        <v>34</v>
      </c>
      <c r="AX245" s="13" t="s">
        <v>83</v>
      </c>
      <c r="AY245" s="242" t="s">
        <v>121</v>
      </c>
    </row>
    <row r="246" s="2" customFormat="1" ht="16.5" customHeight="1">
      <c r="A246" s="38"/>
      <c r="B246" s="39"/>
      <c r="C246" s="212" t="s">
        <v>354</v>
      </c>
      <c r="D246" s="212" t="s">
        <v>123</v>
      </c>
      <c r="E246" s="213" t="s">
        <v>355</v>
      </c>
      <c r="F246" s="214" t="s">
        <v>356</v>
      </c>
      <c r="G246" s="215" t="s">
        <v>126</v>
      </c>
      <c r="H246" s="216">
        <v>92.950000000000003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43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127</v>
      </c>
      <c r="AT246" s="224" t="s">
        <v>123</v>
      </c>
      <c r="AU246" s="224" t="s">
        <v>85</v>
      </c>
      <c r="AY246" s="17" t="s">
        <v>121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127</v>
      </c>
      <c r="BM246" s="224" t="s">
        <v>357</v>
      </c>
    </row>
    <row r="247" s="2" customFormat="1">
      <c r="A247" s="38"/>
      <c r="B247" s="39"/>
      <c r="C247" s="40"/>
      <c r="D247" s="226" t="s">
        <v>129</v>
      </c>
      <c r="E247" s="40"/>
      <c r="F247" s="227" t="s">
        <v>358</v>
      </c>
      <c r="G247" s="40"/>
      <c r="H247" s="40"/>
      <c r="I247" s="228"/>
      <c r="J247" s="40"/>
      <c r="K247" s="40"/>
      <c r="L247" s="44"/>
      <c r="M247" s="229"/>
      <c r="N247" s="230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85</v>
      </c>
    </row>
    <row r="248" s="13" customFormat="1">
      <c r="A248" s="13"/>
      <c r="B248" s="232"/>
      <c r="C248" s="233"/>
      <c r="D248" s="226" t="s">
        <v>153</v>
      </c>
      <c r="E248" s="234" t="s">
        <v>1</v>
      </c>
      <c r="F248" s="235" t="s">
        <v>359</v>
      </c>
      <c r="G248" s="233"/>
      <c r="H248" s="236">
        <v>92.950000000000003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153</v>
      </c>
      <c r="AU248" s="242" t="s">
        <v>85</v>
      </c>
      <c r="AV248" s="13" t="s">
        <v>85</v>
      </c>
      <c r="AW248" s="13" t="s">
        <v>34</v>
      </c>
      <c r="AX248" s="13" t="s">
        <v>83</v>
      </c>
      <c r="AY248" s="242" t="s">
        <v>121</v>
      </c>
    </row>
    <row r="249" s="2" customFormat="1" ht="21.75" customHeight="1">
      <c r="A249" s="38"/>
      <c r="B249" s="39"/>
      <c r="C249" s="212" t="s">
        <v>360</v>
      </c>
      <c r="D249" s="212" t="s">
        <v>123</v>
      </c>
      <c r="E249" s="213" t="s">
        <v>361</v>
      </c>
      <c r="F249" s="214" t="s">
        <v>362</v>
      </c>
      <c r="G249" s="215" t="s">
        <v>126</v>
      </c>
      <c r="H249" s="216">
        <v>89.650000000000006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43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127</v>
      </c>
      <c r="AT249" s="224" t="s">
        <v>123</v>
      </c>
      <c r="AU249" s="224" t="s">
        <v>85</v>
      </c>
      <c r="AY249" s="17" t="s">
        <v>121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83</v>
      </c>
      <c r="BK249" s="225">
        <f>ROUND(I249*H249,2)</f>
        <v>0</v>
      </c>
      <c r="BL249" s="17" t="s">
        <v>127</v>
      </c>
      <c r="BM249" s="224" t="s">
        <v>363</v>
      </c>
    </row>
    <row r="250" s="2" customFormat="1">
      <c r="A250" s="38"/>
      <c r="B250" s="39"/>
      <c r="C250" s="40"/>
      <c r="D250" s="226" t="s">
        <v>129</v>
      </c>
      <c r="E250" s="40"/>
      <c r="F250" s="227" t="s">
        <v>364</v>
      </c>
      <c r="G250" s="40"/>
      <c r="H250" s="40"/>
      <c r="I250" s="228"/>
      <c r="J250" s="40"/>
      <c r="K250" s="40"/>
      <c r="L250" s="44"/>
      <c r="M250" s="229"/>
      <c r="N250" s="23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85</v>
      </c>
    </row>
    <row r="251" s="13" customFormat="1">
      <c r="A251" s="13"/>
      <c r="B251" s="232"/>
      <c r="C251" s="233"/>
      <c r="D251" s="226" t="s">
        <v>153</v>
      </c>
      <c r="E251" s="234" t="s">
        <v>1</v>
      </c>
      <c r="F251" s="235" t="s">
        <v>365</v>
      </c>
      <c r="G251" s="233"/>
      <c r="H251" s="236">
        <v>89.650000000000006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153</v>
      </c>
      <c r="AU251" s="242" t="s">
        <v>85</v>
      </c>
      <c r="AV251" s="13" t="s">
        <v>85</v>
      </c>
      <c r="AW251" s="13" t="s">
        <v>34</v>
      </c>
      <c r="AX251" s="13" t="s">
        <v>83</v>
      </c>
      <c r="AY251" s="242" t="s">
        <v>121</v>
      </c>
    </row>
    <row r="252" s="12" customFormat="1" ht="22.8" customHeight="1">
      <c r="A252" s="12"/>
      <c r="B252" s="196"/>
      <c r="C252" s="197"/>
      <c r="D252" s="198" t="s">
        <v>77</v>
      </c>
      <c r="E252" s="210" t="s">
        <v>173</v>
      </c>
      <c r="F252" s="210" t="s">
        <v>366</v>
      </c>
      <c r="G252" s="197"/>
      <c r="H252" s="197"/>
      <c r="I252" s="200"/>
      <c r="J252" s="211">
        <f>BK252</f>
        <v>0</v>
      </c>
      <c r="K252" s="197"/>
      <c r="L252" s="202"/>
      <c r="M252" s="203"/>
      <c r="N252" s="204"/>
      <c r="O252" s="204"/>
      <c r="P252" s="205">
        <f>SUM(P253:P278)</f>
        <v>0</v>
      </c>
      <c r="Q252" s="204"/>
      <c r="R252" s="205">
        <f>SUM(R253:R278)</f>
        <v>0.99247680000000005</v>
      </c>
      <c r="S252" s="204"/>
      <c r="T252" s="206">
        <f>SUM(T253:T278)</f>
        <v>200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7" t="s">
        <v>83</v>
      </c>
      <c r="AT252" s="208" t="s">
        <v>77</v>
      </c>
      <c r="AU252" s="208" t="s">
        <v>83</v>
      </c>
      <c r="AY252" s="207" t="s">
        <v>121</v>
      </c>
      <c r="BK252" s="209">
        <f>SUM(BK253:BK278)</f>
        <v>0</v>
      </c>
    </row>
    <row r="253" s="2" customFormat="1" ht="16.5" customHeight="1">
      <c r="A253" s="38"/>
      <c r="B253" s="39"/>
      <c r="C253" s="212" t="s">
        <v>367</v>
      </c>
      <c r="D253" s="212" t="s">
        <v>123</v>
      </c>
      <c r="E253" s="213" t="s">
        <v>368</v>
      </c>
      <c r="F253" s="214" t="s">
        <v>369</v>
      </c>
      <c r="G253" s="215" t="s">
        <v>149</v>
      </c>
      <c r="H253" s="216">
        <v>2</v>
      </c>
      <c r="I253" s="217"/>
      <c r="J253" s="218">
        <f>ROUND(I253*H253,2)</f>
        <v>0</v>
      </c>
      <c r="K253" s="219"/>
      <c r="L253" s="44"/>
      <c r="M253" s="220" t="s">
        <v>1</v>
      </c>
      <c r="N253" s="221" t="s">
        <v>43</v>
      </c>
      <c r="O253" s="91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127</v>
      </c>
      <c r="AT253" s="224" t="s">
        <v>123</v>
      </c>
      <c r="AU253" s="224" t="s">
        <v>85</v>
      </c>
      <c r="AY253" s="17" t="s">
        <v>121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83</v>
      </c>
      <c r="BK253" s="225">
        <f>ROUND(I253*H253,2)</f>
        <v>0</v>
      </c>
      <c r="BL253" s="17" t="s">
        <v>127</v>
      </c>
      <c r="BM253" s="224" t="s">
        <v>370</v>
      </c>
    </row>
    <row r="254" s="2" customFormat="1">
      <c r="A254" s="38"/>
      <c r="B254" s="39"/>
      <c r="C254" s="40"/>
      <c r="D254" s="226" t="s">
        <v>129</v>
      </c>
      <c r="E254" s="40"/>
      <c r="F254" s="227" t="s">
        <v>371</v>
      </c>
      <c r="G254" s="40"/>
      <c r="H254" s="40"/>
      <c r="I254" s="228"/>
      <c r="J254" s="40"/>
      <c r="K254" s="40"/>
      <c r="L254" s="44"/>
      <c r="M254" s="229"/>
      <c r="N254" s="230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129</v>
      </c>
      <c r="AU254" s="17" t="s">
        <v>85</v>
      </c>
    </row>
    <row r="255" s="2" customFormat="1" ht="16.5" customHeight="1">
      <c r="A255" s="38"/>
      <c r="B255" s="39"/>
      <c r="C255" s="264" t="s">
        <v>372</v>
      </c>
      <c r="D255" s="264" t="s">
        <v>300</v>
      </c>
      <c r="E255" s="265" t="s">
        <v>373</v>
      </c>
      <c r="F255" s="266" t="s">
        <v>374</v>
      </c>
      <c r="G255" s="267" t="s">
        <v>149</v>
      </c>
      <c r="H255" s="268">
        <v>2</v>
      </c>
      <c r="I255" s="269"/>
      <c r="J255" s="270">
        <f>ROUND(I255*H255,2)</f>
        <v>0</v>
      </c>
      <c r="K255" s="271"/>
      <c r="L255" s="272"/>
      <c r="M255" s="273" t="s">
        <v>1</v>
      </c>
      <c r="N255" s="274" t="s">
        <v>43</v>
      </c>
      <c r="O255" s="91"/>
      <c r="P255" s="222">
        <f>O255*H255</f>
        <v>0</v>
      </c>
      <c r="Q255" s="222">
        <v>0.0020999999999999999</v>
      </c>
      <c r="R255" s="222">
        <f>Q255*H255</f>
        <v>0.0041999999999999997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167</v>
      </c>
      <c r="AT255" s="224" t="s">
        <v>300</v>
      </c>
      <c r="AU255" s="224" t="s">
        <v>85</v>
      </c>
      <c r="AY255" s="17" t="s">
        <v>121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83</v>
      </c>
      <c r="BK255" s="225">
        <f>ROUND(I255*H255,2)</f>
        <v>0</v>
      </c>
      <c r="BL255" s="17" t="s">
        <v>127</v>
      </c>
      <c r="BM255" s="224" t="s">
        <v>375</v>
      </c>
    </row>
    <row r="256" s="2" customFormat="1">
      <c r="A256" s="38"/>
      <c r="B256" s="39"/>
      <c r="C256" s="40"/>
      <c r="D256" s="226" t="s">
        <v>129</v>
      </c>
      <c r="E256" s="40"/>
      <c r="F256" s="227" t="s">
        <v>374</v>
      </c>
      <c r="G256" s="40"/>
      <c r="H256" s="40"/>
      <c r="I256" s="228"/>
      <c r="J256" s="40"/>
      <c r="K256" s="40"/>
      <c r="L256" s="44"/>
      <c r="M256" s="229"/>
      <c r="N256" s="230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85</v>
      </c>
    </row>
    <row r="257" s="2" customFormat="1">
      <c r="A257" s="38"/>
      <c r="B257" s="39"/>
      <c r="C257" s="40"/>
      <c r="D257" s="226" t="s">
        <v>140</v>
      </c>
      <c r="E257" s="40"/>
      <c r="F257" s="231" t="s">
        <v>376</v>
      </c>
      <c r="G257" s="40"/>
      <c r="H257" s="40"/>
      <c r="I257" s="228"/>
      <c r="J257" s="40"/>
      <c r="K257" s="40"/>
      <c r="L257" s="44"/>
      <c r="M257" s="229"/>
      <c r="N257" s="230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140</v>
      </c>
      <c r="AU257" s="17" t="s">
        <v>85</v>
      </c>
    </row>
    <row r="258" s="2" customFormat="1" ht="16.5" customHeight="1">
      <c r="A258" s="38"/>
      <c r="B258" s="39"/>
      <c r="C258" s="212" t="s">
        <v>377</v>
      </c>
      <c r="D258" s="212" t="s">
        <v>123</v>
      </c>
      <c r="E258" s="213" t="s">
        <v>378</v>
      </c>
      <c r="F258" s="214" t="s">
        <v>379</v>
      </c>
      <c r="G258" s="215" t="s">
        <v>149</v>
      </c>
      <c r="H258" s="216">
        <v>2</v>
      </c>
      <c r="I258" s="217"/>
      <c r="J258" s="218">
        <f>ROUND(I258*H258,2)</f>
        <v>0</v>
      </c>
      <c r="K258" s="219"/>
      <c r="L258" s="44"/>
      <c r="M258" s="220" t="s">
        <v>1</v>
      </c>
      <c r="N258" s="221" t="s">
        <v>43</v>
      </c>
      <c r="O258" s="91"/>
      <c r="P258" s="222">
        <f>O258*H258</f>
        <v>0</v>
      </c>
      <c r="Q258" s="222">
        <v>0.00069999999999999999</v>
      </c>
      <c r="R258" s="222">
        <f>Q258*H258</f>
        <v>0.0014</v>
      </c>
      <c r="S258" s="222">
        <v>0</v>
      </c>
      <c r="T258" s="22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4" t="s">
        <v>127</v>
      </c>
      <c r="AT258" s="224" t="s">
        <v>123</v>
      </c>
      <c r="AU258" s="224" t="s">
        <v>85</v>
      </c>
      <c r="AY258" s="17" t="s">
        <v>121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7" t="s">
        <v>83</v>
      </c>
      <c r="BK258" s="225">
        <f>ROUND(I258*H258,2)</f>
        <v>0</v>
      </c>
      <c r="BL258" s="17" t="s">
        <v>127</v>
      </c>
      <c r="BM258" s="224" t="s">
        <v>380</v>
      </c>
    </row>
    <row r="259" s="2" customFormat="1">
      <c r="A259" s="38"/>
      <c r="B259" s="39"/>
      <c r="C259" s="40"/>
      <c r="D259" s="226" t="s">
        <v>129</v>
      </c>
      <c r="E259" s="40"/>
      <c r="F259" s="227" t="s">
        <v>381</v>
      </c>
      <c r="G259" s="40"/>
      <c r="H259" s="40"/>
      <c r="I259" s="228"/>
      <c r="J259" s="40"/>
      <c r="K259" s="40"/>
      <c r="L259" s="44"/>
      <c r="M259" s="229"/>
      <c r="N259" s="230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129</v>
      </c>
      <c r="AU259" s="17" t="s">
        <v>85</v>
      </c>
    </row>
    <row r="260" s="2" customFormat="1" ht="16.5" customHeight="1">
      <c r="A260" s="38"/>
      <c r="B260" s="39"/>
      <c r="C260" s="264" t="s">
        <v>382</v>
      </c>
      <c r="D260" s="264" t="s">
        <v>300</v>
      </c>
      <c r="E260" s="265" t="s">
        <v>383</v>
      </c>
      <c r="F260" s="266" t="s">
        <v>384</v>
      </c>
      <c r="G260" s="267" t="s">
        <v>149</v>
      </c>
      <c r="H260" s="268">
        <v>2</v>
      </c>
      <c r="I260" s="269"/>
      <c r="J260" s="270">
        <f>ROUND(I260*H260,2)</f>
        <v>0</v>
      </c>
      <c r="K260" s="271"/>
      <c r="L260" s="272"/>
      <c r="M260" s="273" t="s">
        <v>1</v>
      </c>
      <c r="N260" s="274" t="s">
        <v>43</v>
      </c>
      <c r="O260" s="91"/>
      <c r="P260" s="222">
        <f>O260*H260</f>
        <v>0</v>
      </c>
      <c r="Q260" s="222">
        <v>0.0025000000000000001</v>
      </c>
      <c r="R260" s="222">
        <f>Q260*H260</f>
        <v>0.0050000000000000001</v>
      </c>
      <c r="S260" s="222">
        <v>0</v>
      </c>
      <c r="T260" s="22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4" t="s">
        <v>167</v>
      </c>
      <c r="AT260" s="224" t="s">
        <v>300</v>
      </c>
      <c r="AU260" s="224" t="s">
        <v>85</v>
      </c>
      <c r="AY260" s="17" t="s">
        <v>121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83</v>
      </c>
      <c r="BK260" s="225">
        <f>ROUND(I260*H260,2)</f>
        <v>0</v>
      </c>
      <c r="BL260" s="17" t="s">
        <v>127</v>
      </c>
      <c r="BM260" s="224" t="s">
        <v>385</v>
      </c>
    </row>
    <row r="261" s="2" customFormat="1">
      <c r="A261" s="38"/>
      <c r="B261" s="39"/>
      <c r="C261" s="40"/>
      <c r="D261" s="226" t="s">
        <v>129</v>
      </c>
      <c r="E261" s="40"/>
      <c r="F261" s="227" t="s">
        <v>384</v>
      </c>
      <c r="G261" s="40"/>
      <c r="H261" s="40"/>
      <c r="I261" s="228"/>
      <c r="J261" s="40"/>
      <c r="K261" s="40"/>
      <c r="L261" s="44"/>
      <c r="M261" s="229"/>
      <c r="N261" s="230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129</v>
      </c>
      <c r="AU261" s="17" t="s">
        <v>85</v>
      </c>
    </row>
    <row r="262" s="2" customFormat="1">
      <c r="A262" s="38"/>
      <c r="B262" s="39"/>
      <c r="C262" s="40"/>
      <c r="D262" s="226" t="s">
        <v>140</v>
      </c>
      <c r="E262" s="40"/>
      <c r="F262" s="231" t="s">
        <v>386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140</v>
      </c>
      <c r="AU262" s="17" t="s">
        <v>85</v>
      </c>
    </row>
    <row r="263" s="2" customFormat="1" ht="16.5" customHeight="1">
      <c r="A263" s="38"/>
      <c r="B263" s="39"/>
      <c r="C263" s="212" t="s">
        <v>387</v>
      </c>
      <c r="D263" s="212" t="s">
        <v>123</v>
      </c>
      <c r="E263" s="213" t="s">
        <v>378</v>
      </c>
      <c r="F263" s="214" t="s">
        <v>379</v>
      </c>
      <c r="G263" s="215" t="s">
        <v>149</v>
      </c>
      <c r="H263" s="216">
        <v>1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43</v>
      </c>
      <c r="O263" s="91"/>
      <c r="P263" s="222">
        <f>O263*H263</f>
        <v>0</v>
      </c>
      <c r="Q263" s="222">
        <v>0.00069999999999999999</v>
      </c>
      <c r="R263" s="222">
        <f>Q263*H263</f>
        <v>0.00069999999999999999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127</v>
      </c>
      <c r="AT263" s="224" t="s">
        <v>123</v>
      </c>
      <c r="AU263" s="224" t="s">
        <v>85</v>
      </c>
      <c r="AY263" s="17" t="s">
        <v>121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127</v>
      </c>
      <c r="BM263" s="224" t="s">
        <v>388</v>
      </c>
    </row>
    <row r="264" s="2" customFormat="1">
      <c r="A264" s="38"/>
      <c r="B264" s="39"/>
      <c r="C264" s="40"/>
      <c r="D264" s="226" t="s">
        <v>129</v>
      </c>
      <c r="E264" s="40"/>
      <c r="F264" s="227" t="s">
        <v>381</v>
      </c>
      <c r="G264" s="40"/>
      <c r="H264" s="40"/>
      <c r="I264" s="228"/>
      <c r="J264" s="40"/>
      <c r="K264" s="40"/>
      <c r="L264" s="44"/>
      <c r="M264" s="229"/>
      <c r="N264" s="230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85</v>
      </c>
    </row>
    <row r="265" s="2" customFormat="1" ht="16.5" customHeight="1">
      <c r="A265" s="38"/>
      <c r="B265" s="39"/>
      <c r="C265" s="264" t="s">
        <v>389</v>
      </c>
      <c r="D265" s="264" t="s">
        <v>300</v>
      </c>
      <c r="E265" s="265" t="s">
        <v>390</v>
      </c>
      <c r="F265" s="266" t="s">
        <v>391</v>
      </c>
      <c r="G265" s="267" t="s">
        <v>149</v>
      </c>
      <c r="H265" s="268">
        <v>1</v>
      </c>
      <c r="I265" s="269"/>
      <c r="J265" s="270">
        <f>ROUND(I265*H265,2)</f>
        <v>0</v>
      </c>
      <c r="K265" s="271"/>
      <c r="L265" s="272"/>
      <c r="M265" s="273" t="s">
        <v>1</v>
      </c>
      <c r="N265" s="274" t="s">
        <v>43</v>
      </c>
      <c r="O265" s="91"/>
      <c r="P265" s="222">
        <f>O265*H265</f>
        <v>0</v>
      </c>
      <c r="Q265" s="222">
        <v>0.0016999999999999999</v>
      </c>
      <c r="R265" s="222">
        <f>Q265*H265</f>
        <v>0.0016999999999999999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167</v>
      </c>
      <c r="AT265" s="224" t="s">
        <v>300</v>
      </c>
      <c r="AU265" s="224" t="s">
        <v>85</v>
      </c>
      <c r="AY265" s="17" t="s">
        <v>121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127</v>
      </c>
      <c r="BM265" s="224" t="s">
        <v>392</v>
      </c>
    </row>
    <row r="266" s="2" customFormat="1">
      <c r="A266" s="38"/>
      <c r="B266" s="39"/>
      <c r="C266" s="40"/>
      <c r="D266" s="226" t="s">
        <v>129</v>
      </c>
      <c r="E266" s="40"/>
      <c r="F266" s="227" t="s">
        <v>391</v>
      </c>
      <c r="G266" s="40"/>
      <c r="H266" s="40"/>
      <c r="I266" s="228"/>
      <c r="J266" s="40"/>
      <c r="K266" s="40"/>
      <c r="L266" s="44"/>
      <c r="M266" s="229"/>
      <c r="N266" s="230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129</v>
      </c>
      <c r="AU266" s="17" t="s">
        <v>85</v>
      </c>
    </row>
    <row r="267" s="2" customFormat="1">
      <c r="A267" s="38"/>
      <c r="B267" s="39"/>
      <c r="C267" s="40"/>
      <c r="D267" s="226" t="s">
        <v>140</v>
      </c>
      <c r="E267" s="40"/>
      <c r="F267" s="231" t="s">
        <v>393</v>
      </c>
      <c r="G267" s="40"/>
      <c r="H267" s="40"/>
      <c r="I267" s="228"/>
      <c r="J267" s="40"/>
      <c r="K267" s="40"/>
      <c r="L267" s="44"/>
      <c r="M267" s="229"/>
      <c r="N267" s="230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140</v>
      </c>
      <c r="AU267" s="17" t="s">
        <v>85</v>
      </c>
    </row>
    <row r="268" s="2" customFormat="1" ht="16.5" customHeight="1">
      <c r="A268" s="38"/>
      <c r="B268" s="39"/>
      <c r="C268" s="212" t="s">
        <v>394</v>
      </c>
      <c r="D268" s="212" t="s">
        <v>123</v>
      </c>
      <c r="E268" s="213" t="s">
        <v>395</v>
      </c>
      <c r="F268" s="214" t="s">
        <v>396</v>
      </c>
      <c r="G268" s="215" t="s">
        <v>149</v>
      </c>
      <c r="H268" s="216">
        <v>2</v>
      </c>
      <c r="I268" s="217"/>
      <c r="J268" s="218">
        <f>ROUND(I268*H268,2)</f>
        <v>0</v>
      </c>
      <c r="K268" s="219"/>
      <c r="L268" s="44"/>
      <c r="M268" s="220" t="s">
        <v>1</v>
      </c>
      <c r="N268" s="221" t="s">
        <v>43</v>
      </c>
      <c r="O268" s="91"/>
      <c r="P268" s="222">
        <f>O268*H268</f>
        <v>0</v>
      </c>
      <c r="Q268" s="222">
        <v>0.10940999999999999</v>
      </c>
      <c r="R268" s="222">
        <f>Q268*H268</f>
        <v>0.21881999999999999</v>
      </c>
      <c r="S268" s="222">
        <v>0</v>
      </c>
      <c r="T268" s="22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127</v>
      </c>
      <c r="AT268" s="224" t="s">
        <v>123</v>
      </c>
      <c r="AU268" s="224" t="s">
        <v>85</v>
      </c>
      <c r="AY268" s="17" t="s">
        <v>121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83</v>
      </c>
      <c r="BK268" s="225">
        <f>ROUND(I268*H268,2)</f>
        <v>0</v>
      </c>
      <c r="BL268" s="17" t="s">
        <v>127</v>
      </c>
      <c r="BM268" s="224" t="s">
        <v>397</v>
      </c>
    </row>
    <row r="269" s="2" customFormat="1">
      <c r="A269" s="38"/>
      <c r="B269" s="39"/>
      <c r="C269" s="40"/>
      <c r="D269" s="226" t="s">
        <v>129</v>
      </c>
      <c r="E269" s="40"/>
      <c r="F269" s="227" t="s">
        <v>398</v>
      </c>
      <c r="G269" s="40"/>
      <c r="H269" s="40"/>
      <c r="I269" s="228"/>
      <c r="J269" s="40"/>
      <c r="K269" s="40"/>
      <c r="L269" s="44"/>
      <c r="M269" s="229"/>
      <c r="N269" s="230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85</v>
      </c>
    </row>
    <row r="270" s="2" customFormat="1" ht="16.5" customHeight="1">
      <c r="A270" s="38"/>
      <c r="B270" s="39"/>
      <c r="C270" s="264" t="s">
        <v>399</v>
      </c>
      <c r="D270" s="264" t="s">
        <v>300</v>
      </c>
      <c r="E270" s="265" t="s">
        <v>400</v>
      </c>
      <c r="F270" s="266" t="s">
        <v>401</v>
      </c>
      <c r="G270" s="267" t="s">
        <v>149</v>
      </c>
      <c r="H270" s="268">
        <v>2</v>
      </c>
      <c r="I270" s="269"/>
      <c r="J270" s="270">
        <f>ROUND(I270*H270,2)</f>
        <v>0</v>
      </c>
      <c r="K270" s="271"/>
      <c r="L270" s="272"/>
      <c r="M270" s="273" t="s">
        <v>1</v>
      </c>
      <c r="N270" s="274" t="s">
        <v>43</v>
      </c>
      <c r="O270" s="91"/>
      <c r="P270" s="222">
        <f>O270*H270</f>
        <v>0</v>
      </c>
      <c r="Q270" s="222">
        <v>0.0061000000000000004</v>
      </c>
      <c r="R270" s="222">
        <f>Q270*H270</f>
        <v>0.012200000000000001</v>
      </c>
      <c r="S270" s="222">
        <v>0</v>
      </c>
      <c r="T270" s="223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4" t="s">
        <v>167</v>
      </c>
      <c r="AT270" s="224" t="s">
        <v>300</v>
      </c>
      <c r="AU270" s="224" t="s">
        <v>85</v>
      </c>
      <c r="AY270" s="17" t="s">
        <v>121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7" t="s">
        <v>83</v>
      </c>
      <c r="BK270" s="225">
        <f>ROUND(I270*H270,2)</f>
        <v>0</v>
      </c>
      <c r="BL270" s="17" t="s">
        <v>127</v>
      </c>
      <c r="BM270" s="224" t="s">
        <v>402</v>
      </c>
    </row>
    <row r="271" s="2" customFormat="1">
      <c r="A271" s="38"/>
      <c r="B271" s="39"/>
      <c r="C271" s="40"/>
      <c r="D271" s="226" t="s">
        <v>129</v>
      </c>
      <c r="E271" s="40"/>
      <c r="F271" s="227" t="s">
        <v>401</v>
      </c>
      <c r="G271" s="40"/>
      <c r="H271" s="40"/>
      <c r="I271" s="228"/>
      <c r="J271" s="40"/>
      <c r="K271" s="40"/>
      <c r="L271" s="44"/>
      <c r="M271" s="229"/>
      <c r="N271" s="230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129</v>
      </c>
      <c r="AU271" s="17" t="s">
        <v>85</v>
      </c>
    </row>
    <row r="272" s="2" customFormat="1" ht="16.5" customHeight="1">
      <c r="A272" s="38"/>
      <c r="B272" s="39"/>
      <c r="C272" s="212" t="s">
        <v>403</v>
      </c>
      <c r="D272" s="212" t="s">
        <v>123</v>
      </c>
      <c r="E272" s="213" t="s">
        <v>404</v>
      </c>
      <c r="F272" s="214" t="s">
        <v>405</v>
      </c>
      <c r="G272" s="215" t="s">
        <v>126</v>
      </c>
      <c r="H272" s="216">
        <v>1084.72</v>
      </c>
      <c r="I272" s="217"/>
      <c r="J272" s="218">
        <f>ROUND(I272*H272,2)</f>
        <v>0</v>
      </c>
      <c r="K272" s="219"/>
      <c r="L272" s="44"/>
      <c r="M272" s="220" t="s">
        <v>1</v>
      </c>
      <c r="N272" s="221" t="s">
        <v>43</v>
      </c>
      <c r="O272" s="91"/>
      <c r="P272" s="222">
        <f>O272*H272</f>
        <v>0</v>
      </c>
      <c r="Q272" s="222">
        <v>0.00068999999999999997</v>
      </c>
      <c r="R272" s="222">
        <f>Q272*H272</f>
        <v>0.74845680000000003</v>
      </c>
      <c r="S272" s="222">
        <v>0</v>
      </c>
      <c r="T272" s="223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4" t="s">
        <v>127</v>
      </c>
      <c r="AT272" s="224" t="s">
        <v>123</v>
      </c>
      <c r="AU272" s="224" t="s">
        <v>85</v>
      </c>
      <c r="AY272" s="17" t="s">
        <v>121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7" t="s">
        <v>83</v>
      </c>
      <c r="BK272" s="225">
        <f>ROUND(I272*H272,2)</f>
        <v>0</v>
      </c>
      <c r="BL272" s="17" t="s">
        <v>127</v>
      </c>
      <c r="BM272" s="224" t="s">
        <v>406</v>
      </c>
    </row>
    <row r="273" s="2" customFormat="1">
      <c r="A273" s="38"/>
      <c r="B273" s="39"/>
      <c r="C273" s="40"/>
      <c r="D273" s="226" t="s">
        <v>129</v>
      </c>
      <c r="E273" s="40"/>
      <c r="F273" s="227" t="s">
        <v>407</v>
      </c>
      <c r="G273" s="40"/>
      <c r="H273" s="40"/>
      <c r="I273" s="228"/>
      <c r="J273" s="40"/>
      <c r="K273" s="40"/>
      <c r="L273" s="44"/>
      <c r="M273" s="229"/>
      <c r="N273" s="230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85</v>
      </c>
    </row>
    <row r="274" s="13" customFormat="1">
      <c r="A274" s="13"/>
      <c r="B274" s="232"/>
      <c r="C274" s="233"/>
      <c r="D274" s="226" t="s">
        <v>153</v>
      </c>
      <c r="E274" s="234" t="s">
        <v>1</v>
      </c>
      <c r="F274" s="235" t="s">
        <v>408</v>
      </c>
      <c r="G274" s="233"/>
      <c r="H274" s="236">
        <v>1084.72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153</v>
      </c>
      <c r="AU274" s="242" t="s">
        <v>85</v>
      </c>
      <c r="AV274" s="13" t="s">
        <v>85</v>
      </c>
      <c r="AW274" s="13" t="s">
        <v>34</v>
      </c>
      <c r="AX274" s="13" t="s">
        <v>83</v>
      </c>
      <c r="AY274" s="242" t="s">
        <v>121</v>
      </c>
    </row>
    <row r="275" s="2" customFormat="1" ht="16.5" customHeight="1">
      <c r="A275" s="38"/>
      <c r="B275" s="39"/>
      <c r="C275" s="212" t="s">
        <v>409</v>
      </c>
      <c r="D275" s="212" t="s">
        <v>123</v>
      </c>
      <c r="E275" s="213" t="s">
        <v>410</v>
      </c>
      <c r="F275" s="214" t="s">
        <v>411</v>
      </c>
      <c r="G275" s="215" t="s">
        <v>126</v>
      </c>
      <c r="H275" s="216">
        <v>10000</v>
      </c>
      <c r="I275" s="217"/>
      <c r="J275" s="218">
        <f>ROUND(I275*H275,2)</f>
        <v>0</v>
      </c>
      <c r="K275" s="219"/>
      <c r="L275" s="44"/>
      <c r="M275" s="220" t="s">
        <v>1</v>
      </c>
      <c r="N275" s="221" t="s">
        <v>43</v>
      </c>
      <c r="O275" s="91"/>
      <c r="P275" s="222">
        <f>O275*H275</f>
        <v>0</v>
      </c>
      <c r="Q275" s="222">
        <v>0</v>
      </c>
      <c r="R275" s="222">
        <f>Q275*H275</f>
        <v>0</v>
      </c>
      <c r="S275" s="222">
        <v>0.02</v>
      </c>
      <c r="T275" s="223">
        <f>S275*H275</f>
        <v>200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4" t="s">
        <v>127</v>
      </c>
      <c r="AT275" s="224" t="s">
        <v>123</v>
      </c>
      <c r="AU275" s="224" t="s">
        <v>85</v>
      </c>
      <c r="AY275" s="17" t="s">
        <v>121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83</v>
      </c>
      <c r="BK275" s="225">
        <f>ROUND(I275*H275,2)</f>
        <v>0</v>
      </c>
      <c r="BL275" s="17" t="s">
        <v>127</v>
      </c>
      <c r="BM275" s="224" t="s">
        <v>412</v>
      </c>
    </row>
    <row r="276" s="2" customFormat="1">
      <c r="A276" s="38"/>
      <c r="B276" s="39"/>
      <c r="C276" s="40"/>
      <c r="D276" s="226" t="s">
        <v>129</v>
      </c>
      <c r="E276" s="40"/>
      <c r="F276" s="227" t="s">
        <v>413</v>
      </c>
      <c r="G276" s="40"/>
      <c r="H276" s="40"/>
      <c r="I276" s="228"/>
      <c r="J276" s="40"/>
      <c r="K276" s="40"/>
      <c r="L276" s="44"/>
      <c r="M276" s="229"/>
      <c r="N276" s="230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129</v>
      </c>
      <c r="AU276" s="17" t="s">
        <v>85</v>
      </c>
    </row>
    <row r="277" s="2" customFormat="1">
      <c r="A277" s="38"/>
      <c r="B277" s="39"/>
      <c r="C277" s="40"/>
      <c r="D277" s="226" t="s">
        <v>140</v>
      </c>
      <c r="E277" s="40"/>
      <c r="F277" s="231" t="s">
        <v>414</v>
      </c>
      <c r="G277" s="40"/>
      <c r="H277" s="40"/>
      <c r="I277" s="228"/>
      <c r="J277" s="40"/>
      <c r="K277" s="40"/>
      <c r="L277" s="44"/>
      <c r="M277" s="229"/>
      <c r="N277" s="230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140</v>
      </c>
      <c r="AU277" s="17" t="s">
        <v>85</v>
      </c>
    </row>
    <row r="278" s="13" customFormat="1">
      <c r="A278" s="13"/>
      <c r="B278" s="232"/>
      <c r="C278" s="233"/>
      <c r="D278" s="226" t="s">
        <v>153</v>
      </c>
      <c r="E278" s="234" t="s">
        <v>1</v>
      </c>
      <c r="F278" s="235" t="s">
        <v>415</v>
      </c>
      <c r="G278" s="233"/>
      <c r="H278" s="236">
        <v>10000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153</v>
      </c>
      <c r="AU278" s="242" t="s">
        <v>85</v>
      </c>
      <c r="AV278" s="13" t="s">
        <v>85</v>
      </c>
      <c r="AW278" s="13" t="s">
        <v>34</v>
      </c>
      <c r="AX278" s="13" t="s">
        <v>83</v>
      </c>
      <c r="AY278" s="242" t="s">
        <v>121</v>
      </c>
    </row>
    <row r="279" s="12" customFormat="1" ht="22.8" customHeight="1">
      <c r="A279" s="12"/>
      <c r="B279" s="196"/>
      <c r="C279" s="197"/>
      <c r="D279" s="198" t="s">
        <v>77</v>
      </c>
      <c r="E279" s="210" t="s">
        <v>416</v>
      </c>
      <c r="F279" s="210" t="s">
        <v>417</v>
      </c>
      <c r="G279" s="197"/>
      <c r="H279" s="197"/>
      <c r="I279" s="200"/>
      <c r="J279" s="211">
        <f>BK279</f>
        <v>0</v>
      </c>
      <c r="K279" s="197"/>
      <c r="L279" s="202"/>
      <c r="M279" s="203"/>
      <c r="N279" s="204"/>
      <c r="O279" s="204"/>
      <c r="P279" s="205">
        <f>SUM(P280:P285)</f>
        <v>0</v>
      </c>
      <c r="Q279" s="204"/>
      <c r="R279" s="205">
        <f>SUM(R280:R285)</f>
        <v>0</v>
      </c>
      <c r="S279" s="204"/>
      <c r="T279" s="206">
        <f>SUM(T280:T285)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7" t="s">
        <v>83</v>
      </c>
      <c r="AT279" s="208" t="s">
        <v>77</v>
      </c>
      <c r="AU279" s="208" t="s">
        <v>83</v>
      </c>
      <c r="AY279" s="207" t="s">
        <v>121</v>
      </c>
      <c r="BK279" s="209">
        <f>SUM(BK280:BK285)</f>
        <v>0</v>
      </c>
    </row>
    <row r="280" s="2" customFormat="1" ht="21.75" customHeight="1">
      <c r="A280" s="38"/>
      <c r="B280" s="39"/>
      <c r="C280" s="212" t="s">
        <v>418</v>
      </c>
      <c r="D280" s="212" t="s">
        <v>123</v>
      </c>
      <c r="E280" s="213" t="s">
        <v>419</v>
      </c>
      <c r="F280" s="214" t="s">
        <v>420</v>
      </c>
      <c r="G280" s="215" t="s">
        <v>290</v>
      </c>
      <c r="H280" s="216">
        <v>0.69999999999999996</v>
      </c>
      <c r="I280" s="217"/>
      <c r="J280" s="218">
        <f>ROUND(I280*H280,2)</f>
        <v>0</v>
      </c>
      <c r="K280" s="219"/>
      <c r="L280" s="44"/>
      <c r="M280" s="220" t="s">
        <v>1</v>
      </c>
      <c r="N280" s="221" t="s">
        <v>43</v>
      </c>
      <c r="O280" s="91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4" t="s">
        <v>127</v>
      </c>
      <c r="AT280" s="224" t="s">
        <v>123</v>
      </c>
      <c r="AU280" s="224" t="s">
        <v>85</v>
      </c>
      <c r="AY280" s="17" t="s">
        <v>121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83</v>
      </c>
      <c r="BK280" s="225">
        <f>ROUND(I280*H280,2)</f>
        <v>0</v>
      </c>
      <c r="BL280" s="17" t="s">
        <v>127</v>
      </c>
      <c r="BM280" s="224" t="s">
        <v>421</v>
      </c>
    </row>
    <row r="281" s="2" customFormat="1">
      <c r="A281" s="38"/>
      <c r="B281" s="39"/>
      <c r="C281" s="40"/>
      <c r="D281" s="226" t="s">
        <v>129</v>
      </c>
      <c r="E281" s="40"/>
      <c r="F281" s="227" t="s">
        <v>422</v>
      </c>
      <c r="G281" s="40"/>
      <c r="H281" s="40"/>
      <c r="I281" s="228"/>
      <c r="J281" s="40"/>
      <c r="K281" s="40"/>
      <c r="L281" s="44"/>
      <c r="M281" s="229"/>
      <c r="N281" s="230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129</v>
      </c>
      <c r="AU281" s="17" t="s">
        <v>85</v>
      </c>
    </row>
    <row r="282" s="2" customFormat="1">
      <c r="A282" s="38"/>
      <c r="B282" s="39"/>
      <c r="C282" s="40"/>
      <c r="D282" s="226" t="s">
        <v>140</v>
      </c>
      <c r="E282" s="40"/>
      <c r="F282" s="231" t="s">
        <v>423</v>
      </c>
      <c r="G282" s="40"/>
      <c r="H282" s="40"/>
      <c r="I282" s="228"/>
      <c r="J282" s="40"/>
      <c r="K282" s="40"/>
      <c r="L282" s="44"/>
      <c r="M282" s="229"/>
      <c r="N282" s="230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140</v>
      </c>
      <c r="AU282" s="17" t="s">
        <v>85</v>
      </c>
    </row>
    <row r="283" s="2" customFormat="1" ht="21.75" customHeight="1">
      <c r="A283" s="38"/>
      <c r="B283" s="39"/>
      <c r="C283" s="212" t="s">
        <v>424</v>
      </c>
      <c r="D283" s="212" t="s">
        <v>123</v>
      </c>
      <c r="E283" s="213" t="s">
        <v>425</v>
      </c>
      <c r="F283" s="214" t="s">
        <v>426</v>
      </c>
      <c r="G283" s="215" t="s">
        <v>290</v>
      </c>
      <c r="H283" s="216">
        <v>211.47</v>
      </c>
      <c r="I283" s="217"/>
      <c r="J283" s="218">
        <f>ROUND(I283*H283,2)</f>
        <v>0</v>
      </c>
      <c r="K283" s="219"/>
      <c r="L283" s="44"/>
      <c r="M283" s="220" t="s">
        <v>1</v>
      </c>
      <c r="N283" s="221" t="s">
        <v>43</v>
      </c>
      <c r="O283" s="91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4" t="s">
        <v>127</v>
      </c>
      <c r="AT283" s="224" t="s">
        <v>123</v>
      </c>
      <c r="AU283" s="224" t="s">
        <v>85</v>
      </c>
      <c r="AY283" s="17" t="s">
        <v>121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83</v>
      </c>
      <c r="BK283" s="225">
        <f>ROUND(I283*H283,2)</f>
        <v>0</v>
      </c>
      <c r="BL283" s="17" t="s">
        <v>127</v>
      </c>
      <c r="BM283" s="224" t="s">
        <v>427</v>
      </c>
    </row>
    <row r="284" s="2" customFormat="1">
      <c r="A284" s="38"/>
      <c r="B284" s="39"/>
      <c r="C284" s="40"/>
      <c r="D284" s="226" t="s">
        <v>129</v>
      </c>
      <c r="E284" s="40"/>
      <c r="F284" s="227" t="s">
        <v>428</v>
      </c>
      <c r="G284" s="40"/>
      <c r="H284" s="40"/>
      <c r="I284" s="228"/>
      <c r="J284" s="40"/>
      <c r="K284" s="40"/>
      <c r="L284" s="44"/>
      <c r="M284" s="229"/>
      <c r="N284" s="230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129</v>
      </c>
      <c r="AU284" s="17" t="s">
        <v>85</v>
      </c>
    </row>
    <row r="285" s="13" customFormat="1">
      <c r="A285" s="13"/>
      <c r="B285" s="232"/>
      <c r="C285" s="233"/>
      <c r="D285" s="226" t="s">
        <v>153</v>
      </c>
      <c r="E285" s="234" t="s">
        <v>1</v>
      </c>
      <c r="F285" s="235" t="s">
        <v>429</v>
      </c>
      <c r="G285" s="233"/>
      <c r="H285" s="236">
        <v>211.47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153</v>
      </c>
      <c r="AU285" s="242" t="s">
        <v>85</v>
      </c>
      <c r="AV285" s="13" t="s">
        <v>85</v>
      </c>
      <c r="AW285" s="13" t="s">
        <v>34</v>
      </c>
      <c r="AX285" s="13" t="s">
        <v>83</v>
      </c>
      <c r="AY285" s="242" t="s">
        <v>121</v>
      </c>
    </row>
    <row r="286" s="12" customFormat="1" ht="22.8" customHeight="1">
      <c r="A286" s="12"/>
      <c r="B286" s="196"/>
      <c r="C286" s="197"/>
      <c r="D286" s="198" t="s">
        <v>77</v>
      </c>
      <c r="E286" s="210" t="s">
        <v>430</v>
      </c>
      <c r="F286" s="210" t="s">
        <v>431</v>
      </c>
      <c r="G286" s="197"/>
      <c r="H286" s="197"/>
      <c r="I286" s="200"/>
      <c r="J286" s="211">
        <f>BK286</f>
        <v>0</v>
      </c>
      <c r="K286" s="197"/>
      <c r="L286" s="202"/>
      <c r="M286" s="203"/>
      <c r="N286" s="204"/>
      <c r="O286" s="204"/>
      <c r="P286" s="205">
        <f>SUM(P287:P288)</f>
        <v>0</v>
      </c>
      <c r="Q286" s="204"/>
      <c r="R286" s="205">
        <f>SUM(R287:R288)</f>
        <v>0</v>
      </c>
      <c r="S286" s="204"/>
      <c r="T286" s="206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7" t="s">
        <v>83</v>
      </c>
      <c r="AT286" s="208" t="s">
        <v>77</v>
      </c>
      <c r="AU286" s="208" t="s">
        <v>83</v>
      </c>
      <c r="AY286" s="207" t="s">
        <v>121</v>
      </c>
      <c r="BK286" s="209">
        <f>SUM(BK287:BK288)</f>
        <v>0</v>
      </c>
    </row>
    <row r="287" s="2" customFormat="1" ht="21.75" customHeight="1">
      <c r="A287" s="38"/>
      <c r="B287" s="39"/>
      <c r="C287" s="212" t="s">
        <v>432</v>
      </c>
      <c r="D287" s="212" t="s">
        <v>123</v>
      </c>
      <c r="E287" s="213" t="s">
        <v>433</v>
      </c>
      <c r="F287" s="214" t="s">
        <v>434</v>
      </c>
      <c r="G287" s="215" t="s">
        <v>290</v>
      </c>
      <c r="H287" s="216">
        <v>85.129999999999995</v>
      </c>
      <c r="I287" s="217"/>
      <c r="J287" s="218">
        <f>ROUND(I287*H287,2)</f>
        <v>0</v>
      </c>
      <c r="K287" s="219"/>
      <c r="L287" s="44"/>
      <c r="M287" s="220" t="s">
        <v>1</v>
      </c>
      <c r="N287" s="221" t="s">
        <v>43</v>
      </c>
      <c r="O287" s="91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4" t="s">
        <v>127</v>
      </c>
      <c r="AT287" s="224" t="s">
        <v>123</v>
      </c>
      <c r="AU287" s="224" t="s">
        <v>85</v>
      </c>
      <c r="AY287" s="17" t="s">
        <v>121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7" t="s">
        <v>83</v>
      </c>
      <c r="BK287" s="225">
        <f>ROUND(I287*H287,2)</f>
        <v>0</v>
      </c>
      <c r="BL287" s="17" t="s">
        <v>127</v>
      </c>
      <c r="BM287" s="224" t="s">
        <v>435</v>
      </c>
    </row>
    <row r="288" s="2" customFormat="1">
      <c r="A288" s="38"/>
      <c r="B288" s="39"/>
      <c r="C288" s="40"/>
      <c r="D288" s="226" t="s">
        <v>129</v>
      </c>
      <c r="E288" s="40"/>
      <c r="F288" s="227" t="s">
        <v>436</v>
      </c>
      <c r="G288" s="40"/>
      <c r="H288" s="40"/>
      <c r="I288" s="228"/>
      <c r="J288" s="40"/>
      <c r="K288" s="40"/>
      <c r="L288" s="44"/>
      <c r="M288" s="229"/>
      <c r="N288" s="230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129</v>
      </c>
      <c r="AU288" s="17" t="s">
        <v>85</v>
      </c>
    </row>
    <row r="289" s="12" customFormat="1" ht="25.92" customHeight="1">
      <c r="A289" s="12"/>
      <c r="B289" s="196"/>
      <c r="C289" s="197"/>
      <c r="D289" s="198" t="s">
        <v>77</v>
      </c>
      <c r="E289" s="199" t="s">
        <v>437</v>
      </c>
      <c r="F289" s="199" t="s">
        <v>438</v>
      </c>
      <c r="G289" s="197"/>
      <c r="H289" s="197"/>
      <c r="I289" s="200"/>
      <c r="J289" s="201">
        <f>BK289</f>
        <v>0</v>
      </c>
      <c r="K289" s="197"/>
      <c r="L289" s="202"/>
      <c r="M289" s="203"/>
      <c r="N289" s="204"/>
      <c r="O289" s="204"/>
      <c r="P289" s="205">
        <f>P290</f>
        <v>0</v>
      </c>
      <c r="Q289" s="204"/>
      <c r="R289" s="205">
        <f>R290</f>
        <v>0.022249999999999999</v>
      </c>
      <c r="S289" s="204"/>
      <c r="T289" s="206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85</v>
      </c>
      <c r="AT289" s="208" t="s">
        <v>77</v>
      </c>
      <c r="AU289" s="208" t="s">
        <v>78</v>
      </c>
      <c r="AY289" s="207" t="s">
        <v>121</v>
      </c>
      <c r="BK289" s="209">
        <f>BK290</f>
        <v>0</v>
      </c>
    </row>
    <row r="290" s="12" customFormat="1" ht="22.8" customHeight="1">
      <c r="A290" s="12"/>
      <c r="B290" s="196"/>
      <c r="C290" s="197"/>
      <c r="D290" s="198" t="s">
        <v>77</v>
      </c>
      <c r="E290" s="210" t="s">
        <v>439</v>
      </c>
      <c r="F290" s="210" t="s">
        <v>440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SUM(P291:P299)</f>
        <v>0</v>
      </c>
      <c r="Q290" s="204"/>
      <c r="R290" s="205">
        <f>SUM(R291:R299)</f>
        <v>0.022249999999999999</v>
      </c>
      <c r="S290" s="204"/>
      <c r="T290" s="206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7" t="s">
        <v>85</v>
      </c>
      <c r="AT290" s="208" t="s">
        <v>77</v>
      </c>
      <c r="AU290" s="208" t="s">
        <v>83</v>
      </c>
      <c r="AY290" s="207" t="s">
        <v>121</v>
      </c>
      <c r="BK290" s="209">
        <f>SUM(BK291:BK299)</f>
        <v>0</v>
      </c>
    </row>
    <row r="291" s="2" customFormat="1" ht="16.5" customHeight="1">
      <c r="A291" s="38"/>
      <c r="B291" s="39"/>
      <c r="C291" s="212" t="s">
        <v>441</v>
      </c>
      <c r="D291" s="212" t="s">
        <v>123</v>
      </c>
      <c r="E291" s="213" t="s">
        <v>442</v>
      </c>
      <c r="F291" s="214" t="s">
        <v>443</v>
      </c>
      <c r="G291" s="215" t="s">
        <v>444</v>
      </c>
      <c r="H291" s="216">
        <v>5</v>
      </c>
      <c r="I291" s="217"/>
      <c r="J291" s="218">
        <f>ROUND(I291*H291,2)</f>
        <v>0</v>
      </c>
      <c r="K291" s="219"/>
      <c r="L291" s="44"/>
      <c r="M291" s="220" t="s">
        <v>1</v>
      </c>
      <c r="N291" s="221" t="s">
        <v>43</v>
      </c>
      <c r="O291" s="91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4" t="s">
        <v>217</v>
      </c>
      <c r="AT291" s="224" t="s">
        <v>123</v>
      </c>
      <c r="AU291" s="224" t="s">
        <v>85</v>
      </c>
      <c r="AY291" s="17" t="s">
        <v>121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83</v>
      </c>
      <c r="BK291" s="225">
        <f>ROUND(I291*H291,2)</f>
        <v>0</v>
      </c>
      <c r="BL291" s="17" t="s">
        <v>217</v>
      </c>
      <c r="BM291" s="224" t="s">
        <v>445</v>
      </c>
    </row>
    <row r="292" s="2" customFormat="1">
      <c r="A292" s="38"/>
      <c r="B292" s="39"/>
      <c r="C292" s="40"/>
      <c r="D292" s="226" t="s">
        <v>129</v>
      </c>
      <c r="E292" s="40"/>
      <c r="F292" s="227" t="s">
        <v>446</v>
      </c>
      <c r="G292" s="40"/>
      <c r="H292" s="40"/>
      <c r="I292" s="228"/>
      <c r="J292" s="40"/>
      <c r="K292" s="40"/>
      <c r="L292" s="44"/>
      <c r="M292" s="229"/>
      <c r="N292" s="230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129</v>
      </c>
      <c r="AU292" s="17" t="s">
        <v>85</v>
      </c>
    </row>
    <row r="293" s="2" customFormat="1" ht="16.5" customHeight="1">
      <c r="A293" s="38"/>
      <c r="B293" s="39"/>
      <c r="C293" s="264" t="s">
        <v>447</v>
      </c>
      <c r="D293" s="264" t="s">
        <v>300</v>
      </c>
      <c r="E293" s="265" t="s">
        <v>448</v>
      </c>
      <c r="F293" s="266" t="s">
        <v>449</v>
      </c>
      <c r="G293" s="267" t="s">
        <v>444</v>
      </c>
      <c r="H293" s="268">
        <v>5</v>
      </c>
      <c r="I293" s="269"/>
      <c r="J293" s="270">
        <f>ROUND(I293*H293,2)</f>
        <v>0</v>
      </c>
      <c r="K293" s="271"/>
      <c r="L293" s="272"/>
      <c r="M293" s="273" t="s">
        <v>1</v>
      </c>
      <c r="N293" s="274" t="s">
        <v>43</v>
      </c>
      <c r="O293" s="91"/>
      <c r="P293" s="222">
        <f>O293*H293</f>
        <v>0</v>
      </c>
      <c r="Q293" s="222">
        <v>0.0030000000000000001</v>
      </c>
      <c r="R293" s="222">
        <f>Q293*H293</f>
        <v>0.014999999999999999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311</v>
      </c>
      <c r="AT293" s="224" t="s">
        <v>300</v>
      </c>
      <c r="AU293" s="224" t="s">
        <v>85</v>
      </c>
      <c r="AY293" s="17" t="s">
        <v>121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83</v>
      </c>
      <c r="BK293" s="225">
        <f>ROUND(I293*H293,2)</f>
        <v>0</v>
      </c>
      <c r="BL293" s="17" t="s">
        <v>217</v>
      </c>
      <c r="BM293" s="224" t="s">
        <v>450</v>
      </c>
    </row>
    <row r="294" s="2" customFormat="1">
      <c r="A294" s="38"/>
      <c r="B294" s="39"/>
      <c r="C294" s="40"/>
      <c r="D294" s="226" t="s">
        <v>129</v>
      </c>
      <c r="E294" s="40"/>
      <c r="F294" s="227" t="s">
        <v>449</v>
      </c>
      <c r="G294" s="40"/>
      <c r="H294" s="40"/>
      <c r="I294" s="228"/>
      <c r="J294" s="40"/>
      <c r="K294" s="40"/>
      <c r="L294" s="44"/>
      <c r="M294" s="229"/>
      <c r="N294" s="230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129</v>
      </c>
      <c r="AU294" s="17" t="s">
        <v>85</v>
      </c>
    </row>
    <row r="295" s="2" customFormat="1" ht="16.5" customHeight="1">
      <c r="A295" s="38"/>
      <c r="B295" s="39"/>
      <c r="C295" s="212" t="s">
        <v>451</v>
      </c>
      <c r="D295" s="212" t="s">
        <v>123</v>
      </c>
      <c r="E295" s="213" t="s">
        <v>452</v>
      </c>
      <c r="F295" s="214" t="s">
        <v>453</v>
      </c>
      <c r="G295" s="215" t="s">
        <v>444</v>
      </c>
      <c r="H295" s="216">
        <v>5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43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454</v>
      </c>
      <c r="AT295" s="224" t="s">
        <v>123</v>
      </c>
      <c r="AU295" s="224" t="s">
        <v>85</v>
      </c>
      <c r="AY295" s="17" t="s">
        <v>121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83</v>
      </c>
      <c r="BK295" s="225">
        <f>ROUND(I295*H295,2)</f>
        <v>0</v>
      </c>
      <c r="BL295" s="17" t="s">
        <v>454</v>
      </c>
      <c r="BM295" s="224" t="s">
        <v>455</v>
      </c>
    </row>
    <row r="296" s="2" customFormat="1">
      <c r="A296" s="38"/>
      <c r="B296" s="39"/>
      <c r="C296" s="40"/>
      <c r="D296" s="226" t="s">
        <v>129</v>
      </c>
      <c r="E296" s="40"/>
      <c r="F296" s="227" t="s">
        <v>456</v>
      </c>
      <c r="G296" s="40"/>
      <c r="H296" s="40"/>
      <c r="I296" s="228"/>
      <c r="J296" s="40"/>
      <c r="K296" s="40"/>
      <c r="L296" s="44"/>
      <c r="M296" s="229"/>
      <c r="N296" s="230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129</v>
      </c>
      <c r="AU296" s="17" t="s">
        <v>85</v>
      </c>
    </row>
    <row r="297" s="2" customFormat="1">
      <c r="A297" s="38"/>
      <c r="B297" s="39"/>
      <c r="C297" s="40"/>
      <c r="D297" s="226" t="s">
        <v>140</v>
      </c>
      <c r="E297" s="40"/>
      <c r="F297" s="231" t="s">
        <v>457</v>
      </c>
      <c r="G297" s="40"/>
      <c r="H297" s="40"/>
      <c r="I297" s="228"/>
      <c r="J297" s="40"/>
      <c r="K297" s="40"/>
      <c r="L297" s="44"/>
      <c r="M297" s="229"/>
      <c r="N297" s="230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140</v>
      </c>
      <c r="AU297" s="17" t="s">
        <v>85</v>
      </c>
    </row>
    <row r="298" s="2" customFormat="1" ht="16.5" customHeight="1">
      <c r="A298" s="38"/>
      <c r="B298" s="39"/>
      <c r="C298" s="264" t="s">
        <v>458</v>
      </c>
      <c r="D298" s="264" t="s">
        <v>300</v>
      </c>
      <c r="E298" s="265" t="s">
        <v>459</v>
      </c>
      <c r="F298" s="266" t="s">
        <v>460</v>
      </c>
      <c r="G298" s="267" t="s">
        <v>444</v>
      </c>
      <c r="H298" s="268">
        <v>5</v>
      </c>
      <c r="I298" s="269"/>
      <c r="J298" s="270">
        <f>ROUND(I298*H298,2)</f>
        <v>0</v>
      </c>
      <c r="K298" s="271"/>
      <c r="L298" s="272"/>
      <c r="M298" s="273" t="s">
        <v>1</v>
      </c>
      <c r="N298" s="274" t="s">
        <v>43</v>
      </c>
      <c r="O298" s="91"/>
      <c r="P298" s="222">
        <f>O298*H298</f>
        <v>0</v>
      </c>
      <c r="Q298" s="222">
        <v>0.0014499999999999999</v>
      </c>
      <c r="R298" s="222">
        <f>Q298*H298</f>
        <v>0.0072499999999999995</v>
      </c>
      <c r="S298" s="222">
        <v>0</v>
      </c>
      <c r="T298" s="223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4" t="s">
        <v>461</v>
      </c>
      <c r="AT298" s="224" t="s">
        <v>300</v>
      </c>
      <c r="AU298" s="224" t="s">
        <v>85</v>
      </c>
      <c r="AY298" s="17" t="s">
        <v>121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7" t="s">
        <v>83</v>
      </c>
      <c r="BK298" s="225">
        <f>ROUND(I298*H298,2)</f>
        <v>0</v>
      </c>
      <c r="BL298" s="17" t="s">
        <v>461</v>
      </c>
      <c r="BM298" s="224" t="s">
        <v>462</v>
      </c>
    </row>
    <row r="299" s="2" customFormat="1">
      <c r="A299" s="38"/>
      <c r="B299" s="39"/>
      <c r="C299" s="40"/>
      <c r="D299" s="226" t="s">
        <v>129</v>
      </c>
      <c r="E299" s="40"/>
      <c r="F299" s="227" t="s">
        <v>460</v>
      </c>
      <c r="G299" s="40"/>
      <c r="H299" s="40"/>
      <c r="I299" s="228"/>
      <c r="J299" s="40"/>
      <c r="K299" s="40"/>
      <c r="L299" s="44"/>
      <c r="M299" s="229"/>
      <c r="N299" s="230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129</v>
      </c>
      <c r="AU299" s="17" t="s">
        <v>85</v>
      </c>
    </row>
    <row r="300" s="12" customFormat="1" ht="25.92" customHeight="1">
      <c r="A300" s="12"/>
      <c r="B300" s="196"/>
      <c r="C300" s="197"/>
      <c r="D300" s="198" t="s">
        <v>77</v>
      </c>
      <c r="E300" s="199" t="s">
        <v>463</v>
      </c>
      <c r="F300" s="199" t="s">
        <v>464</v>
      </c>
      <c r="G300" s="197"/>
      <c r="H300" s="197"/>
      <c r="I300" s="200"/>
      <c r="J300" s="201">
        <f>BK300</f>
        <v>0</v>
      </c>
      <c r="K300" s="197"/>
      <c r="L300" s="202"/>
      <c r="M300" s="203"/>
      <c r="N300" s="204"/>
      <c r="O300" s="204"/>
      <c r="P300" s="205">
        <f>P301+P313+P319+P323</f>
        <v>0</v>
      </c>
      <c r="Q300" s="204"/>
      <c r="R300" s="205">
        <f>R301+R313+R319+R323</f>
        <v>0</v>
      </c>
      <c r="S300" s="204"/>
      <c r="T300" s="206">
        <f>T301+T313+T319+T323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7" t="s">
        <v>146</v>
      </c>
      <c r="AT300" s="208" t="s">
        <v>77</v>
      </c>
      <c r="AU300" s="208" t="s">
        <v>78</v>
      </c>
      <c r="AY300" s="207" t="s">
        <v>121</v>
      </c>
      <c r="BK300" s="209">
        <f>BK301+BK313+BK319+BK323</f>
        <v>0</v>
      </c>
    </row>
    <row r="301" s="12" customFormat="1" ht="22.8" customHeight="1">
      <c r="A301" s="12"/>
      <c r="B301" s="196"/>
      <c r="C301" s="197"/>
      <c r="D301" s="198" t="s">
        <v>77</v>
      </c>
      <c r="E301" s="210" t="s">
        <v>465</v>
      </c>
      <c r="F301" s="210" t="s">
        <v>466</v>
      </c>
      <c r="G301" s="197"/>
      <c r="H301" s="197"/>
      <c r="I301" s="200"/>
      <c r="J301" s="211">
        <f>BK301</f>
        <v>0</v>
      </c>
      <c r="K301" s="197"/>
      <c r="L301" s="202"/>
      <c r="M301" s="203"/>
      <c r="N301" s="204"/>
      <c r="O301" s="204"/>
      <c r="P301" s="205">
        <f>SUM(P302:P312)</f>
        <v>0</v>
      </c>
      <c r="Q301" s="204"/>
      <c r="R301" s="205">
        <f>SUM(R302:R312)</f>
        <v>0</v>
      </c>
      <c r="S301" s="204"/>
      <c r="T301" s="206">
        <f>SUM(T302:T312)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7" t="s">
        <v>146</v>
      </c>
      <c r="AT301" s="208" t="s">
        <v>77</v>
      </c>
      <c r="AU301" s="208" t="s">
        <v>83</v>
      </c>
      <c r="AY301" s="207" t="s">
        <v>121</v>
      </c>
      <c r="BK301" s="209">
        <f>SUM(BK302:BK312)</f>
        <v>0</v>
      </c>
    </row>
    <row r="302" s="2" customFormat="1" ht="16.5" customHeight="1">
      <c r="A302" s="38"/>
      <c r="B302" s="39"/>
      <c r="C302" s="212" t="s">
        <v>467</v>
      </c>
      <c r="D302" s="212" t="s">
        <v>123</v>
      </c>
      <c r="E302" s="213" t="s">
        <v>468</v>
      </c>
      <c r="F302" s="214" t="s">
        <v>469</v>
      </c>
      <c r="G302" s="215" t="s">
        <v>470</v>
      </c>
      <c r="H302" s="216">
        <v>1</v>
      </c>
      <c r="I302" s="217"/>
      <c r="J302" s="218">
        <f>ROUND(I302*H302,2)</f>
        <v>0</v>
      </c>
      <c r="K302" s="219"/>
      <c r="L302" s="44"/>
      <c r="M302" s="220" t="s">
        <v>1</v>
      </c>
      <c r="N302" s="221" t="s">
        <v>43</v>
      </c>
      <c r="O302" s="91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4" t="s">
        <v>471</v>
      </c>
      <c r="AT302" s="224" t="s">
        <v>123</v>
      </c>
      <c r="AU302" s="224" t="s">
        <v>85</v>
      </c>
      <c r="AY302" s="17" t="s">
        <v>121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7" t="s">
        <v>83</v>
      </c>
      <c r="BK302" s="225">
        <f>ROUND(I302*H302,2)</f>
        <v>0</v>
      </c>
      <c r="BL302" s="17" t="s">
        <v>471</v>
      </c>
      <c r="BM302" s="224" t="s">
        <v>472</v>
      </c>
    </row>
    <row r="303" s="2" customFormat="1">
      <c r="A303" s="38"/>
      <c r="B303" s="39"/>
      <c r="C303" s="40"/>
      <c r="D303" s="226" t="s">
        <v>129</v>
      </c>
      <c r="E303" s="40"/>
      <c r="F303" s="227" t="s">
        <v>469</v>
      </c>
      <c r="G303" s="40"/>
      <c r="H303" s="40"/>
      <c r="I303" s="228"/>
      <c r="J303" s="40"/>
      <c r="K303" s="40"/>
      <c r="L303" s="44"/>
      <c r="M303" s="229"/>
      <c r="N303" s="230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85</v>
      </c>
    </row>
    <row r="304" s="2" customFormat="1" ht="16.5" customHeight="1">
      <c r="A304" s="38"/>
      <c r="B304" s="39"/>
      <c r="C304" s="212" t="s">
        <v>473</v>
      </c>
      <c r="D304" s="212" t="s">
        <v>123</v>
      </c>
      <c r="E304" s="213" t="s">
        <v>474</v>
      </c>
      <c r="F304" s="214" t="s">
        <v>475</v>
      </c>
      <c r="G304" s="215" t="s">
        <v>470</v>
      </c>
      <c r="H304" s="216">
        <v>1</v>
      </c>
      <c r="I304" s="217"/>
      <c r="J304" s="218">
        <f>ROUND(I304*H304,2)</f>
        <v>0</v>
      </c>
      <c r="K304" s="219"/>
      <c r="L304" s="44"/>
      <c r="M304" s="220" t="s">
        <v>1</v>
      </c>
      <c r="N304" s="221" t="s">
        <v>43</v>
      </c>
      <c r="O304" s="91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4" t="s">
        <v>471</v>
      </c>
      <c r="AT304" s="224" t="s">
        <v>123</v>
      </c>
      <c r="AU304" s="224" t="s">
        <v>85</v>
      </c>
      <c r="AY304" s="17" t="s">
        <v>121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7" t="s">
        <v>83</v>
      </c>
      <c r="BK304" s="225">
        <f>ROUND(I304*H304,2)</f>
        <v>0</v>
      </c>
      <c r="BL304" s="17" t="s">
        <v>471</v>
      </c>
      <c r="BM304" s="224" t="s">
        <v>476</v>
      </c>
    </row>
    <row r="305" s="2" customFormat="1">
      <c r="A305" s="38"/>
      <c r="B305" s="39"/>
      <c r="C305" s="40"/>
      <c r="D305" s="226" t="s">
        <v>129</v>
      </c>
      <c r="E305" s="40"/>
      <c r="F305" s="227" t="s">
        <v>475</v>
      </c>
      <c r="G305" s="40"/>
      <c r="H305" s="40"/>
      <c r="I305" s="228"/>
      <c r="J305" s="40"/>
      <c r="K305" s="40"/>
      <c r="L305" s="44"/>
      <c r="M305" s="229"/>
      <c r="N305" s="230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129</v>
      </c>
      <c r="AU305" s="17" t="s">
        <v>85</v>
      </c>
    </row>
    <row r="306" s="2" customFormat="1" ht="16.5" customHeight="1">
      <c r="A306" s="38"/>
      <c r="B306" s="39"/>
      <c r="C306" s="212" t="s">
        <v>477</v>
      </c>
      <c r="D306" s="212" t="s">
        <v>123</v>
      </c>
      <c r="E306" s="213" t="s">
        <v>478</v>
      </c>
      <c r="F306" s="214" t="s">
        <v>479</v>
      </c>
      <c r="G306" s="215" t="s">
        <v>470</v>
      </c>
      <c r="H306" s="216">
        <v>1</v>
      </c>
      <c r="I306" s="217"/>
      <c r="J306" s="218">
        <f>ROUND(I306*H306,2)</f>
        <v>0</v>
      </c>
      <c r="K306" s="219"/>
      <c r="L306" s="44"/>
      <c r="M306" s="220" t="s">
        <v>1</v>
      </c>
      <c r="N306" s="221" t="s">
        <v>43</v>
      </c>
      <c r="O306" s="91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4" t="s">
        <v>471</v>
      </c>
      <c r="AT306" s="224" t="s">
        <v>123</v>
      </c>
      <c r="AU306" s="224" t="s">
        <v>85</v>
      </c>
      <c r="AY306" s="17" t="s">
        <v>121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83</v>
      </c>
      <c r="BK306" s="225">
        <f>ROUND(I306*H306,2)</f>
        <v>0</v>
      </c>
      <c r="BL306" s="17" t="s">
        <v>471</v>
      </c>
      <c r="BM306" s="224" t="s">
        <v>480</v>
      </c>
    </row>
    <row r="307" s="2" customFormat="1">
      <c r="A307" s="38"/>
      <c r="B307" s="39"/>
      <c r="C307" s="40"/>
      <c r="D307" s="226" t="s">
        <v>129</v>
      </c>
      <c r="E307" s="40"/>
      <c r="F307" s="227" t="s">
        <v>479</v>
      </c>
      <c r="G307" s="40"/>
      <c r="H307" s="40"/>
      <c r="I307" s="228"/>
      <c r="J307" s="40"/>
      <c r="K307" s="40"/>
      <c r="L307" s="44"/>
      <c r="M307" s="229"/>
      <c r="N307" s="230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129</v>
      </c>
      <c r="AU307" s="17" t="s">
        <v>85</v>
      </c>
    </row>
    <row r="308" s="2" customFormat="1" ht="16.5" customHeight="1">
      <c r="A308" s="38"/>
      <c r="B308" s="39"/>
      <c r="C308" s="212" t="s">
        <v>481</v>
      </c>
      <c r="D308" s="212" t="s">
        <v>123</v>
      </c>
      <c r="E308" s="213" t="s">
        <v>482</v>
      </c>
      <c r="F308" s="214" t="s">
        <v>483</v>
      </c>
      <c r="G308" s="215" t="s">
        <v>470</v>
      </c>
      <c r="H308" s="216">
        <v>1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43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471</v>
      </c>
      <c r="AT308" s="224" t="s">
        <v>123</v>
      </c>
      <c r="AU308" s="224" t="s">
        <v>85</v>
      </c>
      <c r="AY308" s="17" t="s">
        <v>121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83</v>
      </c>
      <c r="BK308" s="225">
        <f>ROUND(I308*H308,2)</f>
        <v>0</v>
      </c>
      <c r="BL308" s="17" t="s">
        <v>471</v>
      </c>
      <c r="BM308" s="224" t="s">
        <v>484</v>
      </c>
    </row>
    <row r="309" s="2" customFormat="1">
      <c r="A309" s="38"/>
      <c r="B309" s="39"/>
      <c r="C309" s="40"/>
      <c r="D309" s="226" t="s">
        <v>129</v>
      </c>
      <c r="E309" s="40"/>
      <c r="F309" s="227" t="s">
        <v>483</v>
      </c>
      <c r="G309" s="40"/>
      <c r="H309" s="40"/>
      <c r="I309" s="228"/>
      <c r="J309" s="40"/>
      <c r="K309" s="40"/>
      <c r="L309" s="44"/>
      <c r="M309" s="229"/>
      <c r="N309" s="230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85</v>
      </c>
    </row>
    <row r="310" s="2" customFormat="1" ht="16.5" customHeight="1">
      <c r="A310" s="38"/>
      <c r="B310" s="39"/>
      <c r="C310" s="212" t="s">
        <v>485</v>
      </c>
      <c r="D310" s="212" t="s">
        <v>123</v>
      </c>
      <c r="E310" s="213" t="s">
        <v>486</v>
      </c>
      <c r="F310" s="214" t="s">
        <v>487</v>
      </c>
      <c r="G310" s="215" t="s">
        <v>470</v>
      </c>
      <c r="H310" s="216">
        <v>1</v>
      </c>
      <c r="I310" s="217"/>
      <c r="J310" s="218">
        <f>ROUND(I310*H310,2)</f>
        <v>0</v>
      </c>
      <c r="K310" s="219"/>
      <c r="L310" s="44"/>
      <c r="M310" s="220" t="s">
        <v>1</v>
      </c>
      <c r="N310" s="221" t="s">
        <v>43</v>
      </c>
      <c r="O310" s="91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4" t="s">
        <v>471</v>
      </c>
      <c r="AT310" s="224" t="s">
        <v>123</v>
      </c>
      <c r="AU310" s="224" t="s">
        <v>85</v>
      </c>
      <c r="AY310" s="17" t="s">
        <v>121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83</v>
      </c>
      <c r="BK310" s="225">
        <f>ROUND(I310*H310,2)</f>
        <v>0</v>
      </c>
      <c r="BL310" s="17" t="s">
        <v>471</v>
      </c>
      <c r="BM310" s="224" t="s">
        <v>488</v>
      </c>
    </row>
    <row r="311" s="2" customFormat="1">
      <c r="A311" s="38"/>
      <c r="B311" s="39"/>
      <c r="C311" s="40"/>
      <c r="D311" s="226" t="s">
        <v>129</v>
      </c>
      <c r="E311" s="40"/>
      <c r="F311" s="227" t="s">
        <v>487</v>
      </c>
      <c r="G311" s="40"/>
      <c r="H311" s="40"/>
      <c r="I311" s="228"/>
      <c r="J311" s="40"/>
      <c r="K311" s="40"/>
      <c r="L311" s="44"/>
      <c r="M311" s="229"/>
      <c r="N311" s="230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129</v>
      </c>
      <c r="AU311" s="17" t="s">
        <v>85</v>
      </c>
    </row>
    <row r="312" s="2" customFormat="1">
      <c r="A312" s="38"/>
      <c r="B312" s="39"/>
      <c r="C312" s="40"/>
      <c r="D312" s="226" t="s">
        <v>140</v>
      </c>
      <c r="E312" s="40"/>
      <c r="F312" s="231" t="s">
        <v>489</v>
      </c>
      <c r="G312" s="40"/>
      <c r="H312" s="40"/>
      <c r="I312" s="228"/>
      <c r="J312" s="40"/>
      <c r="K312" s="40"/>
      <c r="L312" s="44"/>
      <c r="M312" s="229"/>
      <c r="N312" s="230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140</v>
      </c>
      <c r="AU312" s="17" t="s">
        <v>85</v>
      </c>
    </row>
    <row r="313" s="12" customFormat="1" ht="22.8" customHeight="1">
      <c r="A313" s="12"/>
      <c r="B313" s="196"/>
      <c r="C313" s="197"/>
      <c r="D313" s="198" t="s">
        <v>77</v>
      </c>
      <c r="E313" s="210" t="s">
        <v>490</v>
      </c>
      <c r="F313" s="210" t="s">
        <v>491</v>
      </c>
      <c r="G313" s="197"/>
      <c r="H313" s="197"/>
      <c r="I313" s="200"/>
      <c r="J313" s="211">
        <f>BK313</f>
        <v>0</v>
      </c>
      <c r="K313" s="197"/>
      <c r="L313" s="202"/>
      <c r="M313" s="203"/>
      <c r="N313" s="204"/>
      <c r="O313" s="204"/>
      <c r="P313" s="205">
        <f>SUM(P314:P318)</f>
        <v>0</v>
      </c>
      <c r="Q313" s="204"/>
      <c r="R313" s="205">
        <f>SUM(R314:R318)</f>
        <v>0</v>
      </c>
      <c r="S313" s="204"/>
      <c r="T313" s="206">
        <f>SUM(T314:T318)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7" t="s">
        <v>146</v>
      </c>
      <c r="AT313" s="208" t="s">
        <v>77</v>
      </c>
      <c r="AU313" s="208" t="s">
        <v>83</v>
      </c>
      <c r="AY313" s="207" t="s">
        <v>121</v>
      </c>
      <c r="BK313" s="209">
        <f>SUM(BK314:BK318)</f>
        <v>0</v>
      </c>
    </row>
    <row r="314" s="2" customFormat="1" ht="16.5" customHeight="1">
      <c r="A314" s="38"/>
      <c r="B314" s="39"/>
      <c r="C314" s="212" t="s">
        <v>492</v>
      </c>
      <c r="D314" s="212" t="s">
        <v>123</v>
      </c>
      <c r="E314" s="213" t="s">
        <v>493</v>
      </c>
      <c r="F314" s="214" t="s">
        <v>491</v>
      </c>
      <c r="G314" s="215" t="s">
        <v>494</v>
      </c>
      <c r="H314" s="216">
        <v>1</v>
      </c>
      <c r="I314" s="217"/>
      <c r="J314" s="218">
        <f>ROUND(I314*H314,2)</f>
        <v>0</v>
      </c>
      <c r="K314" s="219"/>
      <c r="L314" s="44"/>
      <c r="M314" s="220" t="s">
        <v>1</v>
      </c>
      <c r="N314" s="221" t="s">
        <v>43</v>
      </c>
      <c r="O314" s="91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4" t="s">
        <v>471</v>
      </c>
      <c r="AT314" s="224" t="s">
        <v>123</v>
      </c>
      <c r="AU314" s="224" t="s">
        <v>85</v>
      </c>
      <c r="AY314" s="17" t="s">
        <v>121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7" t="s">
        <v>83</v>
      </c>
      <c r="BK314" s="225">
        <f>ROUND(I314*H314,2)</f>
        <v>0</v>
      </c>
      <c r="BL314" s="17" t="s">
        <v>471</v>
      </c>
      <c r="BM314" s="224" t="s">
        <v>495</v>
      </c>
    </row>
    <row r="315" s="2" customFormat="1">
      <c r="A315" s="38"/>
      <c r="B315" s="39"/>
      <c r="C315" s="40"/>
      <c r="D315" s="226" t="s">
        <v>129</v>
      </c>
      <c r="E315" s="40"/>
      <c r="F315" s="227" t="s">
        <v>491</v>
      </c>
      <c r="G315" s="40"/>
      <c r="H315" s="40"/>
      <c r="I315" s="228"/>
      <c r="J315" s="40"/>
      <c r="K315" s="40"/>
      <c r="L315" s="44"/>
      <c r="M315" s="229"/>
      <c r="N315" s="230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85</v>
      </c>
    </row>
    <row r="316" s="2" customFormat="1" ht="16.5" customHeight="1">
      <c r="A316" s="38"/>
      <c r="B316" s="39"/>
      <c r="C316" s="212" t="s">
        <v>454</v>
      </c>
      <c r="D316" s="212" t="s">
        <v>123</v>
      </c>
      <c r="E316" s="213" t="s">
        <v>496</v>
      </c>
      <c r="F316" s="214" t="s">
        <v>497</v>
      </c>
      <c r="G316" s="215" t="s">
        <v>470</v>
      </c>
      <c r="H316" s="216">
        <v>1</v>
      </c>
      <c r="I316" s="217"/>
      <c r="J316" s="218">
        <f>ROUND(I316*H316,2)</f>
        <v>0</v>
      </c>
      <c r="K316" s="219"/>
      <c r="L316" s="44"/>
      <c r="M316" s="220" t="s">
        <v>1</v>
      </c>
      <c r="N316" s="221" t="s">
        <v>43</v>
      </c>
      <c r="O316" s="91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471</v>
      </c>
      <c r="AT316" s="224" t="s">
        <v>123</v>
      </c>
      <c r="AU316" s="224" t="s">
        <v>85</v>
      </c>
      <c r="AY316" s="17" t="s">
        <v>121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471</v>
      </c>
      <c r="BM316" s="224" t="s">
        <v>498</v>
      </c>
    </row>
    <row r="317" s="2" customFormat="1">
      <c r="A317" s="38"/>
      <c r="B317" s="39"/>
      <c r="C317" s="40"/>
      <c r="D317" s="226" t="s">
        <v>129</v>
      </c>
      <c r="E317" s="40"/>
      <c r="F317" s="227" t="s">
        <v>497</v>
      </c>
      <c r="G317" s="40"/>
      <c r="H317" s="40"/>
      <c r="I317" s="228"/>
      <c r="J317" s="40"/>
      <c r="K317" s="40"/>
      <c r="L317" s="44"/>
      <c r="M317" s="229"/>
      <c r="N317" s="230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129</v>
      </c>
      <c r="AU317" s="17" t="s">
        <v>85</v>
      </c>
    </row>
    <row r="318" s="2" customFormat="1">
      <c r="A318" s="38"/>
      <c r="B318" s="39"/>
      <c r="C318" s="40"/>
      <c r="D318" s="226" t="s">
        <v>140</v>
      </c>
      <c r="E318" s="40"/>
      <c r="F318" s="231" t="s">
        <v>499</v>
      </c>
      <c r="G318" s="40"/>
      <c r="H318" s="40"/>
      <c r="I318" s="228"/>
      <c r="J318" s="40"/>
      <c r="K318" s="40"/>
      <c r="L318" s="44"/>
      <c r="M318" s="229"/>
      <c r="N318" s="230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140</v>
      </c>
      <c r="AU318" s="17" t="s">
        <v>85</v>
      </c>
    </row>
    <row r="319" s="12" customFormat="1" ht="22.8" customHeight="1">
      <c r="A319" s="12"/>
      <c r="B319" s="196"/>
      <c r="C319" s="197"/>
      <c r="D319" s="198" t="s">
        <v>77</v>
      </c>
      <c r="E319" s="210" t="s">
        <v>500</v>
      </c>
      <c r="F319" s="210" t="s">
        <v>501</v>
      </c>
      <c r="G319" s="197"/>
      <c r="H319" s="197"/>
      <c r="I319" s="200"/>
      <c r="J319" s="211">
        <f>BK319</f>
        <v>0</v>
      </c>
      <c r="K319" s="197"/>
      <c r="L319" s="202"/>
      <c r="M319" s="203"/>
      <c r="N319" s="204"/>
      <c r="O319" s="204"/>
      <c r="P319" s="205">
        <f>SUM(P320:P322)</f>
        <v>0</v>
      </c>
      <c r="Q319" s="204"/>
      <c r="R319" s="205">
        <f>SUM(R320:R322)</f>
        <v>0</v>
      </c>
      <c r="S319" s="204"/>
      <c r="T319" s="206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7" t="s">
        <v>146</v>
      </c>
      <c r="AT319" s="208" t="s">
        <v>77</v>
      </c>
      <c r="AU319" s="208" t="s">
        <v>83</v>
      </c>
      <c r="AY319" s="207" t="s">
        <v>121</v>
      </c>
      <c r="BK319" s="209">
        <f>SUM(BK320:BK322)</f>
        <v>0</v>
      </c>
    </row>
    <row r="320" s="2" customFormat="1" ht="16.5" customHeight="1">
      <c r="A320" s="38"/>
      <c r="B320" s="39"/>
      <c r="C320" s="212" t="s">
        <v>502</v>
      </c>
      <c r="D320" s="212" t="s">
        <v>123</v>
      </c>
      <c r="E320" s="213" t="s">
        <v>503</v>
      </c>
      <c r="F320" s="214" t="s">
        <v>504</v>
      </c>
      <c r="G320" s="215" t="s">
        <v>470</v>
      </c>
      <c r="H320" s="216">
        <v>1</v>
      </c>
      <c r="I320" s="217"/>
      <c r="J320" s="218">
        <f>ROUND(I320*H320,2)</f>
        <v>0</v>
      </c>
      <c r="K320" s="219"/>
      <c r="L320" s="44"/>
      <c r="M320" s="220" t="s">
        <v>1</v>
      </c>
      <c r="N320" s="221" t="s">
        <v>43</v>
      </c>
      <c r="O320" s="91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4" t="s">
        <v>471</v>
      </c>
      <c r="AT320" s="224" t="s">
        <v>123</v>
      </c>
      <c r="AU320" s="224" t="s">
        <v>85</v>
      </c>
      <c r="AY320" s="17" t="s">
        <v>121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83</v>
      </c>
      <c r="BK320" s="225">
        <f>ROUND(I320*H320,2)</f>
        <v>0</v>
      </c>
      <c r="BL320" s="17" t="s">
        <v>471</v>
      </c>
      <c r="BM320" s="224" t="s">
        <v>505</v>
      </c>
    </row>
    <row r="321" s="2" customFormat="1">
      <c r="A321" s="38"/>
      <c r="B321" s="39"/>
      <c r="C321" s="40"/>
      <c r="D321" s="226" t="s">
        <v>129</v>
      </c>
      <c r="E321" s="40"/>
      <c r="F321" s="227" t="s">
        <v>504</v>
      </c>
      <c r="G321" s="40"/>
      <c r="H321" s="40"/>
      <c r="I321" s="228"/>
      <c r="J321" s="40"/>
      <c r="K321" s="40"/>
      <c r="L321" s="44"/>
      <c r="M321" s="229"/>
      <c r="N321" s="230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129</v>
      </c>
      <c r="AU321" s="17" t="s">
        <v>85</v>
      </c>
    </row>
    <row r="322" s="2" customFormat="1">
      <c r="A322" s="38"/>
      <c r="B322" s="39"/>
      <c r="C322" s="40"/>
      <c r="D322" s="226" t="s">
        <v>140</v>
      </c>
      <c r="E322" s="40"/>
      <c r="F322" s="231" t="s">
        <v>506</v>
      </c>
      <c r="G322" s="40"/>
      <c r="H322" s="40"/>
      <c r="I322" s="228"/>
      <c r="J322" s="40"/>
      <c r="K322" s="40"/>
      <c r="L322" s="44"/>
      <c r="M322" s="229"/>
      <c r="N322" s="230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140</v>
      </c>
      <c r="AU322" s="17" t="s">
        <v>85</v>
      </c>
    </row>
    <row r="323" s="12" customFormat="1" ht="22.8" customHeight="1">
      <c r="A323" s="12"/>
      <c r="B323" s="196"/>
      <c r="C323" s="197"/>
      <c r="D323" s="198" t="s">
        <v>77</v>
      </c>
      <c r="E323" s="210" t="s">
        <v>507</v>
      </c>
      <c r="F323" s="210" t="s">
        <v>508</v>
      </c>
      <c r="G323" s="197"/>
      <c r="H323" s="197"/>
      <c r="I323" s="200"/>
      <c r="J323" s="211">
        <f>BK323</f>
        <v>0</v>
      </c>
      <c r="K323" s="197"/>
      <c r="L323" s="202"/>
      <c r="M323" s="203"/>
      <c r="N323" s="204"/>
      <c r="O323" s="204"/>
      <c r="P323" s="205">
        <f>SUM(P324:P326)</f>
        <v>0</v>
      </c>
      <c r="Q323" s="204"/>
      <c r="R323" s="205">
        <f>SUM(R324:R326)</f>
        <v>0</v>
      </c>
      <c r="S323" s="204"/>
      <c r="T323" s="206">
        <f>SUM(T324:T326)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7" t="s">
        <v>146</v>
      </c>
      <c r="AT323" s="208" t="s">
        <v>77</v>
      </c>
      <c r="AU323" s="208" t="s">
        <v>83</v>
      </c>
      <c r="AY323" s="207" t="s">
        <v>121</v>
      </c>
      <c r="BK323" s="209">
        <f>SUM(BK324:BK326)</f>
        <v>0</v>
      </c>
    </row>
    <row r="324" s="2" customFormat="1" ht="16.5" customHeight="1">
      <c r="A324" s="38"/>
      <c r="B324" s="39"/>
      <c r="C324" s="212" t="s">
        <v>509</v>
      </c>
      <c r="D324" s="212" t="s">
        <v>123</v>
      </c>
      <c r="E324" s="213" t="s">
        <v>510</v>
      </c>
      <c r="F324" s="214" t="s">
        <v>511</v>
      </c>
      <c r="G324" s="215" t="s">
        <v>512</v>
      </c>
      <c r="H324" s="216">
        <v>1</v>
      </c>
      <c r="I324" s="217"/>
      <c r="J324" s="218">
        <f>ROUND(I324*H324,2)</f>
        <v>0</v>
      </c>
      <c r="K324" s="219"/>
      <c r="L324" s="44"/>
      <c r="M324" s="220" t="s">
        <v>1</v>
      </c>
      <c r="N324" s="221" t="s">
        <v>43</v>
      </c>
      <c r="O324" s="91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4" t="s">
        <v>471</v>
      </c>
      <c r="AT324" s="224" t="s">
        <v>123</v>
      </c>
      <c r="AU324" s="224" t="s">
        <v>85</v>
      </c>
      <c r="AY324" s="17" t="s">
        <v>121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7" t="s">
        <v>83</v>
      </c>
      <c r="BK324" s="225">
        <f>ROUND(I324*H324,2)</f>
        <v>0</v>
      </c>
      <c r="BL324" s="17" t="s">
        <v>471</v>
      </c>
      <c r="BM324" s="224" t="s">
        <v>513</v>
      </c>
    </row>
    <row r="325" s="2" customFormat="1">
      <c r="A325" s="38"/>
      <c r="B325" s="39"/>
      <c r="C325" s="40"/>
      <c r="D325" s="226" t="s">
        <v>129</v>
      </c>
      <c r="E325" s="40"/>
      <c r="F325" s="227" t="s">
        <v>511</v>
      </c>
      <c r="G325" s="40"/>
      <c r="H325" s="40"/>
      <c r="I325" s="228"/>
      <c r="J325" s="40"/>
      <c r="K325" s="40"/>
      <c r="L325" s="44"/>
      <c r="M325" s="229"/>
      <c r="N325" s="230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129</v>
      </c>
      <c r="AU325" s="17" t="s">
        <v>85</v>
      </c>
    </row>
    <row r="326" s="2" customFormat="1">
      <c r="A326" s="38"/>
      <c r="B326" s="39"/>
      <c r="C326" s="40"/>
      <c r="D326" s="226" t="s">
        <v>140</v>
      </c>
      <c r="E326" s="40"/>
      <c r="F326" s="231" t="s">
        <v>514</v>
      </c>
      <c r="G326" s="40"/>
      <c r="H326" s="40"/>
      <c r="I326" s="228"/>
      <c r="J326" s="40"/>
      <c r="K326" s="40"/>
      <c r="L326" s="44"/>
      <c r="M326" s="275"/>
      <c r="N326" s="276"/>
      <c r="O326" s="277"/>
      <c r="P326" s="277"/>
      <c r="Q326" s="277"/>
      <c r="R326" s="277"/>
      <c r="S326" s="277"/>
      <c r="T326" s="2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140</v>
      </c>
      <c r="AU326" s="17" t="s">
        <v>85</v>
      </c>
    </row>
    <row r="327" s="2" customFormat="1" ht="6.96" customHeight="1">
      <c r="A327" s="38"/>
      <c r="B327" s="66"/>
      <c r="C327" s="67"/>
      <c r="D327" s="67"/>
      <c r="E327" s="67"/>
      <c r="F327" s="67"/>
      <c r="G327" s="67"/>
      <c r="H327" s="67"/>
      <c r="I327" s="67"/>
      <c r="J327" s="67"/>
      <c r="K327" s="67"/>
      <c r="L327" s="44"/>
      <c r="M327" s="38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</row>
  </sheetData>
  <sheetProtection sheet="1" autoFilter="0" formatColumns="0" formatRows="0" objects="1" scenarios="1" spinCount="100000" saltValue="f71JrEuBfqMc32U4Q0pOqpNwT6LYGGle2PoXj5PpULbl/IUD/Xq/lNW2wGrmmhwhWsdhhb1t3DSyPaYTd+l/iw==" hashValue="Nbx46bvFwNlSk38t+cylwzn9+oPx22wPTzhUgzwPs/IwtZGQDc+Yv3ngwsvN6/3m5qgBSHzt1OaaExBjs0pdkg==" algorithmName="SHA-512" password="CC35"/>
  <autoFilter ref="C125:K326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2025-05-22T12:31:47Z</dcterms:created>
  <dcterms:modified xsi:type="dcterms:W3CDTF">2025-05-22T12:31:50Z</dcterms:modified>
</cp:coreProperties>
</file>