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V:\SpacekO\2025\Bulhary - Dyje\_VÝSTUPY\"/>
    </mc:Choice>
  </mc:AlternateContent>
  <bookViews>
    <workbookView xWindow="0" yWindow="0" windowWidth="0" windowHeight="0"/>
  </bookViews>
  <sheets>
    <sheet name="Rekapitulace stavby" sheetId="1" r:id="rId1"/>
    <sheet name="105-3423-24-1 - Dyje, úpr..." sheetId="2" r:id="rId2"/>
    <sheet name="105-3424-24 - Vedlejší ro..."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'105-3423-24-1 - Dyje, úpr...'!$C$81:$K$112</definedName>
    <definedName name="_xlnm.Print_Area" localSheetId="1">'105-3423-24-1 - Dyje, úpr...'!$C$4:$J$39,'105-3423-24-1 - Dyje, úpr...'!$C$45:$J$63,'105-3423-24-1 - Dyje, úpr...'!$C$69:$K$112</definedName>
    <definedName name="_xlnm.Print_Titles" localSheetId="1">'105-3423-24-1 - Dyje, úpr...'!$81:$81</definedName>
    <definedName name="_xlnm._FilterDatabase" localSheetId="2" hidden="1">'105-3424-24 - Vedlejší ro...'!$C$86:$K$133</definedName>
    <definedName name="_xlnm.Print_Area" localSheetId="2">'105-3424-24 - Vedlejší ro...'!$C$4:$J$39,'105-3424-24 - Vedlejší ro...'!$C$45:$J$68,'105-3424-24 - Vedlejší ro...'!$C$74:$K$133</definedName>
    <definedName name="_xlnm.Print_Titles" localSheetId="2">'105-3424-24 - Vedlejší ro...'!$86:$86</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131"/>
  <c r="BH131"/>
  <c r="BG131"/>
  <c r="BF131"/>
  <c r="T131"/>
  <c r="T130"/>
  <c r="R131"/>
  <c r="R130"/>
  <c r="P131"/>
  <c r="P130"/>
  <c r="BI127"/>
  <c r="BH127"/>
  <c r="BG127"/>
  <c r="BF127"/>
  <c r="T127"/>
  <c r="T126"/>
  <c r="R127"/>
  <c r="R126"/>
  <c r="P127"/>
  <c r="P126"/>
  <c r="BI123"/>
  <c r="BH123"/>
  <c r="BG123"/>
  <c r="BF123"/>
  <c r="T123"/>
  <c r="R123"/>
  <c r="P123"/>
  <c r="BI120"/>
  <c r="BH120"/>
  <c r="BG120"/>
  <c r="BF120"/>
  <c r="T120"/>
  <c r="R120"/>
  <c r="P120"/>
  <c r="BI117"/>
  <c r="BH117"/>
  <c r="BG117"/>
  <c r="BF117"/>
  <c r="T117"/>
  <c r="R117"/>
  <c r="P117"/>
  <c r="BI113"/>
  <c r="BH113"/>
  <c r="BG113"/>
  <c r="BF113"/>
  <c r="T113"/>
  <c r="R113"/>
  <c r="P113"/>
  <c r="BI110"/>
  <c r="BH110"/>
  <c r="BG110"/>
  <c r="BF110"/>
  <c r="T110"/>
  <c r="R110"/>
  <c r="P110"/>
  <c r="BI108"/>
  <c r="BH108"/>
  <c r="BG108"/>
  <c r="BF108"/>
  <c r="T108"/>
  <c r="R108"/>
  <c r="P108"/>
  <c r="BI105"/>
  <c r="BH105"/>
  <c r="BG105"/>
  <c r="BF105"/>
  <c r="T105"/>
  <c r="R105"/>
  <c r="P105"/>
  <c r="BI102"/>
  <c r="BH102"/>
  <c r="BG102"/>
  <c r="BF102"/>
  <c r="T102"/>
  <c r="R102"/>
  <c r="P102"/>
  <c r="BI99"/>
  <c r="BH99"/>
  <c r="BG99"/>
  <c r="BF99"/>
  <c r="T99"/>
  <c r="R99"/>
  <c r="P99"/>
  <c r="BI94"/>
  <c r="BH94"/>
  <c r="BG94"/>
  <c r="BF94"/>
  <c r="T94"/>
  <c r="T93"/>
  <c r="R94"/>
  <c r="R93"/>
  <c r="P94"/>
  <c r="P93"/>
  <c r="BI90"/>
  <c r="BH90"/>
  <c r="BG90"/>
  <c r="BF90"/>
  <c r="T90"/>
  <c r="T89"/>
  <c r="T88"/>
  <c r="R90"/>
  <c r="R89"/>
  <c r="R88"/>
  <c r="P90"/>
  <c r="P89"/>
  <c r="P88"/>
  <c r="J84"/>
  <c r="F83"/>
  <c r="F81"/>
  <c r="E79"/>
  <c r="J55"/>
  <c r="F54"/>
  <c r="F52"/>
  <c r="E50"/>
  <c r="J21"/>
  <c r="E21"/>
  <c r="J83"/>
  <c r="J20"/>
  <c r="J18"/>
  <c r="E18"/>
  <c r="F55"/>
  <c r="J17"/>
  <c r="J12"/>
  <c r="J81"/>
  <c r="E7"/>
  <c r="E48"/>
  <c i="2" r="J37"/>
  <c r="J36"/>
  <c i="1" r="AY55"/>
  <c i="2" r="J35"/>
  <c i="1" r="AX55"/>
  <c i="2" r="BI110"/>
  <c r="BH110"/>
  <c r="BG110"/>
  <c r="BF110"/>
  <c r="T110"/>
  <c r="T109"/>
  <c r="R110"/>
  <c r="R109"/>
  <c r="P110"/>
  <c r="P109"/>
  <c r="BI105"/>
  <c r="BH105"/>
  <c r="BG105"/>
  <c r="BF105"/>
  <c r="T105"/>
  <c r="R105"/>
  <c r="P105"/>
  <c r="BI102"/>
  <c r="BH102"/>
  <c r="BG102"/>
  <c r="BF102"/>
  <c r="T102"/>
  <c r="R102"/>
  <c r="P102"/>
  <c r="BI98"/>
  <c r="BH98"/>
  <c r="BG98"/>
  <c r="BF98"/>
  <c r="T98"/>
  <c r="R98"/>
  <c r="P98"/>
  <c r="BI95"/>
  <c r="BH95"/>
  <c r="BG95"/>
  <c r="BF95"/>
  <c r="T95"/>
  <c r="R95"/>
  <c r="P95"/>
  <c r="BI92"/>
  <c r="BH92"/>
  <c r="BG92"/>
  <c r="BF92"/>
  <c r="T92"/>
  <c r="R92"/>
  <c r="P92"/>
  <c r="BI88"/>
  <c r="BH88"/>
  <c r="BG88"/>
  <c r="BF88"/>
  <c r="T88"/>
  <c r="R88"/>
  <c r="P88"/>
  <c r="BI85"/>
  <c r="BH85"/>
  <c r="BG85"/>
  <c r="BF85"/>
  <c r="T85"/>
  <c r="R85"/>
  <c r="P85"/>
  <c r="J79"/>
  <c r="F78"/>
  <c r="F76"/>
  <c r="E74"/>
  <c r="J55"/>
  <c r="F54"/>
  <c r="F52"/>
  <c r="E50"/>
  <c r="J21"/>
  <c r="E21"/>
  <c r="J78"/>
  <c r="J20"/>
  <c r="J18"/>
  <c r="E18"/>
  <c r="F55"/>
  <c r="J17"/>
  <c r="J12"/>
  <c r="J76"/>
  <c r="E7"/>
  <c r="E72"/>
  <c i="1" r="L50"/>
  <c r="AM50"/>
  <c r="AM49"/>
  <c r="L49"/>
  <c r="AM47"/>
  <c r="L47"/>
  <c r="L45"/>
  <c r="L44"/>
  <c i="2" r="J85"/>
  <c i="3" r="J131"/>
  <c r="J94"/>
  <c i="2" r="J98"/>
  <c i="3" r="J90"/>
  <c i="2" r="BK98"/>
  <c r="J92"/>
  <c i="3" r="J127"/>
  <c i="2" r="BK105"/>
  <c i="3" r="BK120"/>
  <c r="J123"/>
  <c i="2" r="J110"/>
  <c i="1" r="AS54"/>
  <c i="2" r="BK95"/>
  <c i="3" r="J120"/>
  <c i="2" r="BK88"/>
  <c i="3" r="J102"/>
  <c r="J108"/>
  <c i="2" r="J102"/>
  <c i="3" r="BK99"/>
  <c r="J99"/>
  <c i="2" r="BK85"/>
  <c i="3" r="BK105"/>
  <c r="J105"/>
  <c i="2" r="J88"/>
  <c i="3" r="BK110"/>
  <c r="BK123"/>
  <c r="J117"/>
  <c r="J113"/>
  <c i="2" r="BK102"/>
  <c i="3" r="BK131"/>
  <c r="J110"/>
  <c i="2" r="BK92"/>
  <c i="3" r="BK117"/>
  <c i="2" r="J95"/>
  <c i="3" r="BK127"/>
  <c r="BK108"/>
  <c i="2" r="J105"/>
  <c i="3" r="BK94"/>
  <c r="BK102"/>
  <c i="2" r="BK110"/>
  <c i="3" r="BK113"/>
  <c r="BK90"/>
  <c i="2" l="1" r="T84"/>
  <c r="T83"/>
  <c r="T82"/>
  <c r="P84"/>
  <c r="P83"/>
  <c r="P82"/>
  <c i="1" r="AU55"/>
  <c i="2" r="R84"/>
  <c r="R83"/>
  <c r="R82"/>
  <c i="3" r="R98"/>
  <c r="P98"/>
  <c r="BK116"/>
  <c r="J116"/>
  <c r="J65"/>
  <c r="T116"/>
  <c i="2" r="BK84"/>
  <c r="J84"/>
  <c r="J61"/>
  <c i="3" r="BK98"/>
  <c r="J98"/>
  <c r="J64"/>
  <c r="T98"/>
  <c r="T97"/>
  <c r="T87"/>
  <c r="P116"/>
  <c r="R116"/>
  <c i="2" r="BK109"/>
  <c r="J109"/>
  <c r="J62"/>
  <c i="3" r="BK93"/>
  <c r="J93"/>
  <c r="J62"/>
  <c r="BK89"/>
  <c r="J89"/>
  <c r="J61"/>
  <c r="BK126"/>
  <c r="J126"/>
  <c r="J66"/>
  <c r="BK130"/>
  <c r="J130"/>
  <c r="J67"/>
  <c r="J52"/>
  <c r="BE131"/>
  <c r="J54"/>
  <c r="E77"/>
  <c r="F84"/>
  <c r="BE90"/>
  <c r="BE94"/>
  <c r="BE120"/>
  <c r="BE99"/>
  <c r="BE102"/>
  <c r="BE105"/>
  <c r="BE108"/>
  <c r="BE110"/>
  <c r="BE113"/>
  <c r="BE117"/>
  <c r="BE123"/>
  <c r="BE127"/>
  <c i="2" r="BE85"/>
  <c r="BE98"/>
  <c r="BE110"/>
  <c r="BE88"/>
  <c r="BE92"/>
  <c r="BE102"/>
  <c r="J52"/>
  <c r="J54"/>
  <c r="F79"/>
  <c r="BE95"/>
  <c r="E48"/>
  <c r="BE105"/>
  <c r="F37"/>
  <c i="1" r="BD55"/>
  <c i="2" r="F34"/>
  <c i="1" r="BA55"/>
  <c i="2" r="F35"/>
  <c i="1" r="BB55"/>
  <c i="3" r="F37"/>
  <c i="1" r="BD56"/>
  <c i="2" r="J34"/>
  <c i="1" r="AW55"/>
  <c i="2" r="F36"/>
  <c i="1" r="BC55"/>
  <c i="3" r="F35"/>
  <c i="1" r="BB56"/>
  <c i="3" r="J34"/>
  <c i="1" r="AW56"/>
  <c i="3" r="F34"/>
  <c i="1" r="BA56"/>
  <c i="3" r="F36"/>
  <c i="1" r="BC56"/>
  <c i="3" l="1" r="P97"/>
  <c r="P87"/>
  <c i="1" r="AU56"/>
  <c i="3" r="R97"/>
  <c r="R87"/>
  <c i="2" r="BK83"/>
  <c r="BK82"/>
  <c r="J82"/>
  <c r="J59"/>
  <c i="3" r="BK88"/>
  <c r="J88"/>
  <c r="J60"/>
  <c r="BK97"/>
  <c r="J97"/>
  <c r="J63"/>
  <c i="1" r="AU54"/>
  <c r="BA54"/>
  <c r="W30"/>
  <c r="BC54"/>
  <c r="W32"/>
  <c r="BB54"/>
  <c r="W31"/>
  <c i="3" r="J33"/>
  <c i="1" r="AV56"/>
  <c r="AT56"/>
  <c i="2" r="F33"/>
  <c i="1" r="AZ55"/>
  <c i="3" r="F33"/>
  <c i="1" r="AZ56"/>
  <c i="2" r="J33"/>
  <c i="1" r="AV55"/>
  <c r="AT55"/>
  <c r="BD54"/>
  <c r="W33"/>
  <c i="3" l="1" r="BK87"/>
  <c r="J87"/>
  <c i="2" r="J83"/>
  <c r="J60"/>
  <c i="3" r="J30"/>
  <c i="1" r="AG56"/>
  <c i="2" r="J30"/>
  <c i="1" r="AG55"/>
  <c r="AX54"/>
  <c r="AZ54"/>
  <c r="W29"/>
  <c r="AY54"/>
  <c r="AW54"/>
  <c r="AK30"/>
  <c i="3" l="1" r="J39"/>
  <c i="2" r="J39"/>
  <c i="3" r="J59"/>
  <c i="1" r="AN55"/>
  <c r="AN56"/>
  <c r="AG54"/>
  <c r="AK26"/>
  <c r="AV54"/>
  <c r="AK29"/>
  <c r="AK35"/>
  <c l="1" r="AT54"/>
  <c r="AN54"/>
</calcChain>
</file>

<file path=xl/sharedStrings.xml><?xml version="1.0" encoding="utf-8"?>
<sst xmlns="http://schemas.openxmlformats.org/spreadsheetml/2006/main">
  <si>
    <t>Export Komplet</t>
  </si>
  <si>
    <t>VZ</t>
  </si>
  <si>
    <t>2.0</t>
  </si>
  <si>
    <t>ZAMOK</t>
  </si>
  <si>
    <t>False</t>
  </si>
  <si>
    <t>{6a9b9ab6-bd77-41aa-8ded-8d2d63cd633d}</t>
  </si>
  <si>
    <t>0,01</t>
  </si>
  <si>
    <t>21</t>
  </si>
  <si>
    <t>12</t>
  </si>
  <si>
    <t>REKAPITULACE STAVBY</t>
  </si>
  <si>
    <t xml:space="preserve">v ---  níže se nacházejí doplnkové a pomocné údaje k sestavám  --- v</t>
  </si>
  <si>
    <t>Návod na vyplnění</t>
  </si>
  <si>
    <t>0,001</t>
  </si>
  <si>
    <t>Kód:</t>
  </si>
  <si>
    <t>105-3424-24</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</si>
  <si>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</si>
  <si>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</si>
  <si>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Dyje, úprava Dyje Ladná - Bulhary, ř.km 35,850 - 35,970, odstranění nánosů pod jezem</t>
  </si>
  <si>
    <t>KSO:</t>
  </si>
  <si>
    <t/>
  </si>
  <si>
    <t>CC-CZ:</t>
  </si>
  <si>
    <t>Místo:</t>
  </si>
  <si>
    <t>Nejdek u Lednice</t>
  </si>
  <si>
    <t>Datum:</t>
  </si>
  <si>
    <t>1. 5. 2025</t>
  </si>
  <si>
    <t>Zadavatel:</t>
  </si>
  <si>
    <t>IČ:</t>
  </si>
  <si>
    <t>70890013</t>
  </si>
  <si>
    <t>Povodí Moravy, s.p.</t>
  </si>
  <si>
    <t>DIČ:</t>
  </si>
  <si>
    <t>Účastník:</t>
  </si>
  <si>
    <t>Vyplň údaj</t>
  </si>
  <si>
    <t>Projektant:</t>
  </si>
  <si>
    <t xml:space="preserve"> </t>
  </si>
  <si>
    <t>True</t>
  </si>
  <si>
    <t>Zpracovatel:</t>
  </si>
  <si>
    <t>41601483</t>
  </si>
  <si>
    <t>AGROPROJEKT PSO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</si>
  <si>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</si>
  <si>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</si>
  <si>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</si>
  <si>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</si>
  <si>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</si>
  <si>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</si>
  <si>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</si>
  <si>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</si>
  <si>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</si>
  <si>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</si>
  <si>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</si>
  <si>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</si>
  <si>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</si>
  <si>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</si>
  <si>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</si>
  <si>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</si>
  <si>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</si>
  <si>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</si>
  <si>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</si>
  <si>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</si>
  <si>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</si>
  <si>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</si>
  <si>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</si>
  <si>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</si>
  <si>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</si>
  <si>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</si>
  <si>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</si>
  <si>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</si>
  <si>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</si>
  <si>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</si>
  <si>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</si>
  <si>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</si>
  <si>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</si>
  <si>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</si>
  <si>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</si>
  <si>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</si>
  <si>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</si>
  <si>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</si>
  <si>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</si>
  <si>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</si>
  <si>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</si>
  <si>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105-3423-24-1</t>
  </si>
  <si>
    <t>STA</t>
  </si>
  <si>
    <t>1</t>
  </si>
  <si>
    <t>{f84bf369-f6b4-44b5-8ec7-37122d11a504}</t>
  </si>
  <si>
    <t>2</t>
  </si>
  <si>
    <t>Vedlejší rozpočtové náklady</t>
  </si>
  <si>
    <t>VON</t>
  </si>
  <si>
    <t>{a50629c1-c7a0-45bb-a75e-814912580083}</t>
  </si>
  <si>
    <t>KRYCÍ LIST SOUPISU PRACÍ</t>
  </si>
  <si>
    <t>Objekt:</t>
  </si>
  <si>
    <t>105-3423-24-1 - Dyje, úprava Dyje Ladná - Bulhary, ř.km 35,850 - 35,970, odstranění nánosů pod jezem</t>
  </si>
  <si>
    <t>REKAPITULACE ČLENĚNÍ SOUPISU PRACÍ</t>
  </si>
  <si>
    <t>Kód dílu - Popis</t>
  </si>
  <si>
    <t>Cena celkem [CZK]</t>
  </si>
  <si>
    <t>-1</t>
  </si>
  <si>
    <t>HSV - Práce a dodávky HSV</t>
  </si>
  <si>
    <t xml:space="preserve">    1 - Zemní práce</t>
  </si>
  <si>
    <t xml:space="preserve">    2 - Zakládání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</si>
  <si>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</si>
  <si>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</si>
  <si>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</si>
  <si>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</si>
  <si>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</si>
  <si>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</si>
  <si>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</si>
  <si>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</si>
  <si>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</si>
  <si>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</si>
  <si>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</si>
  <si>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</si>
  <si>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</si>
  <si>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</si>
  <si>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</si>
  <si>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</si>
  <si>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</si>
  <si>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</si>
  <si>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127751112</t>
  </si>
  <si>
    <t>Vykopávky pod vodou v hornině třídy těžitelnosti I a II skupiny 1 až 4 tl vrstvy přes 0,5 m objem do 5000 m3 strojně</t>
  </si>
  <si>
    <t>m3</t>
  </si>
  <si>
    <t>CS ÚRS 2025 01</t>
  </si>
  <si>
    <t>4</t>
  </si>
  <si>
    <t>798052407</t>
  </si>
  <si>
    <t>PP</t>
  </si>
  <si>
    <t>Vykopávky pod vodou strojně na hloubku do 5 m pod projektem stanovenou hladinou vody v horninách třídy těžitelnosti I a II skupiny 1 až 4, průměrné tloušťky projektované vrstvy přes 0,50 m přes 1 000 do 5 000 m3</t>
  </si>
  <si>
    <t>Online PSC</t>
  </si>
  <si>
    <t>https://podminky.urs.cz/item/CS_URS_2025_01/127751112</t>
  </si>
  <si>
    <t>162351103</t>
  </si>
  <si>
    <t>Vodorovné přemístění přes 50 do 500 m výkopku/sypaniny z horniny třídy těžitelnosti I skupiny 1 až 3</t>
  </si>
  <si>
    <t>909746529</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</si>
  <si>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</si>
  <si>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https://podminky.urs.cz/item/CS_URS_2025_01/162351103</t>
  </si>
  <si>
    <t>P</t>
  </si>
  <si>
    <t>Poznámka k položce:_x000d_
Přesun na mezideponii pro odvodnění před odvozem na místo trvalého uložení.</t>
  </si>
  <si>
    <t>3</t>
  </si>
  <si>
    <t>162751117R</t>
  </si>
  <si>
    <t>Vodorovné přemístění sedimentu na skládku dle výběru zhotovitele</t>
  </si>
  <si>
    <t>577109991</t>
  </si>
  <si>
    <t>Poznámka k položce:_x000d_
Včetně složení a urovnání do požadovaných figur na místě složení.</t>
  </si>
  <si>
    <t>166151101R</t>
  </si>
  <si>
    <t>Zvláštní příplatek za zhotovitelem zvolenou metodu těžení sedimentu</t>
  </si>
  <si>
    <t>stavba</t>
  </si>
  <si>
    <t>-685674845</t>
  </si>
  <si>
    <t>Poznámka k položce:_x000d_
Položka obsahuje:_x000d_
- Přehození výkopku v korytě toku v počtu dle zhotovitelem zvolené a využívané mechanizace pro těžení._x000d_
- Příplatek za zvláštní využívanou mechanizaci např. bagr s dlouhým ramenem, pásový dempr apod.</t>
  </si>
  <si>
    <t>5</t>
  </si>
  <si>
    <t>167151111</t>
  </si>
  <si>
    <t>Nakládání výkopku z hornin třídy těžitelnosti I skupiny 1 až 3 přes 100 m3</t>
  </si>
  <si>
    <t>818324415</t>
  </si>
  <si>
    <t>Nakládání, skládání a překládání neulehlého výkopku nebo sypaniny strojně nakládání, množství přes 100 m3, z hornin třídy těžitelnosti I, skupiny 1 až 3</t>
  </si>
  <si>
    <t>https://podminky.urs.cz/item/CS_URS_2025_01/167151111</t>
  </si>
  <si>
    <t>Poznámka k položce:_x000d_
Nakládání odvodněného sedimentu z mezideponie na dopravní prostředky před odvozem na místo složení.</t>
  </si>
  <si>
    <t>6</t>
  </si>
  <si>
    <t>171151112R</t>
  </si>
  <si>
    <t>Zřízení dočasného sjezdu do koryta vodního toku včetně odstranění</t>
  </si>
  <si>
    <t>-1638093821</t>
  </si>
  <si>
    <t xml:space="preserve">Poznámka k položce:_x000d_
Zřízení dočasného sjezdu do koryta toku v odhadovaných rozměrech:_x000d_
- délka 24 m, šířka 4 m, výškový rozdíl 4m_x000d_
Rozměry budou přizpůsobeny použité technice a zvolené organizaci prací. Zahrnuje přesuny materiálu, sypání a hutnění, případné zpevnění pojezdové plochy silničními panely, celkovou demontáž včetně odvozu materiálu,  opatření na ochranu kamenného pohozu na levém břehu pro usnadnění demontáže (např. zakrytí geotextilií, dorovnání štěrkem, obložení sil. panely apod.), uvedení všech dotčených ploch do původního stavu.</t>
  </si>
  <si>
    <t>7</t>
  </si>
  <si>
    <t>171201231R</t>
  </si>
  <si>
    <t>Poplatek za uložení zeminy a kamení na recyklační skládce (skládkovné) kód odpadu 17 05 04</t>
  </si>
  <si>
    <t>t</t>
  </si>
  <si>
    <t>1830600602</t>
  </si>
  <si>
    <t>Poplatek za uložení stavebního odpadu na recyklační skládce (skládkovné) zeminy a kamení zatříděného do Katalogu odpadů pod kódem 17 05 04</t>
  </si>
  <si>
    <t>Poznámka k položce:_x000d_
Včetně případných nových rozborů sedimentů dle podmínek skládky.</t>
  </si>
  <si>
    <t>VV</t>
  </si>
  <si>
    <t>1800*1,8</t>
  </si>
  <si>
    <t>Zakládání</t>
  </si>
  <si>
    <t>8</t>
  </si>
  <si>
    <t>291211111R</t>
  </si>
  <si>
    <t>Dočasné zpevnění přístupových tras na dně koryta vodního toku ze silničních panelů</t>
  </si>
  <si>
    <t>476738585</t>
  </si>
  <si>
    <t>Poznámka k položce:_x000d_
V potřebném rozsahu pro účely dopravy v korytě toku, podle zvolené organizace provádění odtěžení sedimentu. Zahrnuje potřebné terénní urovnávky a zhutnění podloží pod panelem, následné rozebrání po dokončení prací. Nezahrnuje podsyp a cenu materiálu. Odhadovaná celková délka 60 m, v šíři jednoho panelu.</t>
  </si>
  <si>
    <t>105-3424-24 - Vedlejší rozpočtové náklady</t>
  </si>
  <si>
    <t xml:space="preserve">    5 - Komunikace pozemní</t>
  </si>
  <si>
    <t xml:space="preserve">    9 - Ostatní konstrukce a práce, bourání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</si>
  <si>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</si>
  <si>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</si>
  <si>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</si>
  <si>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</si>
  <si>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</si>
  <si>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Komunikace pozemní</t>
  </si>
  <si>
    <t>572211111R</t>
  </si>
  <si>
    <t>Vyspravení výtluků na přístupových komunikacích</t>
  </si>
  <si>
    <t>1952781017</t>
  </si>
  <si>
    <t>Poznámka k položce:_x000d_
Uvedení přístupových komunikací do původního stavu na základě pasportizace, včetně projednání a schválení vlastníky.</t>
  </si>
  <si>
    <t>9</t>
  </si>
  <si>
    <t>Ostatní konstrukce a práce, bourání</t>
  </si>
  <si>
    <t>938908411R</t>
  </si>
  <si>
    <t>Čištění vozovek splachováním vodou</t>
  </si>
  <si>
    <t>1300098122</t>
  </si>
  <si>
    <t>Čištění vozovek splachováním vodou povrchu podkladu nebo krytu živičného, betonového nebo dlážděného</t>
  </si>
  <si>
    <t>Poznámka k položce:_x000d_
Čištění přístupových komunikací (zejména obec Přítluky).</t>
  </si>
  <si>
    <t>VRN</t>
  </si>
  <si>
    <t>VRN1</t>
  </si>
  <si>
    <t>Průzkumné, geodetické a projektové práce</t>
  </si>
  <si>
    <t>011303000</t>
  </si>
  <si>
    <t>Archeologická činnost bez rozlišení</t>
  </si>
  <si>
    <t>1024</t>
  </si>
  <si>
    <t>911364016</t>
  </si>
  <si>
    <t>Poznámka k položce:_x000d_
Oznámení termínu zahájení včetně úhrady případných nákladů za výzkum dle vyjádření Archeologického ústavu AV ČR Brno z dokladové části PD.</t>
  </si>
  <si>
    <t>012203000</t>
  </si>
  <si>
    <t>Zeměměřičské práce před výstavbou</t>
  </si>
  <si>
    <t>-386659376</t>
  </si>
  <si>
    <t>Poznámka k položce:_x000d_
Vytyčení stavby.</t>
  </si>
  <si>
    <t>012444000</t>
  </si>
  <si>
    <t>Geodetické měření skutečného provedení stavby</t>
  </si>
  <si>
    <t>206539456</t>
  </si>
  <si>
    <t>Poznámka k položce:_x000d_
Včetně propočtu skutečně odtěženého množství sedimentu odsouhlaseného autorizovanou osobou.</t>
  </si>
  <si>
    <t>013254000</t>
  </si>
  <si>
    <t>Dokumentace skutečného provedení stavby</t>
  </si>
  <si>
    <t>216833869</t>
  </si>
  <si>
    <t>013274000</t>
  </si>
  <si>
    <t>Pasportizace objektu před započetím prací</t>
  </si>
  <si>
    <t>713857914</t>
  </si>
  <si>
    <t>Poznámka k položce:_x000d_
Pasportizace přístupových komunikací ve vlastnictví Lesů ČR a obce Přítluky, před i po stavbě, včetně projednání a odsouhlasení.</t>
  </si>
  <si>
    <t>013294000</t>
  </si>
  <si>
    <t>Ostatní dokumentace stavby</t>
  </si>
  <si>
    <t>1417224168</t>
  </si>
  <si>
    <t>Poznámka k položce:_x000d_
Dopracování plánu BOZP, havarijního a povodňového plánu včetně odsouhlasení a projednání. Návrh je součástí PD.</t>
  </si>
  <si>
    <t>VRN3</t>
  </si>
  <si>
    <t>Zařízení staveniště</t>
  </si>
  <si>
    <t>030001000</t>
  </si>
  <si>
    <t>1915458056</t>
  </si>
  <si>
    <t>Poznámka k položce:_x000d_
Zřízení v rozsahu a umístění dle potřeb dodavatele stavby, včetně projednání, provozu, odstranění a uvedení dotčených ploch do původního stavu.</t>
  </si>
  <si>
    <t>10</t>
  </si>
  <si>
    <t>034103000</t>
  </si>
  <si>
    <t>Oplocení staveniště</t>
  </si>
  <si>
    <t>-540558044</t>
  </si>
  <si>
    <t>Poznámka k položce:_x000d_
Oplocení staveniště viz TZ (B.) včetně bezpečnostního značení dle předepsané podoby viz Plán BOZP. Předpokládaná délka 100 m. Včetně odstranění.</t>
  </si>
  <si>
    <t>11</t>
  </si>
  <si>
    <t>035103000</t>
  </si>
  <si>
    <t>Pronájem ploch</t>
  </si>
  <si>
    <t>-27129409</t>
  </si>
  <si>
    <t>Poznámka k položce:_x000d_
Pronájem komunikací Lesů ČR. Položka obsahuje:_x000d_
- poplatek za užívání lesních komunikací dle vyjádření 40 Kč/m2/rok, při délce využívané části komunikace 50 m a šířce 3,5 m;_x000d_
-zajištění uzavření smlouvy o užívání komunikace;_x000d_
- uvedení komunikací do původního stavu včetně protokolárního převzetí.</t>
  </si>
  <si>
    <t>VRN4</t>
  </si>
  <si>
    <t>Inženýrská činnost</t>
  </si>
  <si>
    <t>049002000</t>
  </si>
  <si>
    <t>Inženýrská činnost ostatní - odpady</t>
  </si>
  <si>
    <t>stavby</t>
  </si>
  <si>
    <t>935491466</t>
  </si>
  <si>
    <t xml:space="preserve">Poznámka k položce:_x000d_
Vedení evidence o odpadech, doklady o převzetí, vážní lístky atd. Zajištění nakládání s odpady dle platné legislativy. Jednání s příslušným orgánem odpadového hospodářství (dle vyjádření z dokladové části PD)._x000d_
</t>
  </si>
  <si>
    <t>VRN7</t>
  </si>
  <si>
    <t>Provozní vlivy</t>
  </si>
  <si>
    <t>13</t>
  </si>
  <si>
    <t>072203000</t>
  </si>
  <si>
    <t>Silniční provoz - zajištění DIO (dopravní značení)</t>
  </si>
  <si>
    <t>1206024611</t>
  </si>
  <si>
    <t>Poznámka k položce:_x000d_
Projednání + samotné značení.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</si>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</sst>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3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46" fillId="0" borderId="27" xfId="0" applyFont="1" applyBorder="1" applyAlignment="1" applyProtection="1">
      <alignment horizontal="left" vertical="center"/>
    </xf>
    <xf numFmtId="0" fontId="47" fillId="0" borderId="1" xfId="0" applyFont="1" applyBorder="1" applyAlignment="1" applyProtection="1">
      <alignment vertical="top"/>
    </xf>
    <xf numFmtId="0" fontId="47" fillId="0" borderId="1" xfId="0" applyFont="1" applyBorder="1" applyAlignment="1" applyProtection="1">
      <alignment horizontal="left" vertical="center"/>
    </xf>
    <xf numFmtId="0" fontId="47" fillId="0" borderId="1" xfId="0" applyFont="1" applyBorder="1" applyAlignment="1" applyProtection="1">
      <alignment horizontal="center" vertical="center"/>
    </xf>
    <xf numFmtId="49" fontId="47" fillId="0" borderId="1" xfId="0" applyNumberFormat="1" applyFont="1" applyBorder="1" applyAlignment="1" applyProtection="1">
      <alignment horizontal="left" vertical="center"/>
    </xf>
    <xf numFmtId="0" fontId="46" fillId="0" borderId="28" xfId="0" applyFont="1" applyBorder="1" applyAlignment="1" applyProtection="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27751112" TargetMode="External" /><Relationship Id="rId2" Type="http://schemas.openxmlformats.org/officeDocument/2006/relationships/hyperlink" Target="https://podminky.urs.cz/item/CS_URS_2025_01/162351103" TargetMode="External" /><Relationship Id="rId3" Type="http://schemas.openxmlformats.org/officeDocument/2006/relationships/hyperlink" Target="https://podminky.urs.cz/item/CS_URS_2025_01/167151111" TargetMode="External" /><Relationship Id="rId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36</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0.12</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0.12</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105-3424-24</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Dyje, úprava Dyje Ladná - Bulhary, ř.km 35,850 - 35,970, odstranění nánosů pod jezem</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Nejdek u Lednice</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1. 5. 2025</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Povodí Moravy, s.p.</v>
      </c>
      <c r="M49" s="40"/>
      <c r="N49" s="40"/>
      <c r="O49" s="40"/>
      <c r="P49" s="40"/>
      <c r="Q49" s="40"/>
      <c r="R49" s="40"/>
      <c r="S49" s="40"/>
      <c r="T49" s="40"/>
      <c r="U49" s="40"/>
      <c r="V49" s="40"/>
      <c r="W49" s="40"/>
      <c r="X49" s="40"/>
      <c r="Y49" s="40"/>
      <c r="Z49" s="40"/>
      <c r="AA49" s="40"/>
      <c r="AB49" s="40"/>
      <c r="AC49" s="40"/>
      <c r="AD49" s="40"/>
      <c r="AE49" s="40"/>
      <c r="AF49" s="40"/>
      <c r="AG49" s="40"/>
      <c r="AH49" s="40"/>
      <c r="AI49" s="32" t="s">
        <v>32</v>
      </c>
      <c r="AJ49" s="40"/>
      <c r="AK49" s="40"/>
      <c r="AL49" s="40"/>
      <c r="AM49" s="73" t="str">
        <f>IF(E17="","",E17)</f>
        <v xml:space="preserve"> </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30</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35</v>
      </c>
      <c r="AJ50" s="40"/>
      <c r="AK50" s="40"/>
      <c r="AL50" s="40"/>
      <c r="AM50" s="73" t="str">
        <f>IF(E20="","",E20)</f>
        <v>AGROPROJEKT PSO s.r.o.</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ROUND(SUM(AG55:AG56),2)</f>
        <v>0</v>
      </c>
      <c r="AH54" s="101"/>
      <c r="AI54" s="101"/>
      <c r="AJ54" s="101"/>
      <c r="AK54" s="101"/>
      <c r="AL54" s="101"/>
      <c r="AM54" s="101"/>
      <c r="AN54" s="102">
        <f>SUM(AG54,AT54)</f>
        <v>0</v>
      </c>
      <c r="AO54" s="102"/>
      <c r="AP54" s="102"/>
      <c r="AQ54" s="103" t="s">
        <v>19</v>
      </c>
      <c r="AR54" s="104"/>
      <c r="AS54" s="105">
        <f>ROUND(SUM(AS55:AS56),2)</f>
        <v>0</v>
      </c>
      <c r="AT54" s="106">
        <f>ROUND(SUM(AV54:AW54),2)</f>
        <v>0</v>
      </c>
      <c r="AU54" s="107">
        <f>ROUND(SUM(AU55:AU56),5)</f>
        <v>0</v>
      </c>
      <c r="AV54" s="106">
        <f>ROUND(AZ54*L29,2)</f>
        <v>0</v>
      </c>
      <c r="AW54" s="106">
        <f>ROUND(BA54*L30,2)</f>
        <v>0</v>
      </c>
      <c r="AX54" s="106">
        <f>ROUND(BB54*L29,2)</f>
        <v>0</v>
      </c>
      <c r="AY54" s="106">
        <f>ROUND(BC54*L30,2)</f>
        <v>0</v>
      </c>
      <c r="AZ54" s="106">
        <f>ROUND(SUM(AZ55:AZ56),2)</f>
        <v>0</v>
      </c>
      <c r="BA54" s="106">
        <f>ROUND(SUM(BA55:BA56),2)</f>
        <v>0</v>
      </c>
      <c r="BB54" s="106">
        <f>ROUND(SUM(BB55:BB56),2)</f>
        <v>0</v>
      </c>
      <c r="BC54" s="106">
        <f>ROUND(SUM(BC55:BC56),2)</f>
        <v>0</v>
      </c>
      <c r="BD54" s="108">
        <f>ROUND(SUM(BD55:BD56),2)</f>
        <v>0</v>
      </c>
      <c r="BE54" s="6"/>
      <c r="BS54" s="109" t="s">
        <v>73</v>
      </c>
      <c r="BT54" s="109" t="s">
        <v>74</v>
      </c>
      <c r="BU54" s="110" t="s">
        <v>75</v>
      </c>
      <c r="BV54" s="109" t="s">
        <v>76</v>
      </c>
      <c r="BW54" s="109" t="s">
        <v>5</v>
      </c>
      <c r="BX54" s="109" t="s">
        <v>77</v>
      </c>
      <c r="CL54" s="109" t="s">
        <v>19</v>
      </c>
    </row>
    <row r="55" s="7" customFormat="1" ht="37.5" customHeight="1">
      <c r="A55" s="111" t="s">
        <v>78</v>
      </c>
      <c r="B55" s="112"/>
      <c r="C55" s="113"/>
      <c r="D55" s="114" t="s">
        <v>79</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'105-3423-24-1 - Dyje, úpr...'!J30</f>
        <v>0</v>
      </c>
      <c r="AH55" s="115"/>
      <c r="AI55" s="115"/>
      <c r="AJ55" s="115"/>
      <c r="AK55" s="115"/>
      <c r="AL55" s="115"/>
      <c r="AM55" s="115"/>
      <c r="AN55" s="116">
        <f>SUM(AG55,AT55)</f>
        <v>0</v>
      </c>
      <c r="AO55" s="115"/>
      <c r="AP55" s="115"/>
      <c r="AQ55" s="117" t="s">
        <v>80</v>
      </c>
      <c r="AR55" s="118"/>
      <c r="AS55" s="119">
        <v>0</v>
      </c>
      <c r="AT55" s="120">
        <f>ROUND(SUM(AV55:AW55),2)</f>
        <v>0</v>
      </c>
      <c r="AU55" s="121">
        <f>'105-3423-24-1 - Dyje, úpr...'!P82</f>
        <v>0</v>
      </c>
      <c r="AV55" s="120">
        <f>'105-3423-24-1 - Dyje, úpr...'!J33</f>
        <v>0</v>
      </c>
      <c r="AW55" s="120">
        <f>'105-3423-24-1 - Dyje, úpr...'!J34</f>
        <v>0</v>
      </c>
      <c r="AX55" s="120">
        <f>'105-3423-24-1 - Dyje, úpr...'!J35</f>
        <v>0</v>
      </c>
      <c r="AY55" s="120">
        <f>'105-3423-24-1 - Dyje, úpr...'!J36</f>
        <v>0</v>
      </c>
      <c r="AZ55" s="120">
        <f>'105-3423-24-1 - Dyje, úpr...'!F33</f>
        <v>0</v>
      </c>
      <c r="BA55" s="120">
        <f>'105-3423-24-1 - Dyje, úpr...'!F34</f>
        <v>0</v>
      </c>
      <c r="BB55" s="120">
        <f>'105-3423-24-1 - Dyje, úpr...'!F35</f>
        <v>0</v>
      </c>
      <c r="BC55" s="120">
        <f>'105-3423-24-1 - Dyje, úpr...'!F36</f>
        <v>0</v>
      </c>
      <c r="BD55" s="122">
        <f>'105-3423-24-1 - Dyje, úpr...'!F37</f>
        <v>0</v>
      </c>
      <c r="BE55" s="7"/>
      <c r="BT55" s="123" t="s">
        <v>81</v>
      </c>
      <c r="BV55" s="123" t="s">
        <v>76</v>
      </c>
      <c r="BW55" s="123" t="s">
        <v>82</v>
      </c>
      <c r="BX55" s="123" t="s">
        <v>5</v>
      </c>
      <c r="CL55" s="123" t="s">
        <v>19</v>
      </c>
      <c r="CM55" s="123" t="s">
        <v>83</v>
      </c>
    </row>
    <row r="56" s="7" customFormat="1" ht="24.75" customHeight="1">
      <c r="A56" s="111" t="s">
        <v>78</v>
      </c>
      <c r="B56" s="112"/>
      <c r="C56" s="113"/>
      <c r="D56" s="114" t="s">
        <v>14</v>
      </c>
      <c r="E56" s="114"/>
      <c r="F56" s="114"/>
      <c r="G56" s="114"/>
      <c r="H56" s="114"/>
      <c r="I56" s="115"/>
      <c r="J56" s="114" t="s">
        <v>84</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'105-3424-24 - Vedlejší ro...'!J30</f>
        <v>0</v>
      </c>
      <c r="AH56" s="115"/>
      <c r="AI56" s="115"/>
      <c r="AJ56" s="115"/>
      <c r="AK56" s="115"/>
      <c r="AL56" s="115"/>
      <c r="AM56" s="115"/>
      <c r="AN56" s="116">
        <f>SUM(AG56,AT56)</f>
        <v>0</v>
      </c>
      <c r="AO56" s="115"/>
      <c r="AP56" s="115"/>
      <c r="AQ56" s="117" t="s">
        <v>85</v>
      </c>
      <c r="AR56" s="118"/>
      <c r="AS56" s="124">
        <v>0</v>
      </c>
      <c r="AT56" s="125">
        <f>ROUND(SUM(AV56:AW56),2)</f>
        <v>0</v>
      </c>
      <c r="AU56" s="126">
        <f>'105-3424-24 - Vedlejší ro...'!P87</f>
        <v>0</v>
      </c>
      <c r="AV56" s="125">
        <f>'105-3424-24 - Vedlejší ro...'!J33</f>
        <v>0</v>
      </c>
      <c r="AW56" s="125">
        <f>'105-3424-24 - Vedlejší ro...'!J34</f>
        <v>0</v>
      </c>
      <c r="AX56" s="125">
        <f>'105-3424-24 - Vedlejší ro...'!J35</f>
        <v>0</v>
      </c>
      <c r="AY56" s="125">
        <f>'105-3424-24 - Vedlejší ro...'!J36</f>
        <v>0</v>
      </c>
      <c r="AZ56" s="125">
        <f>'105-3424-24 - Vedlejší ro...'!F33</f>
        <v>0</v>
      </c>
      <c r="BA56" s="125">
        <f>'105-3424-24 - Vedlejší ro...'!F34</f>
        <v>0</v>
      </c>
      <c r="BB56" s="125">
        <f>'105-3424-24 - Vedlejší ro...'!F35</f>
        <v>0</v>
      </c>
      <c r="BC56" s="125">
        <f>'105-3424-24 - Vedlejší ro...'!F36</f>
        <v>0</v>
      </c>
      <c r="BD56" s="127">
        <f>'105-3424-24 - Vedlejší ro...'!F37</f>
        <v>0</v>
      </c>
      <c r="BE56" s="7"/>
      <c r="BT56" s="123" t="s">
        <v>81</v>
      </c>
      <c r="BV56" s="123" t="s">
        <v>76</v>
      </c>
      <c r="BW56" s="123" t="s">
        <v>86</v>
      </c>
      <c r="BX56" s="123" t="s">
        <v>5</v>
      </c>
      <c r="CL56" s="123" t="s">
        <v>19</v>
      </c>
      <c r="CM56" s="123" t="s">
        <v>83</v>
      </c>
    </row>
    <row r="57" s="2" customFormat="1" ht="30" customHeight="1">
      <c r="A57" s="38"/>
      <c r="B57" s="39"/>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4"/>
      <c r="AS57" s="38"/>
      <c r="AT57" s="38"/>
      <c r="AU57" s="38"/>
      <c r="AV57" s="38"/>
      <c r="AW57" s="38"/>
      <c r="AX57" s="38"/>
      <c r="AY57" s="38"/>
      <c r="AZ57" s="38"/>
      <c r="BA57" s="38"/>
      <c r="BB57" s="38"/>
      <c r="BC57" s="38"/>
      <c r="BD57" s="38"/>
      <c r="BE57" s="38"/>
    </row>
    <row r="58" s="2" customFormat="1" ht="6.96" customHeight="1">
      <c r="A58" s="38"/>
      <c r="B58" s="59"/>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44"/>
      <c r="AS58" s="38"/>
      <c r="AT58" s="38"/>
      <c r="AU58" s="38"/>
      <c r="AV58" s="38"/>
      <c r="AW58" s="38"/>
      <c r="AX58" s="38"/>
      <c r="AY58" s="38"/>
      <c r="AZ58" s="38"/>
      <c r="BA58" s="38"/>
      <c r="BB58" s="38"/>
      <c r="BC58" s="38"/>
      <c r="BD58" s="38"/>
      <c r="BE58" s="38"/>
    </row>
  </sheetData>
  <sheetProtection sheet="1" formatColumns="0" formatRows="0" objects="1" scenarios="1" spinCount="100000" saltValue="j+8slsjb3kVQh/f63LmRNhlPFbbwkiouiauhIGhqpO5IT93fYfVdtW/okJif6djgaLX1rm2yZlFusR/1Wv5lcQ==" hashValue="XlzmluUMvs4YmhfIzznyAogMceSBuyoFK7h8ViEuZar7LkzXZoGfhAGT5U1iRmqyE2DEJsk2gm4sRb+Q8bJPN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05-3423-24-1 - Dyje, úpr...'!C2" display="/"/>
    <hyperlink ref="A56" location="'105-3424-24 - Vedlejší r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28"/>
      <c r="C3" s="129"/>
      <c r="D3" s="129"/>
      <c r="E3" s="129"/>
      <c r="F3" s="129"/>
      <c r="G3" s="129"/>
      <c r="H3" s="129"/>
      <c r="I3" s="129"/>
      <c r="J3" s="129"/>
      <c r="K3" s="129"/>
      <c r="L3" s="20"/>
      <c r="AT3" s="17" t="s">
        <v>83</v>
      </c>
    </row>
    <row r="4" s="1" customFormat="1" ht="24.96" customHeight="1">
      <c r="B4" s="20"/>
      <c r="D4" s="130" t="s">
        <v>87</v>
      </c>
      <c r="L4" s="20"/>
      <c r="M4" s="131" t="s">
        <v>10</v>
      </c>
      <c r="AT4" s="17" t="s">
        <v>4</v>
      </c>
    </row>
    <row r="5" s="1" customFormat="1" ht="6.96" customHeight="1">
      <c r="B5" s="20"/>
      <c r="L5" s="20"/>
    </row>
    <row r="6" s="1" customFormat="1" ht="12" customHeight="1">
      <c r="B6" s="20"/>
      <c r="D6" s="132" t="s">
        <v>16</v>
      </c>
      <c r="L6" s="20"/>
    </row>
    <row r="7" s="1" customFormat="1" ht="26.25" customHeight="1">
      <c r="B7" s="20"/>
      <c r="E7" s="133" t="str">
        <f>'Rekapitulace stavby'!K6</f>
        <v>Dyje, úprava Dyje Ladná - Bulhary, ř.km 35,850 - 35,970, odstranění nánosů pod jezem</v>
      </c>
      <c r="F7" s="132"/>
      <c r="G7" s="132"/>
      <c r="H7" s="132"/>
      <c r="L7" s="20"/>
    </row>
    <row r="8" s="2" customFormat="1" ht="12" customHeight="1">
      <c r="A8" s="38"/>
      <c r="B8" s="44"/>
      <c r="C8" s="38"/>
      <c r="D8" s="132" t="s">
        <v>88</v>
      </c>
      <c r="E8" s="38"/>
      <c r="F8" s="38"/>
      <c r="G8" s="38"/>
      <c r="H8" s="38"/>
      <c r="I8" s="38"/>
      <c r="J8" s="38"/>
      <c r="K8" s="38"/>
      <c r="L8" s="134"/>
      <c r="S8" s="38"/>
      <c r="T8" s="38"/>
      <c r="U8" s="38"/>
      <c r="V8" s="38"/>
      <c r="W8" s="38"/>
      <c r="X8" s="38"/>
      <c r="Y8" s="38"/>
      <c r="Z8" s="38"/>
      <c r="AA8" s="38"/>
      <c r="AB8" s="38"/>
      <c r="AC8" s="38"/>
      <c r="AD8" s="38"/>
      <c r="AE8" s="38"/>
    </row>
    <row r="9" s="2" customFormat="1" ht="30" customHeight="1">
      <c r="A9" s="38"/>
      <c r="B9" s="44"/>
      <c r="C9" s="38"/>
      <c r="D9" s="38"/>
      <c r="E9" s="135" t="s">
        <v>89</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1. 5. 2025</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
        <v>27</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
        <v>28</v>
      </c>
      <c r="F15" s="38"/>
      <c r="G15" s="38"/>
      <c r="H15" s="38"/>
      <c r="I15" s="132" t="s">
        <v>29</v>
      </c>
      <c r="J15" s="136" t="s">
        <v>19</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30</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29</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32</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tr">
        <f>IF('Rekapitulace stavby'!E17="","",'Rekapitulace stavby'!E17)</f>
        <v xml:space="preserve"> </v>
      </c>
      <c r="F21" s="38"/>
      <c r="G21" s="38"/>
      <c r="H21" s="38"/>
      <c r="I21" s="132" t="s">
        <v>29</v>
      </c>
      <c r="J21" s="136" t="str">
        <f>IF('Rekapitulace stavby'!AN17="","",'Rekapitulace stavby'!AN17)</f>
        <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35</v>
      </c>
      <c r="E23" s="38"/>
      <c r="F23" s="38"/>
      <c r="G23" s="38"/>
      <c r="H23" s="38"/>
      <c r="I23" s="132" t="s">
        <v>26</v>
      </c>
      <c r="J23" s="136" t="s">
        <v>36</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29</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ROUND(J82,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ROUND((SUM(BE82:BE112)),  2)</f>
        <v>0</v>
      </c>
      <c r="G33" s="38"/>
      <c r="H33" s="38"/>
      <c r="I33" s="148">
        <v>0.20999999999999999</v>
      </c>
      <c r="J33" s="147">
        <f>ROUND(((SUM(BE82:BE112))*I33),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ROUND((SUM(BF82:BF112)),  2)</f>
        <v>0</v>
      </c>
      <c r="G34" s="38"/>
      <c r="H34" s="38"/>
      <c r="I34" s="148">
        <v>0.12</v>
      </c>
      <c r="J34" s="147">
        <f>ROUND(((SUM(BF82:BF112))*I34),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ROUND((SUM(BG82:BG112)),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ROUND((SUM(BH82:BH112)),  2)</f>
        <v>0</v>
      </c>
      <c r="G36" s="38"/>
      <c r="H36" s="38"/>
      <c r="I36" s="148">
        <v>0.12</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ROUND((SUM(BI82:BI112)),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90</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26.25" customHeight="1">
      <c r="A48" s="38"/>
      <c r="B48" s="39"/>
      <c r="C48" s="40"/>
      <c r="D48" s="40"/>
      <c r="E48" s="160" t="str">
        <f>E7</f>
        <v>Dyje, úprava Dyje Ladná - Bulhary, ř.km 35,850 - 35,970, odstranění nánosů pod jezem</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88</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30" customHeight="1">
      <c r="A50" s="38"/>
      <c r="B50" s="39"/>
      <c r="C50" s="40"/>
      <c r="D50" s="40"/>
      <c r="E50" s="69" t="str">
        <f>E9</f>
        <v>105-3423-24-1 - Dyje, úprava Dyje Ladná - Bulhary, ř.km 35,850 - 35,970, odstranění nánosů pod jezem</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Nejdek u Lednice</v>
      </c>
      <c r="G52" s="40"/>
      <c r="H52" s="40"/>
      <c r="I52" s="32" t="s">
        <v>23</v>
      </c>
      <c r="J52" s="72" t="str">
        <f>IF(J12="","",J12)</f>
        <v>1. 5. 2025</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Povodí Moravy, s.p.</v>
      </c>
      <c r="G54" s="40"/>
      <c r="H54" s="40"/>
      <c r="I54" s="32" t="s">
        <v>32</v>
      </c>
      <c r="J54" s="36" t="str">
        <f>E21</f>
        <v xml:space="preserve"> </v>
      </c>
      <c r="K54" s="40"/>
      <c r="L54" s="134"/>
      <c r="S54" s="38"/>
      <c r="T54" s="38"/>
      <c r="U54" s="38"/>
      <c r="V54" s="38"/>
      <c r="W54" s="38"/>
      <c r="X54" s="38"/>
      <c r="Y54" s="38"/>
      <c r="Z54" s="38"/>
      <c r="AA54" s="38"/>
      <c r="AB54" s="38"/>
      <c r="AC54" s="38"/>
      <c r="AD54" s="38"/>
      <c r="AE54" s="38"/>
    </row>
    <row r="55" s="2" customFormat="1" ht="25.65" customHeight="1">
      <c r="A55" s="38"/>
      <c r="B55" s="39"/>
      <c r="C55" s="32" t="s">
        <v>30</v>
      </c>
      <c r="D55" s="40"/>
      <c r="E55" s="40"/>
      <c r="F55" s="27" t="str">
        <f>IF(E18="","",E18)</f>
        <v>Vyplň údaj</v>
      </c>
      <c r="G55" s="40"/>
      <c r="H55" s="40"/>
      <c r="I55" s="32" t="s">
        <v>35</v>
      </c>
      <c r="J55" s="36" t="str">
        <f>E24</f>
        <v>AGROPROJEKT PSO s.r.o.</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91</v>
      </c>
      <c r="D57" s="162"/>
      <c r="E57" s="162"/>
      <c r="F57" s="162"/>
      <c r="G57" s="162"/>
      <c r="H57" s="162"/>
      <c r="I57" s="162"/>
      <c r="J57" s="163" t="s">
        <v>92</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93</v>
      </c>
    </row>
    <row r="60" s="9" customFormat="1" ht="24.96" customHeight="1">
      <c r="A60" s="9"/>
      <c r="B60" s="165"/>
      <c r="C60" s="166"/>
      <c r="D60" s="167" t="s">
        <v>94</v>
      </c>
      <c r="E60" s="168"/>
      <c r="F60" s="168"/>
      <c r="G60" s="168"/>
      <c r="H60" s="168"/>
      <c r="I60" s="168"/>
      <c r="J60" s="169">
        <f>J83</f>
        <v>0</v>
      </c>
      <c r="K60" s="166"/>
      <c r="L60" s="170"/>
      <c r="S60" s="9"/>
      <c r="T60" s="9"/>
      <c r="U60" s="9"/>
      <c r="V60" s="9"/>
      <c r="W60" s="9"/>
      <c r="X60" s="9"/>
      <c r="Y60" s="9"/>
      <c r="Z60" s="9"/>
      <c r="AA60" s="9"/>
      <c r="AB60" s="9"/>
      <c r="AC60" s="9"/>
      <c r="AD60" s="9"/>
      <c r="AE60" s="9"/>
    </row>
    <row r="61" s="10" customFormat="1" ht="19.92" customHeight="1">
      <c r="A61" s="10"/>
      <c r="B61" s="171"/>
      <c r="C61" s="172"/>
      <c r="D61" s="173" t="s">
        <v>95</v>
      </c>
      <c r="E61" s="174"/>
      <c r="F61" s="174"/>
      <c r="G61" s="174"/>
      <c r="H61" s="174"/>
      <c r="I61" s="174"/>
      <c r="J61" s="175">
        <f>J84</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96</v>
      </c>
      <c r="E62" s="174"/>
      <c r="F62" s="174"/>
      <c r="G62" s="174"/>
      <c r="H62" s="174"/>
      <c r="I62" s="174"/>
      <c r="J62" s="175">
        <f>J109</f>
        <v>0</v>
      </c>
      <c r="K62" s="172"/>
      <c r="L62" s="176"/>
      <c r="S62" s="10"/>
      <c r="T62" s="10"/>
      <c r="U62" s="10"/>
      <c r="V62" s="10"/>
      <c r="W62" s="10"/>
      <c r="X62" s="10"/>
      <c r="Y62" s="10"/>
      <c r="Z62" s="10"/>
      <c r="AA62" s="10"/>
      <c r="AB62" s="10"/>
      <c r="AC62" s="10"/>
      <c r="AD62" s="10"/>
      <c r="AE62" s="10"/>
    </row>
    <row r="63"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97</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6.25" customHeight="1">
      <c r="A72" s="38"/>
      <c r="B72" s="39"/>
      <c r="C72" s="40"/>
      <c r="D72" s="40"/>
      <c r="E72" s="160" t="str">
        <f>E7</f>
        <v>Dyje, úprava Dyje Ladná - Bulhary, ř.km 35,850 - 35,970, odstranění nánosů pod jezem</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88</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30" customHeight="1">
      <c r="A74" s="38"/>
      <c r="B74" s="39"/>
      <c r="C74" s="40"/>
      <c r="D74" s="40"/>
      <c r="E74" s="69" t="str">
        <f>E9</f>
        <v>105-3423-24-1 - Dyje, úprava Dyje Ladná - Bulhary, ř.km 35,850 - 35,970, odstranění nánosů pod jezem</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Nejdek u Lednice</v>
      </c>
      <c r="G76" s="40"/>
      <c r="H76" s="40"/>
      <c r="I76" s="32" t="s">
        <v>23</v>
      </c>
      <c r="J76" s="72" t="str">
        <f>IF(J12="","",J12)</f>
        <v>1. 5. 2025</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Povodí Moravy, s.p.</v>
      </c>
      <c r="G78" s="40"/>
      <c r="H78" s="40"/>
      <c r="I78" s="32" t="s">
        <v>32</v>
      </c>
      <c r="J78" s="36" t="str">
        <f>E21</f>
        <v xml:space="preserve"> </v>
      </c>
      <c r="K78" s="40"/>
      <c r="L78" s="134"/>
      <c r="S78" s="38"/>
      <c r="T78" s="38"/>
      <c r="U78" s="38"/>
      <c r="V78" s="38"/>
      <c r="W78" s="38"/>
      <c r="X78" s="38"/>
      <c r="Y78" s="38"/>
      <c r="Z78" s="38"/>
      <c r="AA78" s="38"/>
      <c r="AB78" s="38"/>
      <c r="AC78" s="38"/>
      <c r="AD78" s="38"/>
      <c r="AE78" s="38"/>
    </row>
    <row r="79" s="2" customFormat="1" ht="25.65" customHeight="1">
      <c r="A79" s="38"/>
      <c r="B79" s="39"/>
      <c r="C79" s="32" t="s">
        <v>30</v>
      </c>
      <c r="D79" s="40"/>
      <c r="E79" s="40"/>
      <c r="F79" s="27" t="str">
        <f>IF(E18="","",E18)</f>
        <v>Vyplň údaj</v>
      </c>
      <c r="G79" s="40"/>
      <c r="H79" s="40"/>
      <c r="I79" s="32" t="s">
        <v>35</v>
      </c>
      <c r="J79" s="36" t="str">
        <f>E24</f>
        <v>AGROPROJEKT PSO s.r.o.</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98</v>
      </c>
      <c r="D81" s="180" t="s">
        <v>59</v>
      </c>
      <c r="E81" s="180" t="s">
        <v>55</v>
      </c>
      <c r="F81" s="180" t="s">
        <v>56</v>
      </c>
      <c r="G81" s="180" t="s">
        <v>99</v>
      </c>
      <c r="H81" s="180" t="s">
        <v>100</v>
      </c>
      <c r="I81" s="180" t="s">
        <v>101</v>
      </c>
      <c r="J81" s="180" t="s">
        <v>92</v>
      </c>
      <c r="K81" s="181" t="s">
        <v>102</v>
      </c>
      <c r="L81" s="182"/>
      <c r="M81" s="92" t="s">
        <v>19</v>
      </c>
      <c r="N81" s="93" t="s">
        <v>44</v>
      </c>
      <c r="O81" s="93" t="s">
        <v>103</v>
      </c>
      <c r="P81" s="93" t="s">
        <v>104</v>
      </c>
      <c r="Q81" s="93" t="s">
        <v>105</v>
      </c>
      <c r="R81" s="93" t="s">
        <v>106</v>
      </c>
      <c r="S81" s="93" t="s">
        <v>107</v>
      </c>
      <c r="T81" s="94" t="s">
        <v>108</v>
      </c>
      <c r="U81" s="177"/>
      <c r="V81" s="177"/>
      <c r="W81" s="177"/>
      <c r="X81" s="177"/>
      <c r="Y81" s="177"/>
      <c r="Z81" s="177"/>
      <c r="AA81" s="177"/>
      <c r="AB81" s="177"/>
      <c r="AC81" s="177"/>
      <c r="AD81" s="177"/>
      <c r="AE81" s="177"/>
    </row>
    <row r="82" s="2" customFormat="1" ht="22.8" customHeight="1">
      <c r="A82" s="38"/>
      <c r="B82" s="39"/>
      <c r="C82" s="99" t="s">
        <v>109</v>
      </c>
      <c r="D82" s="40"/>
      <c r="E82" s="40"/>
      <c r="F82" s="40"/>
      <c r="G82" s="40"/>
      <c r="H82" s="40"/>
      <c r="I82" s="40"/>
      <c r="J82" s="183">
        <f>BK82</f>
        <v>0</v>
      </c>
      <c r="K82" s="40"/>
      <c r="L82" s="44"/>
      <c r="M82" s="95"/>
      <c r="N82" s="184"/>
      <c r="O82" s="96"/>
      <c r="P82" s="185">
        <f>P83</f>
        <v>0</v>
      </c>
      <c r="Q82" s="96"/>
      <c r="R82" s="185">
        <f>R83</f>
        <v>0.108</v>
      </c>
      <c r="S82" s="96"/>
      <c r="T82" s="186">
        <f>T83</f>
        <v>0</v>
      </c>
      <c r="U82" s="38"/>
      <c r="V82" s="38"/>
      <c r="W82" s="38"/>
      <c r="X82" s="38"/>
      <c r="Y82" s="38"/>
      <c r="Z82" s="38"/>
      <c r="AA82" s="38"/>
      <c r="AB82" s="38"/>
      <c r="AC82" s="38"/>
      <c r="AD82" s="38"/>
      <c r="AE82" s="38"/>
      <c r="AT82" s="17" t="s">
        <v>73</v>
      </c>
      <c r="AU82" s="17" t="s">
        <v>93</v>
      </c>
      <c r="BK82" s="187">
        <f>BK83</f>
        <v>0</v>
      </c>
    </row>
    <row r="83" s="12" customFormat="1" ht="25.92" customHeight="1">
      <c r="A83" s="12"/>
      <c r="B83" s="188"/>
      <c r="C83" s="189"/>
      <c r="D83" s="190" t="s">
        <v>73</v>
      </c>
      <c r="E83" s="191" t="s">
        <v>110</v>
      </c>
      <c r="F83" s="191" t="s">
        <v>111</v>
      </c>
      <c r="G83" s="189"/>
      <c r="H83" s="189"/>
      <c r="I83" s="192"/>
      <c r="J83" s="193">
        <f>BK83</f>
        <v>0</v>
      </c>
      <c r="K83" s="189"/>
      <c r="L83" s="194"/>
      <c r="M83" s="195"/>
      <c r="N83" s="196"/>
      <c r="O83" s="196"/>
      <c r="P83" s="197">
        <f>P84+P109</f>
        <v>0</v>
      </c>
      <c r="Q83" s="196"/>
      <c r="R83" s="197">
        <f>R84+R109</f>
        <v>0.108</v>
      </c>
      <c r="S83" s="196"/>
      <c r="T83" s="198">
        <f>T84+T109</f>
        <v>0</v>
      </c>
      <c r="U83" s="12"/>
      <c r="V83" s="12"/>
      <c r="W83" s="12"/>
      <c r="X83" s="12"/>
      <c r="Y83" s="12"/>
      <c r="Z83" s="12"/>
      <c r="AA83" s="12"/>
      <c r="AB83" s="12"/>
      <c r="AC83" s="12"/>
      <c r="AD83" s="12"/>
      <c r="AE83" s="12"/>
      <c r="AR83" s="199" t="s">
        <v>81</v>
      </c>
      <c r="AT83" s="200" t="s">
        <v>73</v>
      </c>
      <c r="AU83" s="200" t="s">
        <v>74</v>
      </c>
      <c r="AY83" s="199" t="s">
        <v>112</v>
      </c>
      <c r="BK83" s="201">
        <f>BK84+BK109</f>
        <v>0</v>
      </c>
    </row>
    <row r="84" s="12" customFormat="1" ht="22.8" customHeight="1">
      <c r="A84" s="12"/>
      <c r="B84" s="188"/>
      <c r="C84" s="189"/>
      <c r="D84" s="190" t="s">
        <v>73</v>
      </c>
      <c r="E84" s="202" t="s">
        <v>81</v>
      </c>
      <c r="F84" s="202" t="s">
        <v>113</v>
      </c>
      <c r="G84" s="189"/>
      <c r="H84" s="189"/>
      <c r="I84" s="192"/>
      <c r="J84" s="203">
        <f>BK84</f>
        <v>0</v>
      </c>
      <c r="K84" s="189"/>
      <c r="L84" s="194"/>
      <c r="M84" s="195"/>
      <c r="N84" s="196"/>
      <c r="O84" s="196"/>
      <c r="P84" s="197">
        <f>SUM(P85:P108)</f>
        <v>0</v>
      </c>
      <c r="Q84" s="196"/>
      <c r="R84" s="197">
        <f>SUM(R85:R108)</f>
        <v>0</v>
      </c>
      <c r="S84" s="196"/>
      <c r="T84" s="198">
        <f>SUM(T85:T108)</f>
        <v>0</v>
      </c>
      <c r="U84" s="12"/>
      <c r="V84" s="12"/>
      <c r="W84" s="12"/>
      <c r="X84" s="12"/>
      <c r="Y84" s="12"/>
      <c r="Z84" s="12"/>
      <c r="AA84" s="12"/>
      <c r="AB84" s="12"/>
      <c r="AC84" s="12"/>
      <c r="AD84" s="12"/>
      <c r="AE84" s="12"/>
      <c r="AR84" s="199" t="s">
        <v>81</v>
      </c>
      <c r="AT84" s="200" t="s">
        <v>73</v>
      </c>
      <c r="AU84" s="200" t="s">
        <v>81</v>
      </c>
      <c r="AY84" s="199" t="s">
        <v>112</v>
      </c>
      <c r="BK84" s="201">
        <f>SUM(BK85:BK108)</f>
        <v>0</v>
      </c>
    </row>
    <row r="85" s="2" customFormat="1" ht="37.8" customHeight="1">
      <c r="A85" s="38"/>
      <c r="B85" s="39"/>
      <c r="C85" s="204" t="s">
        <v>81</v>
      </c>
      <c r="D85" s="204" t="s">
        <v>114</v>
      </c>
      <c r="E85" s="205" t="s">
        <v>115</v>
      </c>
      <c r="F85" s="206" t="s">
        <v>116</v>
      </c>
      <c r="G85" s="207" t="s">
        <v>117</v>
      </c>
      <c r="H85" s="208">
        <v>1800</v>
      </c>
      <c r="I85" s="209"/>
      <c r="J85" s="210">
        <f>ROUND(I85*H85,2)</f>
        <v>0</v>
      </c>
      <c r="K85" s="206" t="s">
        <v>118</v>
      </c>
      <c r="L85" s="44"/>
      <c r="M85" s="211" t="s">
        <v>19</v>
      </c>
      <c r="N85" s="212" t="s">
        <v>45</v>
      </c>
      <c r="O85" s="84"/>
      <c r="P85" s="213">
        <f>O85*H85</f>
        <v>0</v>
      </c>
      <c r="Q85" s="213">
        <v>0</v>
      </c>
      <c r="R85" s="213">
        <f>Q85*H85</f>
        <v>0</v>
      </c>
      <c r="S85" s="213">
        <v>0</v>
      </c>
      <c r="T85" s="214">
        <f>S85*H85</f>
        <v>0</v>
      </c>
      <c r="U85" s="38"/>
      <c r="V85" s="38"/>
      <c r="W85" s="38"/>
      <c r="X85" s="38"/>
      <c r="Y85" s="38"/>
      <c r="Z85" s="38"/>
      <c r="AA85" s="38"/>
      <c r="AB85" s="38"/>
      <c r="AC85" s="38"/>
      <c r="AD85" s="38"/>
      <c r="AE85" s="38"/>
      <c r="AR85" s="215" t="s">
        <v>119</v>
      </c>
      <c r="AT85" s="215" t="s">
        <v>114</v>
      </c>
      <c r="AU85" s="215" t="s">
        <v>83</v>
      </c>
      <c r="AY85" s="17" t="s">
        <v>112</v>
      </c>
      <c r="BE85" s="216">
        <f>IF(N85="základní",J85,0)</f>
        <v>0</v>
      </c>
      <c r="BF85" s="216">
        <f>IF(N85="snížená",J85,0)</f>
        <v>0</v>
      </c>
      <c r="BG85" s="216">
        <f>IF(N85="zákl. přenesená",J85,0)</f>
        <v>0</v>
      </c>
      <c r="BH85" s="216">
        <f>IF(N85="sníž. přenesená",J85,0)</f>
        <v>0</v>
      </c>
      <c r="BI85" s="216">
        <f>IF(N85="nulová",J85,0)</f>
        <v>0</v>
      </c>
      <c r="BJ85" s="17" t="s">
        <v>81</v>
      </c>
      <c r="BK85" s="216">
        <f>ROUND(I85*H85,2)</f>
        <v>0</v>
      </c>
      <c r="BL85" s="17" t="s">
        <v>119</v>
      </c>
      <c r="BM85" s="215" t="s">
        <v>120</v>
      </c>
    </row>
    <row r="86" s="2" customFormat="1">
      <c r="A86" s="38"/>
      <c r="B86" s="39"/>
      <c r="C86" s="40"/>
      <c r="D86" s="217" t="s">
        <v>121</v>
      </c>
      <c r="E86" s="40"/>
      <c r="F86" s="218" t="s">
        <v>122</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121</v>
      </c>
      <c r="AU86" s="17" t="s">
        <v>83</v>
      </c>
    </row>
    <row r="87" s="2" customFormat="1">
      <c r="A87" s="38"/>
      <c r="B87" s="39"/>
      <c r="C87" s="40"/>
      <c r="D87" s="222" t="s">
        <v>123</v>
      </c>
      <c r="E87" s="40"/>
      <c r="F87" s="223" t="s">
        <v>124</v>
      </c>
      <c r="G87" s="40"/>
      <c r="H87" s="40"/>
      <c r="I87" s="219"/>
      <c r="J87" s="40"/>
      <c r="K87" s="40"/>
      <c r="L87" s="44"/>
      <c r="M87" s="220"/>
      <c r="N87" s="221"/>
      <c r="O87" s="84"/>
      <c r="P87" s="84"/>
      <c r="Q87" s="84"/>
      <c r="R87" s="84"/>
      <c r="S87" s="84"/>
      <c r="T87" s="85"/>
      <c r="U87" s="38"/>
      <c r="V87" s="38"/>
      <c r="W87" s="38"/>
      <c r="X87" s="38"/>
      <c r="Y87" s="38"/>
      <c r="Z87" s="38"/>
      <c r="AA87" s="38"/>
      <c r="AB87" s="38"/>
      <c r="AC87" s="38"/>
      <c r="AD87" s="38"/>
      <c r="AE87" s="38"/>
      <c r="AT87" s="17" t="s">
        <v>123</v>
      </c>
      <c r="AU87" s="17" t="s">
        <v>83</v>
      </c>
    </row>
    <row r="88" s="2" customFormat="1" ht="37.8" customHeight="1">
      <c r="A88" s="38"/>
      <c r="B88" s="39"/>
      <c r="C88" s="204" t="s">
        <v>83</v>
      </c>
      <c r="D88" s="204" t="s">
        <v>114</v>
      </c>
      <c r="E88" s="205" t="s">
        <v>125</v>
      </c>
      <c r="F88" s="206" t="s">
        <v>126</v>
      </c>
      <c r="G88" s="207" t="s">
        <v>117</v>
      </c>
      <c r="H88" s="208">
        <v>1800</v>
      </c>
      <c r="I88" s="209"/>
      <c r="J88" s="210">
        <f>ROUND(I88*H88,2)</f>
        <v>0</v>
      </c>
      <c r="K88" s="206" t="s">
        <v>118</v>
      </c>
      <c r="L88" s="44"/>
      <c r="M88" s="211" t="s">
        <v>19</v>
      </c>
      <c r="N88" s="212" t="s">
        <v>45</v>
      </c>
      <c r="O88" s="84"/>
      <c r="P88" s="213">
        <f>O88*H88</f>
        <v>0</v>
      </c>
      <c r="Q88" s="213">
        <v>0</v>
      </c>
      <c r="R88" s="213">
        <f>Q88*H88</f>
        <v>0</v>
      </c>
      <c r="S88" s="213">
        <v>0</v>
      </c>
      <c r="T88" s="214">
        <f>S88*H88</f>
        <v>0</v>
      </c>
      <c r="U88" s="38"/>
      <c r="V88" s="38"/>
      <c r="W88" s="38"/>
      <c r="X88" s="38"/>
      <c r="Y88" s="38"/>
      <c r="Z88" s="38"/>
      <c r="AA88" s="38"/>
      <c r="AB88" s="38"/>
      <c r="AC88" s="38"/>
      <c r="AD88" s="38"/>
      <c r="AE88" s="38"/>
      <c r="AR88" s="215" t="s">
        <v>119</v>
      </c>
      <c r="AT88" s="215" t="s">
        <v>114</v>
      </c>
      <c r="AU88" s="215" t="s">
        <v>83</v>
      </c>
      <c r="AY88" s="17" t="s">
        <v>112</v>
      </c>
      <c r="BE88" s="216">
        <f>IF(N88="základní",J88,0)</f>
        <v>0</v>
      </c>
      <c r="BF88" s="216">
        <f>IF(N88="snížená",J88,0)</f>
        <v>0</v>
      </c>
      <c r="BG88" s="216">
        <f>IF(N88="zákl. přenesená",J88,0)</f>
        <v>0</v>
      </c>
      <c r="BH88" s="216">
        <f>IF(N88="sníž. přenesená",J88,0)</f>
        <v>0</v>
      </c>
      <c r="BI88" s="216">
        <f>IF(N88="nulová",J88,0)</f>
        <v>0</v>
      </c>
      <c r="BJ88" s="17" t="s">
        <v>81</v>
      </c>
      <c r="BK88" s="216">
        <f>ROUND(I88*H88,2)</f>
        <v>0</v>
      </c>
      <c r="BL88" s="17" t="s">
        <v>119</v>
      </c>
      <c r="BM88" s="215" t="s">
        <v>127</v>
      </c>
    </row>
    <row r="89" s="2" customFormat="1">
      <c r="A89" s="38"/>
      <c r="B89" s="39"/>
      <c r="C89" s="40"/>
      <c r="D89" s="217" t="s">
        <v>121</v>
      </c>
      <c r="E89" s="40"/>
      <c r="F89" s="218" t="s">
        <v>128</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121</v>
      </c>
      <c r="AU89" s="17" t="s">
        <v>83</v>
      </c>
    </row>
    <row r="90" s="2" customFormat="1">
      <c r="A90" s="38"/>
      <c r="B90" s="39"/>
      <c r="C90" s="40"/>
      <c r="D90" s="222" t="s">
        <v>123</v>
      </c>
      <c r="E90" s="40"/>
      <c r="F90" s="223" t="s">
        <v>129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123</v>
      </c>
      <c r="AU90" s="17" t="s">
        <v>83</v>
      </c>
    </row>
    <row r="91" s="2" customFormat="1">
      <c r="A91" s="38"/>
      <c r="B91" s="39"/>
      <c r="C91" s="40"/>
      <c r="D91" s="217" t="s">
        <v>130</v>
      </c>
      <c r="E91" s="40"/>
      <c r="F91" s="224" t="s">
        <v>131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130</v>
      </c>
      <c r="AU91" s="17" t="s">
        <v>83</v>
      </c>
    </row>
    <row r="92" s="2" customFormat="1" ht="24.15" customHeight="1">
      <c r="A92" s="38"/>
      <c r="B92" s="39"/>
      <c r="C92" s="204" t="s">
        <v>132</v>
      </c>
      <c r="D92" s="204" t="s">
        <v>114</v>
      </c>
      <c r="E92" s="205" t="s">
        <v>133</v>
      </c>
      <c r="F92" s="206" t="s">
        <v>134</v>
      </c>
      <c r="G92" s="207" t="s">
        <v>117</v>
      </c>
      <c r="H92" s="208">
        <v>1800</v>
      </c>
      <c r="I92" s="209"/>
      <c r="J92" s="210">
        <f>ROUND(I92*H92,2)</f>
        <v>0</v>
      </c>
      <c r="K92" s="206" t="s">
        <v>19</v>
      </c>
      <c r="L92" s="44"/>
      <c r="M92" s="211" t="s">
        <v>19</v>
      </c>
      <c r="N92" s="212" t="s">
        <v>45</v>
      </c>
      <c r="O92" s="84"/>
      <c r="P92" s="213">
        <f>O92*H92</f>
        <v>0</v>
      </c>
      <c r="Q92" s="213">
        <v>0</v>
      </c>
      <c r="R92" s="213">
        <f>Q92*H92</f>
        <v>0</v>
      </c>
      <c r="S92" s="213">
        <v>0</v>
      </c>
      <c r="T92" s="214">
        <f>S92*H92</f>
        <v>0</v>
      </c>
      <c r="U92" s="38"/>
      <c r="V92" s="38"/>
      <c r="W92" s="38"/>
      <c r="X92" s="38"/>
      <c r="Y92" s="38"/>
      <c r="Z92" s="38"/>
      <c r="AA92" s="38"/>
      <c r="AB92" s="38"/>
      <c r="AC92" s="38"/>
      <c r="AD92" s="38"/>
      <c r="AE92" s="38"/>
      <c r="AR92" s="215" t="s">
        <v>119</v>
      </c>
      <c r="AT92" s="215" t="s">
        <v>114</v>
      </c>
      <c r="AU92" s="215" t="s">
        <v>83</v>
      </c>
      <c r="AY92" s="17" t="s">
        <v>112</v>
      </c>
      <c r="BE92" s="216">
        <f>IF(N92="základní",J92,0)</f>
        <v>0</v>
      </c>
      <c r="BF92" s="216">
        <f>IF(N92="snížená",J92,0)</f>
        <v>0</v>
      </c>
      <c r="BG92" s="216">
        <f>IF(N92="zákl. přenesená",J92,0)</f>
        <v>0</v>
      </c>
      <c r="BH92" s="216">
        <f>IF(N92="sníž. přenesená",J92,0)</f>
        <v>0</v>
      </c>
      <c r="BI92" s="216">
        <f>IF(N92="nulová",J92,0)</f>
        <v>0</v>
      </c>
      <c r="BJ92" s="17" t="s">
        <v>81</v>
      </c>
      <c r="BK92" s="216">
        <f>ROUND(I92*H92,2)</f>
        <v>0</v>
      </c>
      <c r="BL92" s="17" t="s">
        <v>119</v>
      </c>
      <c r="BM92" s="215" t="s">
        <v>135</v>
      </c>
    </row>
    <row r="93" s="2" customFormat="1">
      <c r="A93" s="38"/>
      <c r="B93" s="39"/>
      <c r="C93" s="40"/>
      <c r="D93" s="217" t="s">
        <v>121</v>
      </c>
      <c r="E93" s="40"/>
      <c r="F93" s="218" t="s">
        <v>134</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121</v>
      </c>
      <c r="AU93" s="17" t="s">
        <v>83</v>
      </c>
    </row>
    <row r="94" s="2" customFormat="1">
      <c r="A94" s="38"/>
      <c r="B94" s="39"/>
      <c r="C94" s="40"/>
      <c r="D94" s="217" t="s">
        <v>130</v>
      </c>
      <c r="E94" s="40"/>
      <c r="F94" s="224" t="s">
        <v>136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130</v>
      </c>
      <c r="AU94" s="17" t="s">
        <v>83</v>
      </c>
    </row>
    <row r="95" s="2" customFormat="1" ht="24.15" customHeight="1">
      <c r="A95" s="38"/>
      <c r="B95" s="39"/>
      <c r="C95" s="204" t="s">
        <v>119</v>
      </c>
      <c r="D95" s="204" t="s">
        <v>114</v>
      </c>
      <c r="E95" s="205" t="s">
        <v>137</v>
      </c>
      <c r="F95" s="206" t="s">
        <v>138</v>
      </c>
      <c r="G95" s="207" t="s">
        <v>139</v>
      </c>
      <c r="H95" s="208">
        <v>1</v>
      </c>
      <c r="I95" s="209"/>
      <c r="J95" s="210">
        <f>ROUND(I95*H95,2)</f>
        <v>0</v>
      </c>
      <c r="K95" s="206" t="s">
        <v>19</v>
      </c>
      <c r="L95" s="44"/>
      <c r="M95" s="211" t="s">
        <v>19</v>
      </c>
      <c r="N95" s="212" t="s">
        <v>45</v>
      </c>
      <c r="O95" s="84"/>
      <c r="P95" s="213">
        <f>O95*H95</f>
        <v>0</v>
      </c>
      <c r="Q95" s="213">
        <v>0</v>
      </c>
      <c r="R95" s="213">
        <f>Q95*H95</f>
        <v>0</v>
      </c>
      <c r="S95" s="213">
        <v>0</v>
      </c>
      <c r="T95" s="214">
        <f>S95*H95</f>
        <v>0</v>
      </c>
      <c r="U95" s="38"/>
      <c r="V95" s="38"/>
      <c r="W95" s="38"/>
      <c r="X95" s="38"/>
      <c r="Y95" s="38"/>
      <c r="Z95" s="38"/>
      <c r="AA95" s="38"/>
      <c r="AB95" s="38"/>
      <c r="AC95" s="38"/>
      <c r="AD95" s="38"/>
      <c r="AE95" s="38"/>
      <c r="AR95" s="215" t="s">
        <v>119</v>
      </c>
      <c r="AT95" s="215" t="s">
        <v>114</v>
      </c>
      <c r="AU95" s="215" t="s">
        <v>83</v>
      </c>
      <c r="AY95" s="17" t="s">
        <v>112</v>
      </c>
      <c r="BE95" s="216">
        <f>IF(N95="základní",J95,0)</f>
        <v>0</v>
      </c>
      <c r="BF95" s="216">
        <f>IF(N95="snížená",J95,0)</f>
        <v>0</v>
      </c>
      <c r="BG95" s="216">
        <f>IF(N95="zákl. přenesená",J95,0)</f>
        <v>0</v>
      </c>
      <c r="BH95" s="216">
        <f>IF(N95="sníž. přenesená",J95,0)</f>
        <v>0</v>
      </c>
      <c r="BI95" s="216">
        <f>IF(N95="nulová",J95,0)</f>
        <v>0</v>
      </c>
      <c r="BJ95" s="17" t="s">
        <v>81</v>
      </c>
      <c r="BK95" s="216">
        <f>ROUND(I95*H95,2)</f>
        <v>0</v>
      </c>
      <c r="BL95" s="17" t="s">
        <v>119</v>
      </c>
      <c r="BM95" s="215" t="s">
        <v>140</v>
      </c>
    </row>
    <row r="96" s="2" customFormat="1">
      <c r="A96" s="38"/>
      <c r="B96" s="39"/>
      <c r="C96" s="40"/>
      <c r="D96" s="217" t="s">
        <v>121</v>
      </c>
      <c r="E96" s="40"/>
      <c r="F96" s="218" t="s">
        <v>138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121</v>
      </c>
      <c r="AU96" s="17" t="s">
        <v>83</v>
      </c>
    </row>
    <row r="97" s="2" customFormat="1">
      <c r="A97" s="38"/>
      <c r="B97" s="39"/>
      <c r="C97" s="40"/>
      <c r="D97" s="217" t="s">
        <v>130</v>
      </c>
      <c r="E97" s="40"/>
      <c r="F97" s="224" t="s">
        <v>141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130</v>
      </c>
      <c r="AU97" s="17" t="s">
        <v>83</v>
      </c>
    </row>
    <row r="98" s="2" customFormat="1" ht="24.15" customHeight="1">
      <c r="A98" s="38"/>
      <c r="B98" s="39"/>
      <c r="C98" s="204" t="s">
        <v>142</v>
      </c>
      <c r="D98" s="204" t="s">
        <v>114</v>
      </c>
      <c r="E98" s="205" t="s">
        <v>143</v>
      </c>
      <c r="F98" s="206" t="s">
        <v>144</v>
      </c>
      <c r="G98" s="207" t="s">
        <v>117</v>
      </c>
      <c r="H98" s="208">
        <v>1800</v>
      </c>
      <c r="I98" s="209"/>
      <c r="J98" s="210">
        <f>ROUND(I98*H98,2)</f>
        <v>0</v>
      </c>
      <c r="K98" s="206" t="s">
        <v>118</v>
      </c>
      <c r="L98" s="44"/>
      <c r="M98" s="211" t="s">
        <v>19</v>
      </c>
      <c r="N98" s="212" t="s">
        <v>45</v>
      </c>
      <c r="O98" s="84"/>
      <c r="P98" s="213">
        <f>O98*H98</f>
        <v>0</v>
      </c>
      <c r="Q98" s="213">
        <v>0</v>
      </c>
      <c r="R98" s="213">
        <f>Q98*H98</f>
        <v>0</v>
      </c>
      <c r="S98" s="213">
        <v>0</v>
      </c>
      <c r="T98" s="214">
        <f>S98*H98</f>
        <v>0</v>
      </c>
      <c r="U98" s="38"/>
      <c r="V98" s="38"/>
      <c r="W98" s="38"/>
      <c r="X98" s="38"/>
      <c r="Y98" s="38"/>
      <c r="Z98" s="38"/>
      <c r="AA98" s="38"/>
      <c r="AB98" s="38"/>
      <c r="AC98" s="38"/>
      <c r="AD98" s="38"/>
      <c r="AE98" s="38"/>
      <c r="AR98" s="215" t="s">
        <v>119</v>
      </c>
      <c r="AT98" s="215" t="s">
        <v>114</v>
      </c>
      <c r="AU98" s="215" t="s">
        <v>83</v>
      </c>
      <c r="AY98" s="17" t="s">
        <v>112</v>
      </c>
      <c r="BE98" s="216">
        <f>IF(N98="základní",J98,0)</f>
        <v>0</v>
      </c>
      <c r="BF98" s="216">
        <f>IF(N98="snížená",J98,0)</f>
        <v>0</v>
      </c>
      <c r="BG98" s="216">
        <f>IF(N98="zákl. přenesená",J98,0)</f>
        <v>0</v>
      </c>
      <c r="BH98" s="216">
        <f>IF(N98="sníž. přenesená",J98,0)</f>
        <v>0</v>
      </c>
      <c r="BI98" s="216">
        <f>IF(N98="nulová",J98,0)</f>
        <v>0</v>
      </c>
      <c r="BJ98" s="17" t="s">
        <v>81</v>
      </c>
      <c r="BK98" s="216">
        <f>ROUND(I98*H98,2)</f>
        <v>0</v>
      </c>
      <c r="BL98" s="17" t="s">
        <v>119</v>
      </c>
      <c r="BM98" s="215" t="s">
        <v>145</v>
      </c>
    </row>
    <row r="99" s="2" customFormat="1">
      <c r="A99" s="38"/>
      <c r="B99" s="39"/>
      <c r="C99" s="40"/>
      <c r="D99" s="217" t="s">
        <v>121</v>
      </c>
      <c r="E99" s="40"/>
      <c r="F99" s="218" t="s">
        <v>146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121</v>
      </c>
      <c r="AU99" s="17" t="s">
        <v>83</v>
      </c>
    </row>
    <row r="100" s="2" customFormat="1">
      <c r="A100" s="38"/>
      <c r="B100" s="39"/>
      <c r="C100" s="40"/>
      <c r="D100" s="222" t="s">
        <v>123</v>
      </c>
      <c r="E100" s="40"/>
      <c r="F100" s="223" t="s">
        <v>147</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123</v>
      </c>
      <c r="AU100" s="17" t="s">
        <v>83</v>
      </c>
    </row>
    <row r="101" s="2" customFormat="1">
      <c r="A101" s="38"/>
      <c r="B101" s="39"/>
      <c r="C101" s="40"/>
      <c r="D101" s="217" t="s">
        <v>130</v>
      </c>
      <c r="E101" s="40"/>
      <c r="F101" s="224" t="s">
        <v>148</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130</v>
      </c>
      <c r="AU101" s="17" t="s">
        <v>83</v>
      </c>
    </row>
    <row r="102" s="2" customFormat="1" ht="24.15" customHeight="1">
      <c r="A102" s="38"/>
      <c r="B102" s="39"/>
      <c r="C102" s="204" t="s">
        <v>149</v>
      </c>
      <c r="D102" s="204" t="s">
        <v>114</v>
      </c>
      <c r="E102" s="205" t="s">
        <v>150</v>
      </c>
      <c r="F102" s="206" t="s">
        <v>151</v>
      </c>
      <c r="G102" s="207" t="s">
        <v>139</v>
      </c>
      <c r="H102" s="208">
        <v>1</v>
      </c>
      <c r="I102" s="209"/>
      <c r="J102" s="210">
        <f>ROUND(I102*H102,2)</f>
        <v>0</v>
      </c>
      <c r="K102" s="206" t="s">
        <v>19</v>
      </c>
      <c r="L102" s="44"/>
      <c r="M102" s="211" t="s">
        <v>19</v>
      </c>
      <c r="N102" s="212" t="s">
        <v>45</v>
      </c>
      <c r="O102" s="84"/>
      <c r="P102" s="213">
        <f>O102*H102</f>
        <v>0</v>
      </c>
      <c r="Q102" s="213">
        <v>0</v>
      </c>
      <c r="R102" s="213">
        <f>Q102*H102</f>
        <v>0</v>
      </c>
      <c r="S102" s="213">
        <v>0</v>
      </c>
      <c r="T102" s="214">
        <f>S102*H102</f>
        <v>0</v>
      </c>
      <c r="U102" s="38"/>
      <c r="V102" s="38"/>
      <c r="W102" s="38"/>
      <c r="X102" s="38"/>
      <c r="Y102" s="38"/>
      <c r="Z102" s="38"/>
      <c r="AA102" s="38"/>
      <c r="AB102" s="38"/>
      <c r="AC102" s="38"/>
      <c r="AD102" s="38"/>
      <c r="AE102" s="38"/>
      <c r="AR102" s="215" t="s">
        <v>119</v>
      </c>
      <c r="AT102" s="215" t="s">
        <v>114</v>
      </c>
      <c r="AU102" s="215" t="s">
        <v>83</v>
      </c>
      <c r="AY102" s="17" t="s">
        <v>112</v>
      </c>
      <c r="BE102" s="216">
        <f>IF(N102="základní",J102,0)</f>
        <v>0</v>
      </c>
      <c r="BF102" s="216">
        <f>IF(N102="snížená",J102,0)</f>
        <v>0</v>
      </c>
      <c r="BG102" s="216">
        <f>IF(N102="zákl. přenesená",J102,0)</f>
        <v>0</v>
      </c>
      <c r="BH102" s="216">
        <f>IF(N102="sníž. přenesená",J102,0)</f>
        <v>0</v>
      </c>
      <c r="BI102" s="216">
        <f>IF(N102="nulová",J102,0)</f>
        <v>0</v>
      </c>
      <c r="BJ102" s="17" t="s">
        <v>81</v>
      </c>
      <c r="BK102" s="216">
        <f>ROUND(I102*H102,2)</f>
        <v>0</v>
      </c>
      <c r="BL102" s="17" t="s">
        <v>119</v>
      </c>
      <c r="BM102" s="215" t="s">
        <v>152</v>
      </c>
    </row>
    <row r="103" s="2" customFormat="1">
      <c r="A103" s="38"/>
      <c r="B103" s="39"/>
      <c r="C103" s="40"/>
      <c r="D103" s="217" t="s">
        <v>121</v>
      </c>
      <c r="E103" s="40"/>
      <c r="F103" s="218" t="s">
        <v>151</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121</v>
      </c>
      <c r="AU103" s="17" t="s">
        <v>83</v>
      </c>
    </row>
    <row r="104" s="2" customFormat="1">
      <c r="A104" s="38"/>
      <c r="B104" s="39"/>
      <c r="C104" s="40"/>
      <c r="D104" s="217" t="s">
        <v>130</v>
      </c>
      <c r="E104" s="40"/>
      <c r="F104" s="224" t="s">
        <v>153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130</v>
      </c>
      <c r="AU104" s="17" t="s">
        <v>83</v>
      </c>
    </row>
    <row r="105" s="2" customFormat="1" ht="33" customHeight="1">
      <c r="A105" s="38"/>
      <c r="B105" s="39"/>
      <c r="C105" s="204" t="s">
        <v>154</v>
      </c>
      <c r="D105" s="204" t="s">
        <v>114</v>
      </c>
      <c r="E105" s="205" t="s">
        <v>155</v>
      </c>
      <c r="F105" s="206" t="s">
        <v>156</v>
      </c>
      <c r="G105" s="207" t="s">
        <v>157</v>
      </c>
      <c r="H105" s="208">
        <v>3240</v>
      </c>
      <c r="I105" s="209"/>
      <c r="J105" s="210">
        <f>ROUND(I105*H105,2)</f>
        <v>0</v>
      </c>
      <c r="K105" s="206" t="s">
        <v>19</v>
      </c>
      <c r="L105" s="44"/>
      <c r="M105" s="211" t="s">
        <v>19</v>
      </c>
      <c r="N105" s="212" t="s">
        <v>45</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119</v>
      </c>
      <c r="AT105" s="215" t="s">
        <v>114</v>
      </c>
      <c r="AU105" s="215" t="s">
        <v>83</v>
      </c>
      <c r="AY105" s="17" t="s">
        <v>112</v>
      </c>
      <c r="BE105" s="216">
        <f>IF(N105="základní",J105,0)</f>
        <v>0</v>
      </c>
      <c r="BF105" s="216">
        <f>IF(N105="snížená",J105,0)</f>
        <v>0</v>
      </c>
      <c r="BG105" s="216">
        <f>IF(N105="zákl. přenesená",J105,0)</f>
        <v>0</v>
      </c>
      <c r="BH105" s="216">
        <f>IF(N105="sníž. přenesená",J105,0)</f>
        <v>0</v>
      </c>
      <c r="BI105" s="216">
        <f>IF(N105="nulová",J105,0)</f>
        <v>0</v>
      </c>
      <c r="BJ105" s="17" t="s">
        <v>81</v>
      </c>
      <c r="BK105" s="216">
        <f>ROUND(I105*H105,2)</f>
        <v>0</v>
      </c>
      <c r="BL105" s="17" t="s">
        <v>119</v>
      </c>
      <c r="BM105" s="215" t="s">
        <v>158</v>
      </c>
    </row>
    <row r="106" s="2" customFormat="1">
      <c r="A106" s="38"/>
      <c r="B106" s="39"/>
      <c r="C106" s="40"/>
      <c r="D106" s="217" t="s">
        <v>121</v>
      </c>
      <c r="E106" s="40"/>
      <c r="F106" s="218" t="s">
        <v>159</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121</v>
      </c>
      <c r="AU106" s="17" t="s">
        <v>83</v>
      </c>
    </row>
    <row r="107" s="2" customFormat="1">
      <c r="A107" s="38"/>
      <c r="B107" s="39"/>
      <c r="C107" s="40"/>
      <c r="D107" s="217" t="s">
        <v>130</v>
      </c>
      <c r="E107" s="40"/>
      <c r="F107" s="224" t="s">
        <v>160</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130</v>
      </c>
      <c r="AU107" s="17" t="s">
        <v>83</v>
      </c>
    </row>
    <row r="108" s="13" customFormat="1">
      <c r="A108" s="13"/>
      <c r="B108" s="225"/>
      <c r="C108" s="226"/>
      <c r="D108" s="217" t="s">
        <v>161</v>
      </c>
      <c r="E108" s="227" t="s">
        <v>19</v>
      </c>
      <c r="F108" s="228" t="s">
        <v>162</v>
      </c>
      <c r="G108" s="226"/>
      <c r="H108" s="229">
        <v>3240</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161</v>
      </c>
      <c r="AU108" s="235" t="s">
        <v>83</v>
      </c>
      <c r="AV108" s="13" t="s">
        <v>83</v>
      </c>
      <c r="AW108" s="13" t="s">
        <v>34</v>
      </c>
      <c r="AX108" s="13" t="s">
        <v>81</v>
      </c>
      <c r="AY108" s="235" t="s">
        <v>112</v>
      </c>
    </row>
    <row r="109" s="12" customFormat="1" ht="22.8" customHeight="1">
      <c r="A109" s="12"/>
      <c r="B109" s="188"/>
      <c r="C109" s="189"/>
      <c r="D109" s="190" t="s">
        <v>73</v>
      </c>
      <c r="E109" s="202" t="s">
        <v>83</v>
      </c>
      <c r="F109" s="202" t="s">
        <v>163</v>
      </c>
      <c r="G109" s="189"/>
      <c r="H109" s="189"/>
      <c r="I109" s="192"/>
      <c r="J109" s="203">
        <f>BK109</f>
        <v>0</v>
      </c>
      <c r="K109" s="189"/>
      <c r="L109" s="194"/>
      <c r="M109" s="195"/>
      <c r="N109" s="196"/>
      <c r="O109" s="196"/>
      <c r="P109" s="197">
        <f>SUM(P110:P112)</f>
        <v>0</v>
      </c>
      <c r="Q109" s="196"/>
      <c r="R109" s="197">
        <f>SUM(R110:R112)</f>
        <v>0.108</v>
      </c>
      <c r="S109" s="196"/>
      <c r="T109" s="198">
        <f>SUM(T110:T112)</f>
        <v>0</v>
      </c>
      <c r="U109" s="12"/>
      <c r="V109" s="12"/>
      <c r="W109" s="12"/>
      <c r="X109" s="12"/>
      <c r="Y109" s="12"/>
      <c r="Z109" s="12"/>
      <c r="AA109" s="12"/>
      <c r="AB109" s="12"/>
      <c r="AC109" s="12"/>
      <c r="AD109" s="12"/>
      <c r="AE109" s="12"/>
      <c r="AR109" s="199" t="s">
        <v>81</v>
      </c>
      <c r="AT109" s="200" t="s">
        <v>73</v>
      </c>
      <c r="AU109" s="200" t="s">
        <v>81</v>
      </c>
      <c r="AY109" s="199" t="s">
        <v>112</v>
      </c>
      <c r="BK109" s="201">
        <f>SUM(BK110:BK112)</f>
        <v>0</v>
      </c>
    </row>
    <row r="110" s="2" customFormat="1" ht="24.15" customHeight="1">
      <c r="A110" s="38"/>
      <c r="B110" s="39"/>
      <c r="C110" s="204" t="s">
        <v>164</v>
      </c>
      <c r="D110" s="204" t="s">
        <v>114</v>
      </c>
      <c r="E110" s="205" t="s">
        <v>165</v>
      </c>
      <c r="F110" s="206" t="s">
        <v>166</v>
      </c>
      <c r="G110" s="207" t="s">
        <v>139</v>
      </c>
      <c r="H110" s="208">
        <v>1</v>
      </c>
      <c r="I110" s="209"/>
      <c r="J110" s="210">
        <f>ROUND(I110*H110,2)</f>
        <v>0</v>
      </c>
      <c r="K110" s="206" t="s">
        <v>19</v>
      </c>
      <c r="L110" s="44"/>
      <c r="M110" s="211" t="s">
        <v>19</v>
      </c>
      <c r="N110" s="212" t="s">
        <v>45</v>
      </c>
      <c r="O110" s="84"/>
      <c r="P110" s="213">
        <f>O110*H110</f>
        <v>0</v>
      </c>
      <c r="Q110" s="213">
        <v>0.108</v>
      </c>
      <c r="R110" s="213">
        <f>Q110*H110</f>
        <v>0.108</v>
      </c>
      <c r="S110" s="213">
        <v>0</v>
      </c>
      <c r="T110" s="214">
        <f>S110*H110</f>
        <v>0</v>
      </c>
      <c r="U110" s="38"/>
      <c r="V110" s="38"/>
      <c r="W110" s="38"/>
      <c r="X110" s="38"/>
      <c r="Y110" s="38"/>
      <c r="Z110" s="38"/>
      <c r="AA110" s="38"/>
      <c r="AB110" s="38"/>
      <c r="AC110" s="38"/>
      <c r="AD110" s="38"/>
      <c r="AE110" s="38"/>
      <c r="AR110" s="215" t="s">
        <v>119</v>
      </c>
      <c r="AT110" s="215" t="s">
        <v>114</v>
      </c>
      <c r="AU110" s="215" t="s">
        <v>83</v>
      </c>
      <c r="AY110" s="17" t="s">
        <v>112</v>
      </c>
      <c r="BE110" s="216">
        <f>IF(N110="základní",J110,0)</f>
        <v>0</v>
      </c>
      <c r="BF110" s="216">
        <f>IF(N110="snížená",J110,0)</f>
        <v>0</v>
      </c>
      <c r="BG110" s="216">
        <f>IF(N110="zákl. přenesená",J110,0)</f>
        <v>0</v>
      </c>
      <c r="BH110" s="216">
        <f>IF(N110="sníž. přenesená",J110,0)</f>
        <v>0</v>
      </c>
      <c r="BI110" s="216">
        <f>IF(N110="nulová",J110,0)</f>
        <v>0</v>
      </c>
      <c r="BJ110" s="17" t="s">
        <v>81</v>
      </c>
      <c r="BK110" s="216">
        <f>ROUND(I110*H110,2)</f>
        <v>0</v>
      </c>
      <c r="BL110" s="17" t="s">
        <v>119</v>
      </c>
      <c r="BM110" s="215" t="s">
        <v>167</v>
      </c>
    </row>
    <row r="111" s="2" customFormat="1">
      <c r="A111" s="38"/>
      <c r="B111" s="39"/>
      <c r="C111" s="40"/>
      <c r="D111" s="217" t="s">
        <v>121</v>
      </c>
      <c r="E111" s="40"/>
      <c r="F111" s="218" t="s">
        <v>166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121</v>
      </c>
      <c r="AU111" s="17" t="s">
        <v>83</v>
      </c>
    </row>
    <row r="112" s="2" customFormat="1">
      <c r="A112" s="38"/>
      <c r="B112" s="39"/>
      <c r="C112" s="40"/>
      <c r="D112" s="217" t="s">
        <v>130</v>
      </c>
      <c r="E112" s="40"/>
      <c r="F112" s="224" t="s">
        <v>168</v>
      </c>
      <c r="G112" s="40"/>
      <c r="H112" s="40"/>
      <c r="I112" s="219"/>
      <c r="J112" s="40"/>
      <c r="K112" s="40"/>
      <c r="L112" s="44"/>
      <c r="M112" s="236"/>
      <c r="N112" s="237"/>
      <c r="O112" s="238"/>
      <c r="P112" s="238"/>
      <c r="Q112" s="238"/>
      <c r="R112" s="238"/>
      <c r="S112" s="238"/>
      <c r="T112" s="239"/>
      <c r="U112" s="38"/>
      <c r="V112" s="38"/>
      <c r="W112" s="38"/>
      <c r="X112" s="38"/>
      <c r="Y112" s="38"/>
      <c r="Z112" s="38"/>
      <c r="AA112" s="38"/>
      <c r="AB112" s="38"/>
      <c r="AC112" s="38"/>
      <c r="AD112" s="38"/>
      <c r="AE112" s="38"/>
      <c r="AT112" s="17" t="s">
        <v>130</v>
      </c>
      <c r="AU112" s="17" t="s">
        <v>83</v>
      </c>
    </row>
    <row r="113" s="2" customFormat="1" ht="6.96" customHeight="1">
      <c r="A113" s="38"/>
      <c r="B113" s="59"/>
      <c r="C113" s="60"/>
      <c r="D113" s="60"/>
      <c r="E113" s="60"/>
      <c r="F113" s="60"/>
      <c r="G113" s="60"/>
      <c r="H113" s="60"/>
      <c r="I113" s="60"/>
      <c r="J113" s="60"/>
      <c r="K113" s="60"/>
      <c r="L113" s="44"/>
      <c r="M113" s="38"/>
      <c r="O113" s="38"/>
      <c r="P113" s="38"/>
      <c r="Q113" s="38"/>
      <c r="R113" s="38"/>
      <c r="S113" s="38"/>
      <c r="T113" s="38"/>
      <c r="U113" s="38"/>
      <c r="V113" s="38"/>
      <c r="W113" s="38"/>
      <c r="X113" s="38"/>
      <c r="Y113" s="38"/>
      <c r="Z113" s="38"/>
      <c r="AA113" s="38"/>
      <c r="AB113" s="38"/>
      <c r="AC113" s="38"/>
      <c r="AD113" s="38"/>
      <c r="AE113" s="38"/>
    </row>
  </sheetData>
  <sheetProtection sheet="1" autoFilter="0" formatColumns="0" formatRows="0" objects="1" scenarios="1" spinCount="100000" saltValue="r+ecofzqdstbga4xYT9wmEJHjlEJe7k/8pR9gvLWIsSBLvHksSQDYPF1GNxmJfcY8rHqijJr1U1LFQmn1hNUlg==" hashValue="uZwES+6fgAjKwxrE8G5xvg6T+cQBPL6rTVzhkatUFcOsTmDMr5PqckEb8tWz18V2ST80467qECh8VXHYQ8q4qA==" algorithmName="SHA-512" password="CC35"/>
  <autoFilter ref="C81:K112"/>
  <mergeCells count="9">
    <mergeCell ref="E7:H7"/>
    <mergeCell ref="E9:H9"/>
    <mergeCell ref="E18:H18"/>
    <mergeCell ref="E27:H27"/>
    <mergeCell ref="E48:H48"/>
    <mergeCell ref="E50:H50"/>
    <mergeCell ref="E72:H72"/>
    <mergeCell ref="E74:H74"/>
    <mergeCell ref="L2:V2"/>
  </mergeCells>
  <hyperlinks>
    <hyperlink ref="F87" r:id="rId1" display="https://podminky.urs.cz/item/CS_URS_2025_01/127751112"/>
    <hyperlink ref="F90" r:id="rId2" display="https://podminky.urs.cz/item/CS_URS_2025_01/162351103"/>
    <hyperlink ref="F100" r:id="rId3" display="https://podminky.urs.cz/item/CS_URS_2025_01/167151111"/>
  </hyperlinks>
  <pageMargins left="0.39375" right="0.39375" top="0.39375" bottom="0.39375" header="0" footer="0"/>
  <pageSetup paperSize="9" orientation="portrait" blackAndWhite="1" fitToHeight="100"/>
  <headerFooter>
    <oddFooter>&amp;CStrana &amp;P z &amp;N</oddFooter>
  </headerFooter>
  <drawing r:id="rId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28"/>
      <c r="C3" s="129"/>
      <c r="D3" s="129"/>
      <c r="E3" s="129"/>
      <c r="F3" s="129"/>
      <c r="G3" s="129"/>
      <c r="H3" s="129"/>
      <c r="I3" s="129"/>
      <c r="J3" s="129"/>
      <c r="K3" s="129"/>
      <c r="L3" s="20"/>
      <c r="AT3" s="17" t="s">
        <v>83</v>
      </c>
    </row>
    <row r="4" s="1" customFormat="1" ht="24.96" customHeight="1">
      <c r="B4" s="20"/>
      <c r="D4" s="130" t="s">
        <v>87</v>
      </c>
      <c r="L4" s="20"/>
      <c r="M4" s="131" t="s">
        <v>10</v>
      </c>
      <c r="AT4" s="17" t="s">
        <v>4</v>
      </c>
    </row>
    <row r="5" s="1" customFormat="1" ht="6.96" customHeight="1">
      <c r="B5" s="20"/>
      <c r="L5" s="20"/>
    </row>
    <row r="6" s="1" customFormat="1" ht="12" customHeight="1">
      <c r="B6" s="20"/>
      <c r="D6" s="132" t="s">
        <v>16</v>
      </c>
      <c r="L6" s="20"/>
    </row>
    <row r="7" s="1" customFormat="1" ht="26.25" customHeight="1">
      <c r="B7" s="20"/>
      <c r="E7" s="133" t="str">
        <f>'Rekapitulace stavby'!K6</f>
        <v>Dyje, úprava Dyje Ladná - Bulhary, ř.km 35,850 - 35,970, odstranění nánosů pod jezem</v>
      </c>
      <c r="F7" s="132"/>
      <c r="G7" s="132"/>
      <c r="H7" s="132"/>
      <c r="L7" s="20"/>
    </row>
    <row r="8" s="2" customFormat="1" ht="12" customHeight="1">
      <c r="A8" s="38"/>
      <c r="B8" s="44"/>
      <c r="C8" s="38"/>
      <c r="D8" s="132" t="s">
        <v>88</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169</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1. 5. 2025</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
        <v>27</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
        <v>28</v>
      </c>
      <c r="F15" s="38"/>
      <c r="G15" s="38"/>
      <c r="H15" s="38"/>
      <c r="I15" s="132" t="s">
        <v>29</v>
      </c>
      <c r="J15" s="136" t="s">
        <v>19</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30</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29</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32</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tr">
        <f>IF('Rekapitulace stavby'!E17="","",'Rekapitulace stavby'!E17)</f>
        <v xml:space="preserve"> </v>
      </c>
      <c r="F21" s="38"/>
      <c r="G21" s="38"/>
      <c r="H21" s="38"/>
      <c r="I21" s="132" t="s">
        <v>29</v>
      </c>
      <c r="J21" s="136" t="str">
        <f>IF('Rekapitulace stavby'!AN17="","",'Rekapitulace stavby'!AN17)</f>
        <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35</v>
      </c>
      <c r="E23" s="38"/>
      <c r="F23" s="38"/>
      <c r="G23" s="38"/>
      <c r="H23" s="38"/>
      <c r="I23" s="132" t="s">
        <v>26</v>
      </c>
      <c r="J23" s="136" t="s">
        <v>36</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29</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ROUND(J87,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ROUND((SUM(BE87:BE133)),  2)</f>
        <v>0</v>
      </c>
      <c r="G33" s="38"/>
      <c r="H33" s="38"/>
      <c r="I33" s="148">
        <v>0.20999999999999999</v>
      </c>
      <c r="J33" s="147">
        <f>ROUND(((SUM(BE87:BE133))*I33),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ROUND((SUM(BF87:BF133)),  2)</f>
        <v>0</v>
      </c>
      <c r="G34" s="38"/>
      <c r="H34" s="38"/>
      <c r="I34" s="148">
        <v>0.12</v>
      </c>
      <c r="J34" s="147">
        <f>ROUND(((SUM(BF87:BF133))*I34),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ROUND((SUM(BG87:BG133)),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ROUND((SUM(BH87:BH133)),  2)</f>
        <v>0</v>
      </c>
      <c r="G36" s="38"/>
      <c r="H36" s="38"/>
      <c r="I36" s="148">
        <v>0.12</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ROUND((SUM(BI87:BI133)),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90</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26.25" customHeight="1">
      <c r="A48" s="38"/>
      <c r="B48" s="39"/>
      <c r="C48" s="40"/>
      <c r="D48" s="40"/>
      <c r="E48" s="160" t="str">
        <f>E7</f>
        <v>Dyje, úprava Dyje Ladná - Bulhary, ř.km 35,850 - 35,970, odstranění nánosů pod jezem</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88</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105-3424-24 - Vedlejší rozpočtové náklady</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Nejdek u Lednice</v>
      </c>
      <c r="G52" s="40"/>
      <c r="H52" s="40"/>
      <c r="I52" s="32" t="s">
        <v>23</v>
      </c>
      <c r="J52" s="72" t="str">
        <f>IF(J12="","",J12)</f>
        <v>1. 5. 2025</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Povodí Moravy, s.p.</v>
      </c>
      <c r="G54" s="40"/>
      <c r="H54" s="40"/>
      <c r="I54" s="32" t="s">
        <v>32</v>
      </c>
      <c r="J54" s="36" t="str">
        <f>E21</f>
        <v xml:space="preserve"> </v>
      </c>
      <c r="K54" s="40"/>
      <c r="L54" s="134"/>
      <c r="S54" s="38"/>
      <c r="T54" s="38"/>
      <c r="U54" s="38"/>
      <c r="V54" s="38"/>
      <c r="W54" s="38"/>
      <c r="X54" s="38"/>
      <c r="Y54" s="38"/>
      <c r="Z54" s="38"/>
      <c r="AA54" s="38"/>
      <c r="AB54" s="38"/>
      <c r="AC54" s="38"/>
      <c r="AD54" s="38"/>
      <c r="AE54" s="38"/>
    </row>
    <row r="55" s="2" customFormat="1" ht="25.65" customHeight="1">
      <c r="A55" s="38"/>
      <c r="B55" s="39"/>
      <c r="C55" s="32" t="s">
        <v>30</v>
      </c>
      <c r="D55" s="40"/>
      <c r="E55" s="40"/>
      <c r="F55" s="27" t="str">
        <f>IF(E18="","",E18)</f>
        <v>Vyplň údaj</v>
      </c>
      <c r="G55" s="40"/>
      <c r="H55" s="40"/>
      <c r="I55" s="32" t="s">
        <v>35</v>
      </c>
      <c r="J55" s="36" t="str">
        <f>E24</f>
        <v>AGROPROJEKT PSO s.r.o.</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91</v>
      </c>
      <c r="D57" s="162"/>
      <c r="E57" s="162"/>
      <c r="F57" s="162"/>
      <c r="G57" s="162"/>
      <c r="H57" s="162"/>
      <c r="I57" s="162"/>
      <c r="J57" s="163" t="s">
        <v>92</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93</v>
      </c>
    </row>
    <row r="60" s="9" customFormat="1" ht="24.96" customHeight="1">
      <c r="A60" s="9"/>
      <c r="B60" s="165"/>
      <c r="C60" s="166"/>
      <c r="D60" s="167" t="s">
        <v>94</v>
      </c>
      <c r="E60" s="168"/>
      <c r="F60" s="168"/>
      <c r="G60" s="168"/>
      <c r="H60" s="168"/>
      <c r="I60" s="168"/>
      <c r="J60" s="169">
        <f>J88</f>
        <v>0</v>
      </c>
      <c r="K60" s="166"/>
      <c r="L60" s="170"/>
      <c r="S60" s="9"/>
      <c r="T60" s="9"/>
      <c r="U60" s="9"/>
      <c r="V60" s="9"/>
      <c r="W60" s="9"/>
      <c r="X60" s="9"/>
      <c r="Y60" s="9"/>
      <c r="Z60" s="9"/>
      <c r="AA60" s="9"/>
      <c r="AB60" s="9"/>
      <c r="AC60" s="9"/>
      <c r="AD60" s="9"/>
      <c r="AE60" s="9"/>
    </row>
    <row r="61" s="10" customFormat="1" ht="19.92" customHeight="1">
      <c r="A61" s="10"/>
      <c r="B61" s="171"/>
      <c r="C61" s="172"/>
      <c r="D61" s="173" t="s">
        <v>170</v>
      </c>
      <c r="E61" s="174"/>
      <c r="F61" s="174"/>
      <c r="G61" s="174"/>
      <c r="H61" s="174"/>
      <c r="I61" s="174"/>
      <c r="J61" s="175">
        <f>J89</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171</v>
      </c>
      <c r="E62" s="174"/>
      <c r="F62" s="174"/>
      <c r="G62" s="174"/>
      <c r="H62" s="174"/>
      <c r="I62" s="174"/>
      <c r="J62" s="175">
        <f>J93</f>
        <v>0</v>
      </c>
      <c r="K62" s="172"/>
      <c r="L62" s="176"/>
      <c r="S62" s="10"/>
      <c r="T62" s="10"/>
      <c r="U62" s="10"/>
      <c r="V62" s="10"/>
      <c r="W62" s="10"/>
      <c r="X62" s="10"/>
      <c r="Y62" s="10"/>
      <c r="Z62" s="10"/>
      <c r="AA62" s="10"/>
      <c r="AB62" s="10"/>
      <c r="AC62" s="10"/>
      <c r="AD62" s="10"/>
      <c r="AE62" s="10"/>
    </row>
    <row r="63" s="9" customFormat="1" ht="24.96" customHeight="1">
      <c r="A63" s="9"/>
      <c r="B63" s="165"/>
      <c r="C63" s="166"/>
      <c r="D63" s="167" t="s">
        <v>172</v>
      </c>
      <c r="E63" s="168"/>
      <c r="F63" s="168"/>
      <c r="G63" s="168"/>
      <c r="H63" s="168"/>
      <c r="I63" s="168"/>
      <c r="J63" s="169">
        <f>J97</f>
        <v>0</v>
      </c>
      <c r="K63" s="166"/>
      <c r="L63" s="170"/>
      <c r="S63" s="9"/>
      <c r="T63" s="9"/>
      <c r="U63" s="9"/>
      <c r="V63" s="9"/>
      <c r="W63" s="9"/>
      <c r="X63" s="9"/>
      <c r="Y63" s="9"/>
      <c r="Z63" s="9"/>
      <c r="AA63" s="9"/>
      <c r="AB63" s="9"/>
      <c r="AC63" s="9"/>
      <c r="AD63" s="9"/>
      <c r="AE63" s="9"/>
    </row>
    <row r="64" s="10" customFormat="1" ht="19.92" customHeight="1">
      <c r="A64" s="10"/>
      <c r="B64" s="171"/>
      <c r="C64" s="172"/>
      <c r="D64" s="173" t="s">
        <v>173</v>
      </c>
      <c r="E64" s="174"/>
      <c r="F64" s="174"/>
      <c r="G64" s="174"/>
      <c r="H64" s="174"/>
      <c r="I64" s="174"/>
      <c r="J64" s="175">
        <f>J98</f>
        <v>0</v>
      </c>
      <c r="K64" s="172"/>
      <c r="L64" s="176"/>
      <c r="S64" s="10"/>
      <c r="T64" s="10"/>
      <c r="U64" s="10"/>
      <c r="V64" s="10"/>
      <c r="W64" s="10"/>
      <c r="X64" s="10"/>
      <c r="Y64" s="10"/>
      <c r="Z64" s="10"/>
      <c r="AA64" s="10"/>
      <c r="AB64" s="10"/>
      <c r="AC64" s="10"/>
      <c r="AD64" s="10"/>
      <c r="AE64" s="10"/>
    </row>
    <row r="65" s="10" customFormat="1" ht="19.92" customHeight="1">
      <c r="A65" s="10"/>
      <c r="B65" s="171"/>
      <c r="C65" s="172"/>
      <c r="D65" s="173" t="s">
        <v>174</v>
      </c>
      <c r="E65" s="174"/>
      <c r="F65" s="174"/>
      <c r="G65" s="174"/>
      <c r="H65" s="174"/>
      <c r="I65" s="174"/>
      <c r="J65" s="175">
        <f>J116</f>
        <v>0</v>
      </c>
      <c r="K65" s="172"/>
      <c r="L65" s="176"/>
      <c r="S65" s="10"/>
      <c r="T65" s="10"/>
      <c r="U65" s="10"/>
      <c r="V65" s="10"/>
      <c r="W65" s="10"/>
      <c r="X65" s="10"/>
      <c r="Y65" s="10"/>
      <c r="Z65" s="10"/>
      <c r="AA65" s="10"/>
      <c r="AB65" s="10"/>
      <c r="AC65" s="10"/>
      <c r="AD65" s="10"/>
      <c r="AE65" s="10"/>
    </row>
    <row r="66" s="10" customFormat="1" ht="19.92" customHeight="1">
      <c r="A66" s="10"/>
      <c r="B66" s="171"/>
      <c r="C66" s="172"/>
      <c r="D66" s="173" t="s">
        <v>175</v>
      </c>
      <c r="E66" s="174"/>
      <c r="F66" s="174"/>
      <c r="G66" s="174"/>
      <c r="H66" s="174"/>
      <c r="I66" s="174"/>
      <c r="J66" s="175">
        <f>J126</f>
        <v>0</v>
      </c>
      <c r="K66" s="172"/>
      <c r="L66" s="176"/>
      <c r="S66" s="10"/>
      <c r="T66" s="10"/>
      <c r="U66" s="10"/>
      <c r="V66" s="10"/>
      <c r="W66" s="10"/>
      <c r="X66" s="10"/>
      <c r="Y66" s="10"/>
      <c r="Z66" s="10"/>
      <c r="AA66" s="10"/>
      <c r="AB66" s="10"/>
      <c r="AC66" s="10"/>
      <c r="AD66" s="10"/>
      <c r="AE66" s="10"/>
    </row>
    <row r="67" s="10" customFormat="1" ht="19.92" customHeight="1">
      <c r="A67" s="10"/>
      <c r="B67" s="171"/>
      <c r="C67" s="172"/>
      <c r="D67" s="173" t="s">
        <v>176</v>
      </c>
      <c r="E67" s="174"/>
      <c r="F67" s="174"/>
      <c r="G67" s="174"/>
      <c r="H67" s="174"/>
      <c r="I67" s="174"/>
      <c r="J67" s="175">
        <f>J130</f>
        <v>0</v>
      </c>
      <c r="K67" s="172"/>
      <c r="L67" s="176"/>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97</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6.25" customHeight="1">
      <c r="A77" s="38"/>
      <c r="B77" s="39"/>
      <c r="C77" s="40"/>
      <c r="D77" s="40"/>
      <c r="E77" s="160" t="str">
        <f>E7</f>
        <v>Dyje, úprava Dyje Ladná - Bulhary, ř.km 35,850 - 35,970, odstranění nánosů pod jezem</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88</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105-3424-24 - Vedlejší rozpočtové náklady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Nejdek u Lednice</v>
      </c>
      <c r="G81" s="40"/>
      <c r="H81" s="40"/>
      <c r="I81" s="32" t="s">
        <v>23</v>
      </c>
      <c r="J81" s="72" t="str">
        <f>IF(J12="","",J12)</f>
        <v>1. 5. 2025</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Povodí Moravy, s.p.</v>
      </c>
      <c r="G83" s="40"/>
      <c r="H83" s="40"/>
      <c r="I83" s="32" t="s">
        <v>32</v>
      </c>
      <c r="J83" s="36" t="str">
        <f>E21</f>
        <v xml:space="preserve"> </v>
      </c>
      <c r="K83" s="40"/>
      <c r="L83" s="134"/>
      <c r="S83" s="38"/>
      <c r="T83" s="38"/>
      <c r="U83" s="38"/>
      <c r="V83" s="38"/>
      <c r="W83" s="38"/>
      <c r="X83" s="38"/>
      <c r="Y83" s="38"/>
      <c r="Z83" s="38"/>
      <c r="AA83" s="38"/>
      <c r="AB83" s="38"/>
      <c r="AC83" s="38"/>
      <c r="AD83" s="38"/>
      <c r="AE83" s="38"/>
    </row>
    <row r="84" s="2" customFormat="1" ht="25.65" customHeight="1">
      <c r="A84" s="38"/>
      <c r="B84" s="39"/>
      <c r="C84" s="32" t="s">
        <v>30</v>
      </c>
      <c r="D84" s="40"/>
      <c r="E84" s="40"/>
      <c r="F84" s="27" t="str">
        <f>IF(E18="","",E18)</f>
        <v>Vyplň údaj</v>
      </c>
      <c r="G84" s="40"/>
      <c r="H84" s="40"/>
      <c r="I84" s="32" t="s">
        <v>35</v>
      </c>
      <c r="J84" s="36" t="str">
        <f>E24</f>
        <v>AGROPROJEKT PSO s.r.o.</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98</v>
      </c>
      <c r="D86" s="180" t="s">
        <v>59</v>
      </c>
      <c r="E86" s="180" t="s">
        <v>55</v>
      </c>
      <c r="F86" s="180" t="s">
        <v>56</v>
      </c>
      <c r="G86" s="180" t="s">
        <v>99</v>
      </c>
      <c r="H86" s="180" t="s">
        <v>100</v>
      </c>
      <c r="I86" s="180" t="s">
        <v>101</v>
      </c>
      <c r="J86" s="180" t="s">
        <v>92</v>
      </c>
      <c r="K86" s="181" t="s">
        <v>102</v>
      </c>
      <c r="L86" s="182"/>
      <c r="M86" s="92" t="s">
        <v>19</v>
      </c>
      <c r="N86" s="93" t="s">
        <v>44</v>
      </c>
      <c r="O86" s="93" t="s">
        <v>103</v>
      </c>
      <c r="P86" s="93" t="s">
        <v>104</v>
      </c>
      <c r="Q86" s="93" t="s">
        <v>105</v>
      </c>
      <c r="R86" s="93" t="s">
        <v>106</v>
      </c>
      <c r="S86" s="93" t="s">
        <v>107</v>
      </c>
      <c r="T86" s="94" t="s">
        <v>108</v>
      </c>
      <c r="U86" s="177"/>
      <c r="V86" s="177"/>
      <c r="W86" s="177"/>
      <c r="X86" s="177"/>
      <c r="Y86" s="177"/>
      <c r="Z86" s="177"/>
      <c r="AA86" s="177"/>
      <c r="AB86" s="177"/>
      <c r="AC86" s="177"/>
      <c r="AD86" s="177"/>
      <c r="AE86" s="177"/>
    </row>
    <row r="87" s="2" customFormat="1" ht="22.8" customHeight="1">
      <c r="A87" s="38"/>
      <c r="B87" s="39"/>
      <c r="C87" s="99" t="s">
        <v>109</v>
      </c>
      <c r="D87" s="40"/>
      <c r="E87" s="40"/>
      <c r="F87" s="40"/>
      <c r="G87" s="40"/>
      <c r="H87" s="40"/>
      <c r="I87" s="40"/>
      <c r="J87" s="183">
        <f>BK87</f>
        <v>0</v>
      </c>
      <c r="K87" s="40"/>
      <c r="L87" s="44"/>
      <c r="M87" s="95"/>
      <c r="N87" s="184"/>
      <c r="O87" s="96"/>
      <c r="P87" s="185">
        <f>P88+P97</f>
        <v>0</v>
      </c>
      <c r="Q87" s="96"/>
      <c r="R87" s="185">
        <f>R88+R97</f>
        <v>1.48</v>
      </c>
      <c r="S87" s="96"/>
      <c r="T87" s="186">
        <f>T88+T97</f>
        <v>0.01</v>
      </c>
      <c r="U87" s="38"/>
      <c r="V87" s="38"/>
      <c r="W87" s="38"/>
      <c r="X87" s="38"/>
      <c r="Y87" s="38"/>
      <c r="Z87" s="38"/>
      <c r="AA87" s="38"/>
      <c r="AB87" s="38"/>
      <c r="AC87" s="38"/>
      <c r="AD87" s="38"/>
      <c r="AE87" s="38"/>
      <c r="AT87" s="17" t="s">
        <v>73</v>
      </c>
      <c r="AU87" s="17" t="s">
        <v>93</v>
      </c>
      <c r="BK87" s="187">
        <f>BK88+BK97</f>
        <v>0</v>
      </c>
    </row>
    <row r="88" s="12" customFormat="1" ht="25.92" customHeight="1">
      <c r="A88" s="12"/>
      <c r="B88" s="188"/>
      <c r="C88" s="189"/>
      <c r="D88" s="190" t="s">
        <v>73</v>
      </c>
      <c r="E88" s="191" t="s">
        <v>110</v>
      </c>
      <c r="F88" s="191" t="s">
        <v>111</v>
      </c>
      <c r="G88" s="189"/>
      <c r="H88" s="189"/>
      <c r="I88" s="192"/>
      <c r="J88" s="193">
        <f>BK88</f>
        <v>0</v>
      </c>
      <c r="K88" s="189"/>
      <c r="L88" s="194"/>
      <c r="M88" s="195"/>
      <c r="N88" s="196"/>
      <c r="O88" s="196"/>
      <c r="P88" s="197">
        <f>P89+P93</f>
        <v>0</v>
      </c>
      <c r="Q88" s="196"/>
      <c r="R88" s="197">
        <f>R89+R93</f>
        <v>1.48</v>
      </c>
      <c r="S88" s="196"/>
      <c r="T88" s="198">
        <f>T89+T93</f>
        <v>0.01</v>
      </c>
      <c r="U88" s="12"/>
      <c r="V88" s="12"/>
      <c r="W88" s="12"/>
      <c r="X88" s="12"/>
      <c r="Y88" s="12"/>
      <c r="Z88" s="12"/>
      <c r="AA88" s="12"/>
      <c r="AB88" s="12"/>
      <c r="AC88" s="12"/>
      <c r="AD88" s="12"/>
      <c r="AE88" s="12"/>
      <c r="AR88" s="199" t="s">
        <v>81</v>
      </c>
      <c r="AT88" s="200" t="s">
        <v>73</v>
      </c>
      <c r="AU88" s="200" t="s">
        <v>74</v>
      </c>
      <c r="AY88" s="199" t="s">
        <v>112</v>
      </c>
      <c r="BK88" s="201">
        <f>BK89+BK93</f>
        <v>0</v>
      </c>
    </row>
    <row r="89" s="12" customFormat="1" ht="22.8" customHeight="1">
      <c r="A89" s="12"/>
      <c r="B89" s="188"/>
      <c r="C89" s="189"/>
      <c r="D89" s="190" t="s">
        <v>73</v>
      </c>
      <c r="E89" s="202" t="s">
        <v>142</v>
      </c>
      <c r="F89" s="202" t="s">
        <v>177</v>
      </c>
      <c r="G89" s="189"/>
      <c r="H89" s="189"/>
      <c r="I89" s="192"/>
      <c r="J89" s="203">
        <f>BK89</f>
        <v>0</v>
      </c>
      <c r="K89" s="189"/>
      <c r="L89" s="194"/>
      <c r="M89" s="195"/>
      <c r="N89" s="196"/>
      <c r="O89" s="196"/>
      <c r="P89" s="197">
        <f>SUM(P90:P92)</f>
        <v>0</v>
      </c>
      <c r="Q89" s="196"/>
      <c r="R89" s="197">
        <f>SUM(R90:R92)</f>
        <v>1.48</v>
      </c>
      <c r="S89" s="196"/>
      <c r="T89" s="198">
        <f>SUM(T90:T92)</f>
        <v>0</v>
      </c>
      <c r="U89" s="12"/>
      <c r="V89" s="12"/>
      <c r="W89" s="12"/>
      <c r="X89" s="12"/>
      <c r="Y89" s="12"/>
      <c r="Z89" s="12"/>
      <c r="AA89" s="12"/>
      <c r="AB89" s="12"/>
      <c r="AC89" s="12"/>
      <c r="AD89" s="12"/>
      <c r="AE89" s="12"/>
      <c r="AR89" s="199" t="s">
        <v>81</v>
      </c>
      <c r="AT89" s="200" t="s">
        <v>73</v>
      </c>
      <c r="AU89" s="200" t="s">
        <v>81</v>
      </c>
      <c r="AY89" s="199" t="s">
        <v>112</v>
      </c>
      <c r="BK89" s="201">
        <f>SUM(BK90:BK92)</f>
        <v>0</v>
      </c>
    </row>
    <row r="90" s="2" customFormat="1" ht="16.5" customHeight="1">
      <c r="A90" s="38"/>
      <c r="B90" s="39"/>
      <c r="C90" s="204" t="s">
        <v>81</v>
      </c>
      <c r="D90" s="204" t="s">
        <v>114</v>
      </c>
      <c r="E90" s="205" t="s">
        <v>178</v>
      </c>
      <c r="F90" s="206" t="s">
        <v>179</v>
      </c>
      <c r="G90" s="207" t="s">
        <v>139</v>
      </c>
      <c r="H90" s="208">
        <v>1</v>
      </c>
      <c r="I90" s="209"/>
      <c r="J90" s="210">
        <f>ROUND(I90*H90,2)</f>
        <v>0</v>
      </c>
      <c r="K90" s="206" t="s">
        <v>19</v>
      </c>
      <c r="L90" s="44"/>
      <c r="M90" s="211" t="s">
        <v>19</v>
      </c>
      <c r="N90" s="212" t="s">
        <v>45</v>
      </c>
      <c r="O90" s="84"/>
      <c r="P90" s="213">
        <f>O90*H90</f>
        <v>0</v>
      </c>
      <c r="Q90" s="213">
        <v>1.48</v>
      </c>
      <c r="R90" s="213">
        <f>Q90*H90</f>
        <v>1.48</v>
      </c>
      <c r="S90" s="213">
        <v>0</v>
      </c>
      <c r="T90" s="214">
        <f>S90*H90</f>
        <v>0</v>
      </c>
      <c r="U90" s="38"/>
      <c r="V90" s="38"/>
      <c r="W90" s="38"/>
      <c r="X90" s="38"/>
      <c r="Y90" s="38"/>
      <c r="Z90" s="38"/>
      <c r="AA90" s="38"/>
      <c r="AB90" s="38"/>
      <c r="AC90" s="38"/>
      <c r="AD90" s="38"/>
      <c r="AE90" s="38"/>
      <c r="AR90" s="215" t="s">
        <v>119</v>
      </c>
      <c r="AT90" s="215" t="s">
        <v>114</v>
      </c>
      <c r="AU90" s="215" t="s">
        <v>83</v>
      </c>
      <c r="AY90" s="17" t="s">
        <v>112</v>
      </c>
      <c r="BE90" s="216">
        <f>IF(N90="základní",J90,0)</f>
        <v>0</v>
      </c>
      <c r="BF90" s="216">
        <f>IF(N90="snížená",J90,0)</f>
        <v>0</v>
      </c>
      <c r="BG90" s="216">
        <f>IF(N90="zákl. přenesená",J90,0)</f>
        <v>0</v>
      </c>
      <c r="BH90" s="216">
        <f>IF(N90="sníž. přenesená",J90,0)</f>
        <v>0</v>
      </c>
      <c r="BI90" s="216">
        <f>IF(N90="nulová",J90,0)</f>
        <v>0</v>
      </c>
      <c r="BJ90" s="17" t="s">
        <v>81</v>
      </c>
      <c r="BK90" s="216">
        <f>ROUND(I90*H90,2)</f>
        <v>0</v>
      </c>
      <c r="BL90" s="17" t="s">
        <v>119</v>
      </c>
      <c r="BM90" s="215" t="s">
        <v>180</v>
      </c>
    </row>
    <row r="91" s="2" customFormat="1">
      <c r="A91" s="38"/>
      <c r="B91" s="39"/>
      <c r="C91" s="40"/>
      <c r="D91" s="217" t="s">
        <v>121</v>
      </c>
      <c r="E91" s="40"/>
      <c r="F91" s="218" t="s">
        <v>179</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121</v>
      </c>
      <c r="AU91" s="17" t="s">
        <v>83</v>
      </c>
    </row>
    <row r="92" s="2" customFormat="1">
      <c r="A92" s="38"/>
      <c r="B92" s="39"/>
      <c r="C92" s="40"/>
      <c r="D92" s="217" t="s">
        <v>130</v>
      </c>
      <c r="E92" s="40"/>
      <c r="F92" s="224" t="s">
        <v>181</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130</v>
      </c>
      <c r="AU92" s="17" t="s">
        <v>83</v>
      </c>
    </row>
    <row r="93" s="12" customFormat="1" ht="22.8" customHeight="1">
      <c r="A93" s="12"/>
      <c r="B93" s="188"/>
      <c r="C93" s="189"/>
      <c r="D93" s="190" t="s">
        <v>73</v>
      </c>
      <c r="E93" s="202" t="s">
        <v>182</v>
      </c>
      <c r="F93" s="202" t="s">
        <v>183</v>
      </c>
      <c r="G93" s="189"/>
      <c r="H93" s="189"/>
      <c r="I93" s="192"/>
      <c r="J93" s="203">
        <f>BK93</f>
        <v>0</v>
      </c>
      <c r="K93" s="189"/>
      <c r="L93" s="194"/>
      <c r="M93" s="195"/>
      <c r="N93" s="196"/>
      <c r="O93" s="196"/>
      <c r="P93" s="197">
        <f>SUM(P94:P96)</f>
        <v>0</v>
      </c>
      <c r="Q93" s="196"/>
      <c r="R93" s="197">
        <f>SUM(R94:R96)</f>
        <v>0</v>
      </c>
      <c r="S93" s="196"/>
      <c r="T93" s="198">
        <f>SUM(T94:T96)</f>
        <v>0.01</v>
      </c>
      <c r="U93" s="12"/>
      <c r="V93" s="12"/>
      <c r="W93" s="12"/>
      <c r="X93" s="12"/>
      <c r="Y93" s="12"/>
      <c r="Z93" s="12"/>
      <c r="AA93" s="12"/>
      <c r="AB93" s="12"/>
      <c r="AC93" s="12"/>
      <c r="AD93" s="12"/>
      <c r="AE93" s="12"/>
      <c r="AR93" s="199" t="s">
        <v>81</v>
      </c>
      <c r="AT93" s="200" t="s">
        <v>73</v>
      </c>
      <c r="AU93" s="200" t="s">
        <v>81</v>
      </c>
      <c r="AY93" s="199" t="s">
        <v>112</v>
      </c>
      <c r="BK93" s="201">
        <f>SUM(BK94:BK96)</f>
        <v>0</v>
      </c>
    </row>
    <row r="94" s="2" customFormat="1" ht="16.5" customHeight="1">
      <c r="A94" s="38"/>
      <c r="B94" s="39"/>
      <c r="C94" s="204" t="s">
        <v>83</v>
      </c>
      <c r="D94" s="204" t="s">
        <v>114</v>
      </c>
      <c r="E94" s="205" t="s">
        <v>184</v>
      </c>
      <c r="F94" s="206" t="s">
        <v>185</v>
      </c>
      <c r="G94" s="207" t="s">
        <v>139</v>
      </c>
      <c r="H94" s="208">
        <v>1</v>
      </c>
      <c r="I94" s="209"/>
      <c r="J94" s="210">
        <f>ROUND(I94*H94,2)</f>
        <v>0</v>
      </c>
      <c r="K94" s="206" t="s">
        <v>19</v>
      </c>
      <c r="L94" s="44"/>
      <c r="M94" s="211" t="s">
        <v>19</v>
      </c>
      <c r="N94" s="212" t="s">
        <v>45</v>
      </c>
      <c r="O94" s="84"/>
      <c r="P94" s="213">
        <f>O94*H94</f>
        <v>0</v>
      </c>
      <c r="Q94" s="213">
        <v>0</v>
      </c>
      <c r="R94" s="213">
        <f>Q94*H94</f>
        <v>0</v>
      </c>
      <c r="S94" s="213">
        <v>0.01</v>
      </c>
      <c r="T94" s="214">
        <f>S94*H94</f>
        <v>0.01</v>
      </c>
      <c r="U94" s="38"/>
      <c r="V94" s="38"/>
      <c r="W94" s="38"/>
      <c r="X94" s="38"/>
      <c r="Y94" s="38"/>
      <c r="Z94" s="38"/>
      <c r="AA94" s="38"/>
      <c r="AB94" s="38"/>
      <c r="AC94" s="38"/>
      <c r="AD94" s="38"/>
      <c r="AE94" s="38"/>
      <c r="AR94" s="215" t="s">
        <v>119</v>
      </c>
      <c r="AT94" s="215" t="s">
        <v>114</v>
      </c>
      <c r="AU94" s="215" t="s">
        <v>83</v>
      </c>
      <c r="AY94" s="17" t="s">
        <v>112</v>
      </c>
      <c r="BE94" s="216">
        <f>IF(N94="základní",J94,0)</f>
        <v>0</v>
      </c>
      <c r="BF94" s="216">
        <f>IF(N94="snížená",J94,0)</f>
        <v>0</v>
      </c>
      <c r="BG94" s="216">
        <f>IF(N94="zákl. přenesená",J94,0)</f>
        <v>0</v>
      </c>
      <c r="BH94" s="216">
        <f>IF(N94="sníž. přenesená",J94,0)</f>
        <v>0</v>
      </c>
      <c r="BI94" s="216">
        <f>IF(N94="nulová",J94,0)</f>
        <v>0</v>
      </c>
      <c r="BJ94" s="17" t="s">
        <v>81</v>
      </c>
      <c r="BK94" s="216">
        <f>ROUND(I94*H94,2)</f>
        <v>0</v>
      </c>
      <c r="BL94" s="17" t="s">
        <v>119</v>
      </c>
      <c r="BM94" s="215" t="s">
        <v>186</v>
      </c>
    </row>
    <row r="95" s="2" customFormat="1">
      <c r="A95" s="38"/>
      <c r="B95" s="39"/>
      <c r="C95" s="40"/>
      <c r="D95" s="217" t="s">
        <v>121</v>
      </c>
      <c r="E95" s="40"/>
      <c r="F95" s="218" t="s">
        <v>187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121</v>
      </c>
      <c r="AU95" s="17" t="s">
        <v>83</v>
      </c>
    </row>
    <row r="96" s="2" customFormat="1">
      <c r="A96" s="38"/>
      <c r="B96" s="39"/>
      <c r="C96" s="40"/>
      <c r="D96" s="217" t="s">
        <v>130</v>
      </c>
      <c r="E96" s="40"/>
      <c r="F96" s="224" t="s">
        <v>188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130</v>
      </c>
      <c r="AU96" s="17" t="s">
        <v>83</v>
      </c>
    </row>
    <row r="97" s="12" customFormat="1" ht="25.92" customHeight="1">
      <c r="A97" s="12"/>
      <c r="B97" s="188"/>
      <c r="C97" s="189"/>
      <c r="D97" s="190" t="s">
        <v>73</v>
      </c>
      <c r="E97" s="191" t="s">
        <v>189</v>
      </c>
      <c r="F97" s="191" t="s">
        <v>84</v>
      </c>
      <c r="G97" s="189"/>
      <c r="H97" s="189"/>
      <c r="I97" s="192"/>
      <c r="J97" s="193">
        <f>BK97</f>
        <v>0</v>
      </c>
      <c r="K97" s="189"/>
      <c r="L97" s="194"/>
      <c r="M97" s="195"/>
      <c r="N97" s="196"/>
      <c r="O97" s="196"/>
      <c r="P97" s="197">
        <f>P98+P116+P126+P130</f>
        <v>0</v>
      </c>
      <c r="Q97" s="196"/>
      <c r="R97" s="197">
        <f>R98+R116+R126+R130</f>
        <v>0</v>
      </c>
      <c r="S97" s="196"/>
      <c r="T97" s="198">
        <f>T98+T116+T126+T130</f>
        <v>0</v>
      </c>
      <c r="U97" s="12"/>
      <c r="V97" s="12"/>
      <c r="W97" s="12"/>
      <c r="X97" s="12"/>
      <c r="Y97" s="12"/>
      <c r="Z97" s="12"/>
      <c r="AA97" s="12"/>
      <c r="AB97" s="12"/>
      <c r="AC97" s="12"/>
      <c r="AD97" s="12"/>
      <c r="AE97" s="12"/>
      <c r="AR97" s="199" t="s">
        <v>142</v>
      </c>
      <c r="AT97" s="200" t="s">
        <v>73</v>
      </c>
      <c r="AU97" s="200" t="s">
        <v>74</v>
      </c>
      <c r="AY97" s="199" t="s">
        <v>112</v>
      </c>
      <c r="BK97" s="201">
        <f>BK98+BK116+BK126+BK130</f>
        <v>0</v>
      </c>
    </row>
    <row r="98" s="12" customFormat="1" ht="22.8" customHeight="1">
      <c r="A98" s="12"/>
      <c r="B98" s="188"/>
      <c r="C98" s="189"/>
      <c r="D98" s="190" t="s">
        <v>73</v>
      </c>
      <c r="E98" s="202" t="s">
        <v>190</v>
      </c>
      <c r="F98" s="202" t="s">
        <v>191</v>
      </c>
      <c r="G98" s="189"/>
      <c r="H98" s="189"/>
      <c r="I98" s="192"/>
      <c r="J98" s="203">
        <f>BK98</f>
        <v>0</v>
      </c>
      <c r="K98" s="189"/>
      <c r="L98" s="194"/>
      <c r="M98" s="195"/>
      <c r="N98" s="196"/>
      <c r="O98" s="196"/>
      <c r="P98" s="197">
        <f>SUM(P99:P115)</f>
        <v>0</v>
      </c>
      <c r="Q98" s="196"/>
      <c r="R98" s="197">
        <f>SUM(R99:R115)</f>
        <v>0</v>
      </c>
      <c r="S98" s="196"/>
      <c r="T98" s="198">
        <f>SUM(T99:T115)</f>
        <v>0</v>
      </c>
      <c r="U98" s="12"/>
      <c r="V98" s="12"/>
      <c r="W98" s="12"/>
      <c r="X98" s="12"/>
      <c r="Y98" s="12"/>
      <c r="Z98" s="12"/>
      <c r="AA98" s="12"/>
      <c r="AB98" s="12"/>
      <c r="AC98" s="12"/>
      <c r="AD98" s="12"/>
      <c r="AE98" s="12"/>
      <c r="AR98" s="199" t="s">
        <v>142</v>
      </c>
      <c r="AT98" s="200" t="s">
        <v>73</v>
      </c>
      <c r="AU98" s="200" t="s">
        <v>81</v>
      </c>
      <c r="AY98" s="199" t="s">
        <v>112</v>
      </c>
      <c r="BK98" s="201">
        <f>SUM(BK99:BK115)</f>
        <v>0</v>
      </c>
    </row>
    <row r="99" s="2" customFormat="1" ht="16.5" customHeight="1">
      <c r="A99" s="38"/>
      <c r="B99" s="39"/>
      <c r="C99" s="204" t="s">
        <v>132</v>
      </c>
      <c r="D99" s="204" t="s">
        <v>114</v>
      </c>
      <c r="E99" s="205" t="s">
        <v>192</v>
      </c>
      <c r="F99" s="206" t="s">
        <v>193</v>
      </c>
      <c r="G99" s="207" t="s">
        <v>139</v>
      </c>
      <c r="H99" s="208">
        <v>1</v>
      </c>
      <c r="I99" s="209"/>
      <c r="J99" s="210">
        <f>ROUND(I99*H99,2)</f>
        <v>0</v>
      </c>
      <c r="K99" s="206" t="s">
        <v>19</v>
      </c>
      <c r="L99" s="44"/>
      <c r="M99" s="211" t="s">
        <v>19</v>
      </c>
      <c r="N99" s="212" t="s">
        <v>45</v>
      </c>
      <c r="O99" s="84"/>
      <c r="P99" s="213">
        <f>O99*H99</f>
        <v>0</v>
      </c>
      <c r="Q99" s="213">
        <v>0</v>
      </c>
      <c r="R99" s="213">
        <f>Q99*H99</f>
        <v>0</v>
      </c>
      <c r="S99" s="213">
        <v>0</v>
      </c>
      <c r="T99" s="214">
        <f>S99*H99</f>
        <v>0</v>
      </c>
      <c r="U99" s="38"/>
      <c r="V99" s="38"/>
      <c r="W99" s="38"/>
      <c r="X99" s="38"/>
      <c r="Y99" s="38"/>
      <c r="Z99" s="38"/>
      <c r="AA99" s="38"/>
      <c r="AB99" s="38"/>
      <c r="AC99" s="38"/>
      <c r="AD99" s="38"/>
      <c r="AE99" s="38"/>
      <c r="AR99" s="215" t="s">
        <v>194</v>
      </c>
      <c r="AT99" s="215" t="s">
        <v>114</v>
      </c>
      <c r="AU99" s="215" t="s">
        <v>83</v>
      </c>
      <c r="AY99" s="17" t="s">
        <v>112</v>
      </c>
      <c r="BE99" s="216">
        <f>IF(N99="základní",J99,0)</f>
        <v>0</v>
      </c>
      <c r="BF99" s="216">
        <f>IF(N99="snížená",J99,0)</f>
        <v>0</v>
      </c>
      <c r="BG99" s="216">
        <f>IF(N99="zákl. přenesená",J99,0)</f>
        <v>0</v>
      </c>
      <c r="BH99" s="216">
        <f>IF(N99="sníž. přenesená",J99,0)</f>
        <v>0</v>
      </c>
      <c r="BI99" s="216">
        <f>IF(N99="nulová",J99,0)</f>
        <v>0</v>
      </c>
      <c r="BJ99" s="17" t="s">
        <v>81</v>
      </c>
      <c r="BK99" s="216">
        <f>ROUND(I99*H99,2)</f>
        <v>0</v>
      </c>
      <c r="BL99" s="17" t="s">
        <v>194</v>
      </c>
      <c r="BM99" s="215" t="s">
        <v>195</v>
      </c>
    </row>
    <row r="100" s="2" customFormat="1">
      <c r="A100" s="38"/>
      <c r="B100" s="39"/>
      <c r="C100" s="40"/>
      <c r="D100" s="217" t="s">
        <v>121</v>
      </c>
      <c r="E100" s="40"/>
      <c r="F100" s="218" t="s">
        <v>193</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121</v>
      </c>
      <c r="AU100" s="17" t="s">
        <v>83</v>
      </c>
    </row>
    <row r="101" s="2" customFormat="1">
      <c r="A101" s="38"/>
      <c r="B101" s="39"/>
      <c r="C101" s="40"/>
      <c r="D101" s="217" t="s">
        <v>130</v>
      </c>
      <c r="E101" s="40"/>
      <c r="F101" s="224" t="s">
        <v>196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130</v>
      </c>
      <c r="AU101" s="17" t="s">
        <v>83</v>
      </c>
    </row>
    <row r="102" s="2" customFormat="1" ht="16.5" customHeight="1">
      <c r="A102" s="38"/>
      <c r="B102" s="39"/>
      <c r="C102" s="204" t="s">
        <v>119</v>
      </c>
      <c r="D102" s="204" t="s">
        <v>114</v>
      </c>
      <c r="E102" s="205" t="s">
        <v>197</v>
      </c>
      <c r="F102" s="206" t="s">
        <v>198</v>
      </c>
      <c r="G102" s="207" t="s">
        <v>139</v>
      </c>
      <c r="H102" s="208">
        <v>1</v>
      </c>
      <c r="I102" s="209"/>
      <c r="J102" s="210">
        <f>ROUND(I102*H102,2)</f>
        <v>0</v>
      </c>
      <c r="K102" s="206" t="s">
        <v>19</v>
      </c>
      <c r="L102" s="44"/>
      <c r="M102" s="211" t="s">
        <v>19</v>
      </c>
      <c r="N102" s="212" t="s">
        <v>45</v>
      </c>
      <c r="O102" s="84"/>
      <c r="P102" s="213">
        <f>O102*H102</f>
        <v>0</v>
      </c>
      <c r="Q102" s="213">
        <v>0</v>
      </c>
      <c r="R102" s="213">
        <f>Q102*H102</f>
        <v>0</v>
      </c>
      <c r="S102" s="213">
        <v>0</v>
      </c>
      <c r="T102" s="214">
        <f>S102*H102</f>
        <v>0</v>
      </c>
      <c r="U102" s="38"/>
      <c r="V102" s="38"/>
      <c r="W102" s="38"/>
      <c r="X102" s="38"/>
      <c r="Y102" s="38"/>
      <c r="Z102" s="38"/>
      <c r="AA102" s="38"/>
      <c r="AB102" s="38"/>
      <c r="AC102" s="38"/>
      <c r="AD102" s="38"/>
      <c r="AE102" s="38"/>
      <c r="AR102" s="215" t="s">
        <v>194</v>
      </c>
      <c r="AT102" s="215" t="s">
        <v>114</v>
      </c>
      <c r="AU102" s="215" t="s">
        <v>83</v>
      </c>
      <c r="AY102" s="17" t="s">
        <v>112</v>
      </c>
      <c r="BE102" s="216">
        <f>IF(N102="základní",J102,0)</f>
        <v>0</v>
      </c>
      <c r="BF102" s="216">
        <f>IF(N102="snížená",J102,0)</f>
        <v>0</v>
      </c>
      <c r="BG102" s="216">
        <f>IF(N102="zákl. přenesená",J102,0)</f>
        <v>0</v>
      </c>
      <c r="BH102" s="216">
        <f>IF(N102="sníž. přenesená",J102,0)</f>
        <v>0</v>
      </c>
      <c r="BI102" s="216">
        <f>IF(N102="nulová",J102,0)</f>
        <v>0</v>
      </c>
      <c r="BJ102" s="17" t="s">
        <v>81</v>
      </c>
      <c r="BK102" s="216">
        <f>ROUND(I102*H102,2)</f>
        <v>0</v>
      </c>
      <c r="BL102" s="17" t="s">
        <v>194</v>
      </c>
      <c r="BM102" s="215" t="s">
        <v>199</v>
      </c>
    </row>
    <row r="103" s="2" customFormat="1">
      <c r="A103" s="38"/>
      <c r="B103" s="39"/>
      <c r="C103" s="40"/>
      <c r="D103" s="217" t="s">
        <v>121</v>
      </c>
      <c r="E103" s="40"/>
      <c r="F103" s="218" t="s">
        <v>198</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121</v>
      </c>
      <c r="AU103" s="17" t="s">
        <v>83</v>
      </c>
    </row>
    <row r="104" s="2" customFormat="1">
      <c r="A104" s="38"/>
      <c r="B104" s="39"/>
      <c r="C104" s="40"/>
      <c r="D104" s="217" t="s">
        <v>130</v>
      </c>
      <c r="E104" s="40"/>
      <c r="F104" s="224" t="s">
        <v>200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130</v>
      </c>
      <c r="AU104" s="17" t="s">
        <v>83</v>
      </c>
    </row>
    <row r="105" s="2" customFormat="1" ht="16.5" customHeight="1">
      <c r="A105" s="38"/>
      <c r="B105" s="39"/>
      <c r="C105" s="204" t="s">
        <v>142</v>
      </c>
      <c r="D105" s="204" t="s">
        <v>114</v>
      </c>
      <c r="E105" s="205" t="s">
        <v>201</v>
      </c>
      <c r="F105" s="206" t="s">
        <v>202</v>
      </c>
      <c r="G105" s="207" t="s">
        <v>139</v>
      </c>
      <c r="H105" s="208">
        <v>1</v>
      </c>
      <c r="I105" s="209"/>
      <c r="J105" s="210">
        <f>ROUND(I105*H105,2)</f>
        <v>0</v>
      </c>
      <c r="K105" s="206" t="s">
        <v>19</v>
      </c>
      <c r="L105" s="44"/>
      <c r="M105" s="211" t="s">
        <v>19</v>
      </c>
      <c r="N105" s="212" t="s">
        <v>45</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194</v>
      </c>
      <c r="AT105" s="215" t="s">
        <v>114</v>
      </c>
      <c r="AU105" s="215" t="s">
        <v>83</v>
      </c>
      <c r="AY105" s="17" t="s">
        <v>112</v>
      </c>
      <c r="BE105" s="216">
        <f>IF(N105="základní",J105,0)</f>
        <v>0</v>
      </c>
      <c r="BF105" s="216">
        <f>IF(N105="snížená",J105,0)</f>
        <v>0</v>
      </c>
      <c r="BG105" s="216">
        <f>IF(N105="zákl. přenesená",J105,0)</f>
        <v>0</v>
      </c>
      <c r="BH105" s="216">
        <f>IF(N105="sníž. přenesená",J105,0)</f>
        <v>0</v>
      </c>
      <c r="BI105" s="216">
        <f>IF(N105="nulová",J105,0)</f>
        <v>0</v>
      </c>
      <c r="BJ105" s="17" t="s">
        <v>81</v>
      </c>
      <c r="BK105" s="216">
        <f>ROUND(I105*H105,2)</f>
        <v>0</v>
      </c>
      <c r="BL105" s="17" t="s">
        <v>194</v>
      </c>
      <c r="BM105" s="215" t="s">
        <v>203</v>
      </c>
    </row>
    <row r="106" s="2" customFormat="1">
      <c r="A106" s="38"/>
      <c r="B106" s="39"/>
      <c r="C106" s="40"/>
      <c r="D106" s="217" t="s">
        <v>121</v>
      </c>
      <c r="E106" s="40"/>
      <c r="F106" s="218" t="s">
        <v>202</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121</v>
      </c>
      <c r="AU106" s="17" t="s">
        <v>83</v>
      </c>
    </row>
    <row r="107" s="2" customFormat="1">
      <c r="A107" s="38"/>
      <c r="B107" s="39"/>
      <c r="C107" s="40"/>
      <c r="D107" s="217" t="s">
        <v>130</v>
      </c>
      <c r="E107" s="40"/>
      <c r="F107" s="224" t="s">
        <v>204</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130</v>
      </c>
      <c r="AU107" s="17" t="s">
        <v>83</v>
      </c>
    </row>
    <row r="108" s="2" customFormat="1" ht="16.5" customHeight="1">
      <c r="A108" s="38"/>
      <c r="B108" s="39"/>
      <c r="C108" s="204" t="s">
        <v>149</v>
      </c>
      <c r="D108" s="204" t="s">
        <v>114</v>
      </c>
      <c r="E108" s="205" t="s">
        <v>205</v>
      </c>
      <c r="F108" s="206" t="s">
        <v>206</v>
      </c>
      <c r="G108" s="207" t="s">
        <v>139</v>
      </c>
      <c r="H108" s="208">
        <v>1</v>
      </c>
      <c r="I108" s="209"/>
      <c r="J108" s="210">
        <f>ROUND(I108*H108,2)</f>
        <v>0</v>
      </c>
      <c r="K108" s="206" t="s">
        <v>19</v>
      </c>
      <c r="L108" s="44"/>
      <c r="M108" s="211" t="s">
        <v>19</v>
      </c>
      <c r="N108" s="212" t="s">
        <v>45</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194</v>
      </c>
      <c r="AT108" s="215" t="s">
        <v>114</v>
      </c>
      <c r="AU108" s="215" t="s">
        <v>83</v>
      </c>
      <c r="AY108" s="17" t="s">
        <v>112</v>
      </c>
      <c r="BE108" s="216">
        <f>IF(N108="základní",J108,0)</f>
        <v>0</v>
      </c>
      <c r="BF108" s="216">
        <f>IF(N108="snížená",J108,0)</f>
        <v>0</v>
      </c>
      <c r="BG108" s="216">
        <f>IF(N108="zákl. přenesená",J108,0)</f>
        <v>0</v>
      </c>
      <c r="BH108" s="216">
        <f>IF(N108="sníž. přenesená",J108,0)</f>
        <v>0</v>
      </c>
      <c r="BI108" s="216">
        <f>IF(N108="nulová",J108,0)</f>
        <v>0</v>
      </c>
      <c r="BJ108" s="17" t="s">
        <v>81</v>
      </c>
      <c r="BK108" s="216">
        <f>ROUND(I108*H108,2)</f>
        <v>0</v>
      </c>
      <c r="BL108" s="17" t="s">
        <v>194</v>
      </c>
      <c r="BM108" s="215" t="s">
        <v>207</v>
      </c>
    </row>
    <row r="109" s="2" customFormat="1">
      <c r="A109" s="38"/>
      <c r="B109" s="39"/>
      <c r="C109" s="40"/>
      <c r="D109" s="217" t="s">
        <v>121</v>
      </c>
      <c r="E109" s="40"/>
      <c r="F109" s="218" t="s">
        <v>206</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121</v>
      </c>
      <c r="AU109" s="17" t="s">
        <v>83</v>
      </c>
    </row>
    <row r="110" s="2" customFormat="1" ht="16.5" customHeight="1">
      <c r="A110" s="38"/>
      <c r="B110" s="39"/>
      <c r="C110" s="204" t="s">
        <v>154</v>
      </c>
      <c r="D110" s="204" t="s">
        <v>114</v>
      </c>
      <c r="E110" s="205" t="s">
        <v>208</v>
      </c>
      <c r="F110" s="206" t="s">
        <v>209</v>
      </c>
      <c r="G110" s="207" t="s">
        <v>139</v>
      </c>
      <c r="H110" s="208">
        <v>1</v>
      </c>
      <c r="I110" s="209"/>
      <c r="J110" s="210">
        <f>ROUND(I110*H110,2)</f>
        <v>0</v>
      </c>
      <c r="K110" s="206" t="s">
        <v>19</v>
      </c>
      <c r="L110" s="44"/>
      <c r="M110" s="211" t="s">
        <v>19</v>
      </c>
      <c r="N110" s="212" t="s">
        <v>45</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194</v>
      </c>
      <c r="AT110" s="215" t="s">
        <v>114</v>
      </c>
      <c r="AU110" s="215" t="s">
        <v>83</v>
      </c>
      <c r="AY110" s="17" t="s">
        <v>112</v>
      </c>
      <c r="BE110" s="216">
        <f>IF(N110="základní",J110,0)</f>
        <v>0</v>
      </c>
      <c r="BF110" s="216">
        <f>IF(N110="snížená",J110,0)</f>
        <v>0</v>
      </c>
      <c r="BG110" s="216">
        <f>IF(N110="zákl. přenesená",J110,0)</f>
        <v>0</v>
      </c>
      <c r="BH110" s="216">
        <f>IF(N110="sníž. přenesená",J110,0)</f>
        <v>0</v>
      </c>
      <c r="BI110" s="216">
        <f>IF(N110="nulová",J110,0)</f>
        <v>0</v>
      </c>
      <c r="BJ110" s="17" t="s">
        <v>81</v>
      </c>
      <c r="BK110" s="216">
        <f>ROUND(I110*H110,2)</f>
        <v>0</v>
      </c>
      <c r="BL110" s="17" t="s">
        <v>194</v>
      </c>
      <c r="BM110" s="215" t="s">
        <v>210</v>
      </c>
    </row>
    <row r="111" s="2" customFormat="1">
      <c r="A111" s="38"/>
      <c r="B111" s="39"/>
      <c r="C111" s="40"/>
      <c r="D111" s="217" t="s">
        <v>121</v>
      </c>
      <c r="E111" s="40"/>
      <c r="F111" s="218" t="s">
        <v>209</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121</v>
      </c>
      <c r="AU111" s="17" t="s">
        <v>83</v>
      </c>
    </row>
    <row r="112" s="2" customFormat="1">
      <c r="A112" s="38"/>
      <c r="B112" s="39"/>
      <c r="C112" s="40"/>
      <c r="D112" s="217" t="s">
        <v>130</v>
      </c>
      <c r="E112" s="40"/>
      <c r="F112" s="224" t="s">
        <v>211</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130</v>
      </c>
      <c r="AU112" s="17" t="s">
        <v>83</v>
      </c>
    </row>
    <row r="113" s="2" customFormat="1" ht="16.5" customHeight="1">
      <c r="A113" s="38"/>
      <c r="B113" s="39"/>
      <c r="C113" s="204" t="s">
        <v>164</v>
      </c>
      <c r="D113" s="204" t="s">
        <v>114</v>
      </c>
      <c r="E113" s="205" t="s">
        <v>212</v>
      </c>
      <c r="F113" s="206" t="s">
        <v>213</v>
      </c>
      <c r="G113" s="207" t="s">
        <v>139</v>
      </c>
      <c r="H113" s="208">
        <v>1</v>
      </c>
      <c r="I113" s="209"/>
      <c r="J113" s="210">
        <f>ROUND(I113*H113,2)</f>
        <v>0</v>
      </c>
      <c r="K113" s="206" t="s">
        <v>19</v>
      </c>
      <c r="L113" s="44"/>
      <c r="M113" s="211" t="s">
        <v>19</v>
      </c>
      <c r="N113" s="212" t="s">
        <v>45</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194</v>
      </c>
      <c r="AT113" s="215" t="s">
        <v>114</v>
      </c>
      <c r="AU113" s="215" t="s">
        <v>83</v>
      </c>
      <c r="AY113" s="17" t="s">
        <v>112</v>
      </c>
      <c r="BE113" s="216">
        <f>IF(N113="základní",J113,0)</f>
        <v>0</v>
      </c>
      <c r="BF113" s="216">
        <f>IF(N113="snížená",J113,0)</f>
        <v>0</v>
      </c>
      <c r="BG113" s="216">
        <f>IF(N113="zákl. přenesená",J113,0)</f>
        <v>0</v>
      </c>
      <c r="BH113" s="216">
        <f>IF(N113="sníž. přenesená",J113,0)</f>
        <v>0</v>
      </c>
      <c r="BI113" s="216">
        <f>IF(N113="nulová",J113,0)</f>
        <v>0</v>
      </c>
      <c r="BJ113" s="17" t="s">
        <v>81</v>
      </c>
      <c r="BK113" s="216">
        <f>ROUND(I113*H113,2)</f>
        <v>0</v>
      </c>
      <c r="BL113" s="17" t="s">
        <v>194</v>
      </c>
      <c r="BM113" s="215" t="s">
        <v>214</v>
      </c>
    </row>
    <row r="114" s="2" customFormat="1">
      <c r="A114" s="38"/>
      <c r="B114" s="39"/>
      <c r="C114" s="40"/>
      <c r="D114" s="217" t="s">
        <v>121</v>
      </c>
      <c r="E114" s="40"/>
      <c r="F114" s="218" t="s">
        <v>213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121</v>
      </c>
      <c r="AU114" s="17" t="s">
        <v>83</v>
      </c>
    </row>
    <row r="115" s="2" customFormat="1">
      <c r="A115" s="38"/>
      <c r="B115" s="39"/>
      <c r="C115" s="40"/>
      <c r="D115" s="217" t="s">
        <v>130</v>
      </c>
      <c r="E115" s="40"/>
      <c r="F115" s="224" t="s">
        <v>215</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130</v>
      </c>
      <c r="AU115" s="17" t="s">
        <v>83</v>
      </c>
    </row>
    <row r="116" s="12" customFormat="1" ht="22.8" customHeight="1">
      <c r="A116" s="12"/>
      <c r="B116" s="188"/>
      <c r="C116" s="189"/>
      <c r="D116" s="190" t="s">
        <v>73</v>
      </c>
      <c r="E116" s="202" t="s">
        <v>216</v>
      </c>
      <c r="F116" s="202" t="s">
        <v>217</v>
      </c>
      <c r="G116" s="189"/>
      <c r="H116" s="189"/>
      <c r="I116" s="192"/>
      <c r="J116" s="203">
        <f>BK116</f>
        <v>0</v>
      </c>
      <c r="K116" s="189"/>
      <c r="L116" s="194"/>
      <c r="M116" s="195"/>
      <c r="N116" s="196"/>
      <c r="O116" s="196"/>
      <c r="P116" s="197">
        <f>SUM(P117:P125)</f>
        <v>0</v>
      </c>
      <c r="Q116" s="196"/>
      <c r="R116" s="197">
        <f>SUM(R117:R125)</f>
        <v>0</v>
      </c>
      <c r="S116" s="196"/>
      <c r="T116" s="198">
        <f>SUM(T117:T125)</f>
        <v>0</v>
      </c>
      <c r="U116" s="12"/>
      <c r="V116" s="12"/>
      <c r="W116" s="12"/>
      <c r="X116" s="12"/>
      <c r="Y116" s="12"/>
      <c r="Z116" s="12"/>
      <c r="AA116" s="12"/>
      <c r="AB116" s="12"/>
      <c r="AC116" s="12"/>
      <c r="AD116" s="12"/>
      <c r="AE116" s="12"/>
      <c r="AR116" s="199" t="s">
        <v>142</v>
      </c>
      <c r="AT116" s="200" t="s">
        <v>73</v>
      </c>
      <c r="AU116" s="200" t="s">
        <v>81</v>
      </c>
      <c r="AY116" s="199" t="s">
        <v>112</v>
      </c>
      <c r="BK116" s="201">
        <f>SUM(BK117:BK125)</f>
        <v>0</v>
      </c>
    </row>
    <row r="117" s="2" customFormat="1" ht="16.5" customHeight="1">
      <c r="A117" s="38"/>
      <c r="B117" s="39"/>
      <c r="C117" s="204" t="s">
        <v>182</v>
      </c>
      <c r="D117" s="204" t="s">
        <v>114</v>
      </c>
      <c r="E117" s="205" t="s">
        <v>218</v>
      </c>
      <c r="F117" s="206" t="s">
        <v>217</v>
      </c>
      <c r="G117" s="207" t="s">
        <v>139</v>
      </c>
      <c r="H117" s="208">
        <v>1</v>
      </c>
      <c r="I117" s="209"/>
      <c r="J117" s="210">
        <f>ROUND(I117*H117,2)</f>
        <v>0</v>
      </c>
      <c r="K117" s="206" t="s">
        <v>19</v>
      </c>
      <c r="L117" s="44"/>
      <c r="M117" s="211" t="s">
        <v>19</v>
      </c>
      <c r="N117" s="212" t="s">
        <v>45</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194</v>
      </c>
      <c r="AT117" s="215" t="s">
        <v>114</v>
      </c>
      <c r="AU117" s="215" t="s">
        <v>83</v>
      </c>
      <c r="AY117" s="17" t="s">
        <v>112</v>
      </c>
      <c r="BE117" s="216">
        <f>IF(N117="základní",J117,0)</f>
        <v>0</v>
      </c>
      <c r="BF117" s="216">
        <f>IF(N117="snížená",J117,0)</f>
        <v>0</v>
      </c>
      <c r="BG117" s="216">
        <f>IF(N117="zákl. přenesená",J117,0)</f>
        <v>0</v>
      </c>
      <c r="BH117" s="216">
        <f>IF(N117="sníž. přenesená",J117,0)</f>
        <v>0</v>
      </c>
      <c r="BI117" s="216">
        <f>IF(N117="nulová",J117,0)</f>
        <v>0</v>
      </c>
      <c r="BJ117" s="17" t="s">
        <v>81</v>
      </c>
      <c r="BK117" s="216">
        <f>ROUND(I117*H117,2)</f>
        <v>0</v>
      </c>
      <c r="BL117" s="17" t="s">
        <v>194</v>
      </c>
      <c r="BM117" s="215" t="s">
        <v>219</v>
      </c>
    </row>
    <row r="118" s="2" customFormat="1">
      <c r="A118" s="38"/>
      <c r="B118" s="39"/>
      <c r="C118" s="40"/>
      <c r="D118" s="217" t="s">
        <v>121</v>
      </c>
      <c r="E118" s="40"/>
      <c r="F118" s="218" t="s">
        <v>217</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121</v>
      </c>
      <c r="AU118" s="17" t="s">
        <v>83</v>
      </c>
    </row>
    <row r="119" s="2" customFormat="1">
      <c r="A119" s="38"/>
      <c r="B119" s="39"/>
      <c r="C119" s="40"/>
      <c r="D119" s="217" t="s">
        <v>130</v>
      </c>
      <c r="E119" s="40"/>
      <c r="F119" s="224" t="s">
        <v>220</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130</v>
      </c>
      <c r="AU119" s="17" t="s">
        <v>83</v>
      </c>
    </row>
    <row r="120" s="2" customFormat="1" ht="16.5" customHeight="1">
      <c r="A120" s="38"/>
      <c r="B120" s="39"/>
      <c r="C120" s="204" t="s">
        <v>221</v>
      </c>
      <c r="D120" s="204" t="s">
        <v>114</v>
      </c>
      <c r="E120" s="205" t="s">
        <v>222</v>
      </c>
      <c r="F120" s="206" t="s">
        <v>223</v>
      </c>
      <c r="G120" s="207" t="s">
        <v>139</v>
      </c>
      <c r="H120" s="208">
        <v>1</v>
      </c>
      <c r="I120" s="209"/>
      <c r="J120" s="210">
        <f>ROUND(I120*H120,2)</f>
        <v>0</v>
      </c>
      <c r="K120" s="206" t="s">
        <v>19</v>
      </c>
      <c r="L120" s="44"/>
      <c r="M120" s="211" t="s">
        <v>19</v>
      </c>
      <c r="N120" s="212" t="s">
        <v>45</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194</v>
      </c>
      <c r="AT120" s="215" t="s">
        <v>114</v>
      </c>
      <c r="AU120" s="215" t="s">
        <v>83</v>
      </c>
      <c r="AY120" s="17" t="s">
        <v>112</v>
      </c>
      <c r="BE120" s="216">
        <f>IF(N120="základní",J120,0)</f>
        <v>0</v>
      </c>
      <c r="BF120" s="216">
        <f>IF(N120="snížená",J120,0)</f>
        <v>0</v>
      </c>
      <c r="BG120" s="216">
        <f>IF(N120="zákl. přenesená",J120,0)</f>
        <v>0</v>
      </c>
      <c r="BH120" s="216">
        <f>IF(N120="sníž. přenesená",J120,0)</f>
        <v>0</v>
      </c>
      <c r="BI120" s="216">
        <f>IF(N120="nulová",J120,0)</f>
        <v>0</v>
      </c>
      <c r="BJ120" s="17" t="s">
        <v>81</v>
      </c>
      <c r="BK120" s="216">
        <f>ROUND(I120*H120,2)</f>
        <v>0</v>
      </c>
      <c r="BL120" s="17" t="s">
        <v>194</v>
      </c>
      <c r="BM120" s="215" t="s">
        <v>224</v>
      </c>
    </row>
    <row r="121" s="2" customFormat="1">
      <c r="A121" s="38"/>
      <c r="B121" s="39"/>
      <c r="C121" s="40"/>
      <c r="D121" s="217" t="s">
        <v>121</v>
      </c>
      <c r="E121" s="40"/>
      <c r="F121" s="218" t="s">
        <v>223</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121</v>
      </c>
      <c r="AU121" s="17" t="s">
        <v>83</v>
      </c>
    </row>
    <row r="122" s="2" customFormat="1">
      <c r="A122" s="38"/>
      <c r="B122" s="39"/>
      <c r="C122" s="40"/>
      <c r="D122" s="217" t="s">
        <v>130</v>
      </c>
      <c r="E122" s="40"/>
      <c r="F122" s="224" t="s">
        <v>225</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130</v>
      </c>
      <c r="AU122" s="17" t="s">
        <v>83</v>
      </c>
    </row>
    <row r="123" s="2" customFormat="1" ht="16.5" customHeight="1">
      <c r="A123" s="38"/>
      <c r="B123" s="39"/>
      <c r="C123" s="204" t="s">
        <v>226</v>
      </c>
      <c r="D123" s="204" t="s">
        <v>114</v>
      </c>
      <c r="E123" s="205" t="s">
        <v>227</v>
      </c>
      <c r="F123" s="206" t="s">
        <v>228</v>
      </c>
      <c r="G123" s="207" t="s">
        <v>139</v>
      </c>
      <c r="H123" s="208">
        <v>1</v>
      </c>
      <c r="I123" s="209"/>
      <c r="J123" s="210">
        <f>ROUND(I123*H123,2)</f>
        <v>0</v>
      </c>
      <c r="K123" s="206" t="s">
        <v>19</v>
      </c>
      <c r="L123" s="44"/>
      <c r="M123" s="211" t="s">
        <v>19</v>
      </c>
      <c r="N123" s="212" t="s">
        <v>45</v>
      </c>
      <c r="O123" s="84"/>
      <c r="P123" s="213">
        <f>O123*H123</f>
        <v>0</v>
      </c>
      <c r="Q123" s="213">
        <v>0</v>
      </c>
      <c r="R123" s="213">
        <f>Q123*H123</f>
        <v>0</v>
      </c>
      <c r="S123" s="213">
        <v>0</v>
      </c>
      <c r="T123" s="214">
        <f>S123*H123</f>
        <v>0</v>
      </c>
      <c r="U123" s="38"/>
      <c r="V123" s="38"/>
      <c r="W123" s="38"/>
      <c r="X123" s="38"/>
      <c r="Y123" s="38"/>
      <c r="Z123" s="38"/>
      <c r="AA123" s="38"/>
      <c r="AB123" s="38"/>
      <c r="AC123" s="38"/>
      <c r="AD123" s="38"/>
      <c r="AE123" s="38"/>
      <c r="AR123" s="215" t="s">
        <v>194</v>
      </c>
      <c r="AT123" s="215" t="s">
        <v>114</v>
      </c>
      <c r="AU123" s="215" t="s">
        <v>83</v>
      </c>
      <c r="AY123" s="17" t="s">
        <v>112</v>
      </c>
      <c r="BE123" s="216">
        <f>IF(N123="základní",J123,0)</f>
        <v>0</v>
      </c>
      <c r="BF123" s="216">
        <f>IF(N123="snížená",J123,0)</f>
        <v>0</v>
      </c>
      <c r="BG123" s="216">
        <f>IF(N123="zákl. přenesená",J123,0)</f>
        <v>0</v>
      </c>
      <c r="BH123" s="216">
        <f>IF(N123="sníž. přenesená",J123,0)</f>
        <v>0</v>
      </c>
      <c r="BI123" s="216">
        <f>IF(N123="nulová",J123,0)</f>
        <v>0</v>
      </c>
      <c r="BJ123" s="17" t="s">
        <v>81</v>
      </c>
      <c r="BK123" s="216">
        <f>ROUND(I123*H123,2)</f>
        <v>0</v>
      </c>
      <c r="BL123" s="17" t="s">
        <v>194</v>
      </c>
      <c r="BM123" s="215" t="s">
        <v>229</v>
      </c>
    </row>
    <row r="124" s="2" customFormat="1">
      <c r="A124" s="38"/>
      <c r="B124" s="39"/>
      <c r="C124" s="40"/>
      <c r="D124" s="217" t="s">
        <v>121</v>
      </c>
      <c r="E124" s="40"/>
      <c r="F124" s="218" t="s">
        <v>228</v>
      </c>
      <c r="G124" s="40"/>
      <c r="H124" s="40"/>
      <c r="I124" s="219"/>
      <c r="J124" s="40"/>
      <c r="K124" s="40"/>
      <c r="L124" s="44"/>
      <c r="M124" s="220"/>
      <c r="N124" s="221"/>
      <c r="O124" s="84"/>
      <c r="P124" s="84"/>
      <c r="Q124" s="84"/>
      <c r="R124" s="84"/>
      <c r="S124" s="84"/>
      <c r="T124" s="85"/>
      <c r="U124" s="38"/>
      <c r="V124" s="38"/>
      <c r="W124" s="38"/>
      <c r="X124" s="38"/>
      <c r="Y124" s="38"/>
      <c r="Z124" s="38"/>
      <c r="AA124" s="38"/>
      <c r="AB124" s="38"/>
      <c r="AC124" s="38"/>
      <c r="AD124" s="38"/>
      <c r="AE124" s="38"/>
      <c r="AT124" s="17" t="s">
        <v>121</v>
      </c>
      <c r="AU124" s="17" t="s">
        <v>83</v>
      </c>
    </row>
    <row r="125" s="2" customFormat="1">
      <c r="A125" s="38"/>
      <c r="B125" s="39"/>
      <c r="C125" s="40"/>
      <c r="D125" s="217" t="s">
        <v>130</v>
      </c>
      <c r="E125" s="40"/>
      <c r="F125" s="224" t="s">
        <v>230</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130</v>
      </c>
      <c r="AU125" s="17" t="s">
        <v>83</v>
      </c>
    </row>
    <row r="126" s="12" customFormat="1" ht="22.8" customHeight="1">
      <c r="A126" s="12"/>
      <c r="B126" s="188"/>
      <c r="C126" s="189"/>
      <c r="D126" s="190" t="s">
        <v>73</v>
      </c>
      <c r="E126" s="202" t="s">
        <v>231</v>
      </c>
      <c r="F126" s="202" t="s">
        <v>232</v>
      </c>
      <c r="G126" s="189"/>
      <c r="H126" s="189"/>
      <c r="I126" s="192"/>
      <c r="J126" s="203">
        <f>BK126</f>
        <v>0</v>
      </c>
      <c r="K126" s="189"/>
      <c r="L126" s="194"/>
      <c r="M126" s="195"/>
      <c r="N126" s="196"/>
      <c r="O126" s="196"/>
      <c r="P126" s="197">
        <f>SUM(P127:P129)</f>
        <v>0</v>
      </c>
      <c r="Q126" s="196"/>
      <c r="R126" s="197">
        <f>SUM(R127:R129)</f>
        <v>0</v>
      </c>
      <c r="S126" s="196"/>
      <c r="T126" s="198">
        <f>SUM(T127:T129)</f>
        <v>0</v>
      </c>
      <c r="U126" s="12"/>
      <c r="V126" s="12"/>
      <c r="W126" s="12"/>
      <c r="X126" s="12"/>
      <c r="Y126" s="12"/>
      <c r="Z126" s="12"/>
      <c r="AA126" s="12"/>
      <c r="AB126" s="12"/>
      <c r="AC126" s="12"/>
      <c r="AD126" s="12"/>
      <c r="AE126" s="12"/>
      <c r="AR126" s="199" t="s">
        <v>142</v>
      </c>
      <c r="AT126" s="200" t="s">
        <v>73</v>
      </c>
      <c r="AU126" s="200" t="s">
        <v>81</v>
      </c>
      <c r="AY126" s="199" t="s">
        <v>112</v>
      </c>
      <c r="BK126" s="201">
        <f>SUM(BK127:BK129)</f>
        <v>0</v>
      </c>
    </row>
    <row r="127" s="2" customFormat="1" ht="16.5" customHeight="1">
      <c r="A127" s="38"/>
      <c r="B127" s="39"/>
      <c r="C127" s="204" t="s">
        <v>8</v>
      </c>
      <c r="D127" s="204" t="s">
        <v>114</v>
      </c>
      <c r="E127" s="205" t="s">
        <v>233</v>
      </c>
      <c r="F127" s="206" t="s">
        <v>234</v>
      </c>
      <c r="G127" s="207" t="s">
        <v>235</v>
      </c>
      <c r="H127" s="208">
        <v>1</v>
      </c>
      <c r="I127" s="209"/>
      <c r="J127" s="210">
        <f>ROUND(I127*H127,2)</f>
        <v>0</v>
      </c>
      <c r="K127" s="206" t="s">
        <v>19</v>
      </c>
      <c r="L127" s="44"/>
      <c r="M127" s="211" t="s">
        <v>19</v>
      </c>
      <c r="N127" s="212" t="s">
        <v>45</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194</v>
      </c>
      <c r="AT127" s="215" t="s">
        <v>114</v>
      </c>
      <c r="AU127" s="215" t="s">
        <v>83</v>
      </c>
      <c r="AY127" s="17" t="s">
        <v>112</v>
      </c>
      <c r="BE127" s="216">
        <f>IF(N127="základní",J127,0)</f>
        <v>0</v>
      </c>
      <c r="BF127" s="216">
        <f>IF(N127="snížená",J127,0)</f>
        <v>0</v>
      </c>
      <c r="BG127" s="216">
        <f>IF(N127="zákl. přenesená",J127,0)</f>
        <v>0</v>
      </c>
      <c r="BH127" s="216">
        <f>IF(N127="sníž. přenesená",J127,0)</f>
        <v>0</v>
      </c>
      <c r="BI127" s="216">
        <f>IF(N127="nulová",J127,0)</f>
        <v>0</v>
      </c>
      <c r="BJ127" s="17" t="s">
        <v>81</v>
      </c>
      <c r="BK127" s="216">
        <f>ROUND(I127*H127,2)</f>
        <v>0</v>
      </c>
      <c r="BL127" s="17" t="s">
        <v>194</v>
      </c>
      <c r="BM127" s="215" t="s">
        <v>236</v>
      </c>
    </row>
    <row r="128" s="2" customFormat="1">
      <c r="A128" s="38"/>
      <c r="B128" s="39"/>
      <c r="C128" s="40"/>
      <c r="D128" s="217" t="s">
        <v>121</v>
      </c>
      <c r="E128" s="40"/>
      <c r="F128" s="218" t="s">
        <v>234</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121</v>
      </c>
      <c r="AU128" s="17" t="s">
        <v>83</v>
      </c>
    </row>
    <row r="129" s="2" customFormat="1">
      <c r="A129" s="38"/>
      <c r="B129" s="39"/>
      <c r="C129" s="40"/>
      <c r="D129" s="217" t="s">
        <v>130</v>
      </c>
      <c r="E129" s="40"/>
      <c r="F129" s="224" t="s">
        <v>237</v>
      </c>
      <c r="G129" s="40"/>
      <c r="H129" s="40"/>
      <c r="I129" s="219"/>
      <c r="J129" s="40"/>
      <c r="K129" s="40"/>
      <c r="L129" s="44"/>
      <c r="M129" s="220"/>
      <c r="N129" s="221"/>
      <c r="O129" s="84"/>
      <c r="P129" s="84"/>
      <c r="Q129" s="84"/>
      <c r="R129" s="84"/>
      <c r="S129" s="84"/>
      <c r="T129" s="85"/>
      <c r="U129" s="38"/>
      <c r="V129" s="38"/>
      <c r="W129" s="38"/>
      <c r="X129" s="38"/>
      <c r="Y129" s="38"/>
      <c r="Z129" s="38"/>
      <c r="AA129" s="38"/>
      <c r="AB129" s="38"/>
      <c r="AC129" s="38"/>
      <c r="AD129" s="38"/>
      <c r="AE129" s="38"/>
      <c r="AT129" s="17" t="s">
        <v>130</v>
      </c>
      <c r="AU129" s="17" t="s">
        <v>83</v>
      </c>
    </row>
    <row r="130" s="12" customFormat="1" ht="22.8" customHeight="1">
      <c r="A130" s="12"/>
      <c r="B130" s="188"/>
      <c r="C130" s="189"/>
      <c r="D130" s="190" t="s">
        <v>73</v>
      </c>
      <c r="E130" s="202" t="s">
        <v>238</v>
      </c>
      <c r="F130" s="202" t="s">
        <v>239</v>
      </c>
      <c r="G130" s="189"/>
      <c r="H130" s="189"/>
      <c r="I130" s="192"/>
      <c r="J130" s="203">
        <f>BK130</f>
        <v>0</v>
      </c>
      <c r="K130" s="189"/>
      <c r="L130" s="194"/>
      <c r="M130" s="195"/>
      <c r="N130" s="196"/>
      <c r="O130" s="196"/>
      <c r="P130" s="197">
        <f>SUM(P131:P133)</f>
        <v>0</v>
      </c>
      <c r="Q130" s="196"/>
      <c r="R130" s="197">
        <f>SUM(R131:R133)</f>
        <v>0</v>
      </c>
      <c r="S130" s="196"/>
      <c r="T130" s="198">
        <f>SUM(T131:T133)</f>
        <v>0</v>
      </c>
      <c r="U130" s="12"/>
      <c r="V130" s="12"/>
      <c r="W130" s="12"/>
      <c r="X130" s="12"/>
      <c r="Y130" s="12"/>
      <c r="Z130" s="12"/>
      <c r="AA130" s="12"/>
      <c r="AB130" s="12"/>
      <c r="AC130" s="12"/>
      <c r="AD130" s="12"/>
      <c r="AE130" s="12"/>
      <c r="AR130" s="199" t="s">
        <v>142</v>
      </c>
      <c r="AT130" s="200" t="s">
        <v>73</v>
      </c>
      <c r="AU130" s="200" t="s">
        <v>81</v>
      </c>
      <c r="AY130" s="199" t="s">
        <v>112</v>
      </c>
      <c r="BK130" s="201">
        <f>SUM(BK131:BK133)</f>
        <v>0</v>
      </c>
    </row>
    <row r="131" s="2" customFormat="1" ht="16.5" customHeight="1">
      <c r="A131" s="38"/>
      <c r="B131" s="39"/>
      <c r="C131" s="204" t="s">
        <v>240</v>
      </c>
      <c r="D131" s="204" t="s">
        <v>114</v>
      </c>
      <c r="E131" s="205" t="s">
        <v>241</v>
      </c>
      <c r="F131" s="206" t="s">
        <v>242</v>
      </c>
      <c r="G131" s="207" t="s">
        <v>139</v>
      </c>
      <c r="H131" s="208">
        <v>1</v>
      </c>
      <c r="I131" s="209"/>
      <c r="J131" s="210">
        <f>ROUND(I131*H131,2)</f>
        <v>0</v>
      </c>
      <c r="K131" s="206" t="s">
        <v>19</v>
      </c>
      <c r="L131" s="44"/>
      <c r="M131" s="211" t="s">
        <v>19</v>
      </c>
      <c r="N131" s="212" t="s">
        <v>45</v>
      </c>
      <c r="O131" s="84"/>
      <c r="P131" s="213">
        <f>O131*H131</f>
        <v>0</v>
      </c>
      <c r="Q131" s="213">
        <v>0</v>
      </c>
      <c r="R131" s="213">
        <f>Q131*H131</f>
        <v>0</v>
      </c>
      <c r="S131" s="213">
        <v>0</v>
      </c>
      <c r="T131" s="214">
        <f>S131*H131</f>
        <v>0</v>
      </c>
      <c r="U131" s="38"/>
      <c r="V131" s="38"/>
      <c r="W131" s="38"/>
      <c r="X131" s="38"/>
      <c r="Y131" s="38"/>
      <c r="Z131" s="38"/>
      <c r="AA131" s="38"/>
      <c r="AB131" s="38"/>
      <c r="AC131" s="38"/>
      <c r="AD131" s="38"/>
      <c r="AE131" s="38"/>
      <c r="AR131" s="215" t="s">
        <v>194</v>
      </c>
      <c r="AT131" s="215" t="s">
        <v>114</v>
      </c>
      <c r="AU131" s="215" t="s">
        <v>83</v>
      </c>
      <c r="AY131" s="17" t="s">
        <v>112</v>
      </c>
      <c r="BE131" s="216">
        <f>IF(N131="základní",J131,0)</f>
        <v>0</v>
      </c>
      <c r="BF131" s="216">
        <f>IF(N131="snížená",J131,0)</f>
        <v>0</v>
      </c>
      <c r="BG131" s="216">
        <f>IF(N131="zákl. přenesená",J131,0)</f>
        <v>0</v>
      </c>
      <c r="BH131" s="216">
        <f>IF(N131="sníž. přenesená",J131,0)</f>
        <v>0</v>
      </c>
      <c r="BI131" s="216">
        <f>IF(N131="nulová",J131,0)</f>
        <v>0</v>
      </c>
      <c r="BJ131" s="17" t="s">
        <v>81</v>
      </c>
      <c r="BK131" s="216">
        <f>ROUND(I131*H131,2)</f>
        <v>0</v>
      </c>
      <c r="BL131" s="17" t="s">
        <v>194</v>
      </c>
      <c r="BM131" s="215" t="s">
        <v>243</v>
      </c>
    </row>
    <row r="132" s="2" customFormat="1">
      <c r="A132" s="38"/>
      <c r="B132" s="39"/>
      <c r="C132" s="40"/>
      <c r="D132" s="217" t="s">
        <v>121</v>
      </c>
      <c r="E132" s="40"/>
      <c r="F132" s="218" t="s">
        <v>242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121</v>
      </c>
      <c r="AU132" s="17" t="s">
        <v>83</v>
      </c>
    </row>
    <row r="133" s="2" customFormat="1">
      <c r="A133" s="38"/>
      <c r="B133" s="39"/>
      <c r="C133" s="40"/>
      <c r="D133" s="217" t="s">
        <v>130</v>
      </c>
      <c r="E133" s="40"/>
      <c r="F133" s="224" t="s">
        <v>244</v>
      </c>
      <c r="G133" s="40"/>
      <c r="H133" s="40"/>
      <c r="I133" s="219"/>
      <c r="J133" s="40"/>
      <c r="K133" s="40"/>
      <c r="L133" s="44"/>
      <c r="M133" s="236"/>
      <c r="N133" s="237"/>
      <c r="O133" s="238"/>
      <c r="P133" s="238"/>
      <c r="Q133" s="238"/>
      <c r="R133" s="238"/>
      <c r="S133" s="238"/>
      <c r="T133" s="239"/>
      <c r="U133" s="38"/>
      <c r="V133" s="38"/>
      <c r="W133" s="38"/>
      <c r="X133" s="38"/>
      <c r="Y133" s="38"/>
      <c r="Z133" s="38"/>
      <c r="AA133" s="38"/>
      <c r="AB133" s="38"/>
      <c r="AC133" s="38"/>
      <c r="AD133" s="38"/>
      <c r="AE133" s="38"/>
      <c r="AT133" s="17" t="s">
        <v>130</v>
      </c>
      <c r="AU133" s="17" t="s">
        <v>83</v>
      </c>
    </row>
    <row r="134" s="2" customFormat="1" ht="6.96" customHeight="1">
      <c r="A134" s="38"/>
      <c r="B134" s="59"/>
      <c r="C134" s="60"/>
      <c r="D134" s="60"/>
      <c r="E134" s="60"/>
      <c r="F134" s="60"/>
      <c r="G134" s="60"/>
      <c r="H134" s="60"/>
      <c r="I134" s="60"/>
      <c r="J134" s="60"/>
      <c r="K134" s="60"/>
      <c r="L134" s="44"/>
      <c r="M134" s="38"/>
      <c r="O134" s="38"/>
      <c r="P134" s="38"/>
      <c r="Q134" s="38"/>
      <c r="R134" s="38"/>
      <c r="S134" s="38"/>
      <c r="T134" s="38"/>
      <c r="U134" s="38"/>
      <c r="V134" s="38"/>
      <c r="W134" s="38"/>
      <c r="X134" s="38"/>
      <c r="Y134" s="38"/>
      <c r="Z134" s="38"/>
      <c r="AA134" s="38"/>
      <c r="AB134" s="38"/>
      <c r="AC134" s="38"/>
      <c r="AD134" s="38"/>
      <c r="AE134" s="38"/>
    </row>
  </sheetData>
  <sheetProtection sheet="1" autoFilter="0" formatColumns="0" formatRows="0" objects="1" scenarios="1" spinCount="100000" saltValue="im3kKXfxk168Haa8jN6NsLIe0F8Owq9XDPwmNmMR7fKgrKv0S1m8B0fhn6+3wyHACb8KsDPywEFNZ4urVsIRdA==" hashValue="zuQkGsQbL3KOIDHq1ANFZFkhoyN94T9DSiCuQNi1RbfueRNuk22/QzfPQkvdYM2kD86cTU9Rmngt4+uWIk0p8w==" algorithmName="SHA-512" password="CC35"/>
  <autoFilter ref="C86:K13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40" customWidth="1"/>
    <col min="2" max="2" width="1.667969" style="240" customWidth="1"/>
    <col min="3" max="4" width="5" style="240" customWidth="1"/>
    <col min="5" max="5" width="11.66016" style="240" customWidth="1"/>
    <col min="6" max="6" width="9.160156" style="240" customWidth="1"/>
    <col min="7" max="7" width="5" style="240" customWidth="1"/>
    <col min="8" max="8" width="77.83203" style="240" customWidth="1"/>
    <col min="9" max="10" width="20" style="240" customWidth="1"/>
    <col min="11" max="11" width="1.667969" style="240" customWidth="1"/>
  </cols>
  <sheetData>
    <row r="1" s="1" customFormat="1" ht="37.5" customHeight="1"/>
    <row r="2" s="1" customFormat="1" ht="7.5" customHeight="1">
      <c r="B2" s="241"/>
      <c r="C2" s="242"/>
      <c r="D2" s="242"/>
      <c r="E2" s="242"/>
      <c r="F2" s="242"/>
      <c r="G2" s="242"/>
      <c r="H2" s="242"/>
      <c r="I2" s="242"/>
      <c r="J2" s="242"/>
      <c r="K2" s="243"/>
    </row>
    <row r="3" s="14" customFormat="1" ht="45" customHeight="1">
      <c r="B3" s="244"/>
      <c r="C3" s="245" t="s">
        <v>245</v>
      </c>
      <c r="D3" s="245"/>
      <c r="E3" s="245"/>
      <c r="F3" s="245"/>
      <c r="G3" s="245"/>
      <c r="H3" s="245"/>
      <c r="I3" s="245"/>
      <c r="J3" s="245"/>
      <c r="K3" s="246"/>
    </row>
    <row r="4" s="1" customFormat="1" ht="25.5" customHeight="1">
      <c r="B4" s="247"/>
      <c r="C4" s="248" t="s">
        <v>246</v>
      </c>
      <c r="D4" s="248"/>
      <c r="E4" s="248"/>
      <c r="F4" s="248"/>
      <c r="G4" s="248"/>
      <c r="H4" s="248"/>
      <c r="I4" s="248"/>
      <c r="J4" s="248"/>
      <c r="K4" s="249"/>
    </row>
    <row r="5" s="1" customFormat="1" ht="5.25" customHeight="1">
      <c r="B5" s="247"/>
      <c r="C5" s="250"/>
      <c r="D5" s="250"/>
      <c r="E5" s="250"/>
      <c r="F5" s="250"/>
      <c r="G5" s="250"/>
      <c r="H5" s="250"/>
      <c r="I5" s="250"/>
      <c r="J5" s="250"/>
      <c r="K5" s="249"/>
    </row>
    <row r="6" s="1" customFormat="1" ht="15" customHeight="1">
      <c r="B6" s="247"/>
      <c r="C6" s="251" t="s">
        <v>247</v>
      </c>
      <c r="D6" s="251"/>
      <c r="E6" s="251"/>
      <c r="F6" s="251"/>
      <c r="G6" s="251"/>
      <c r="H6" s="251"/>
      <c r="I6" s="251"/>
      <c r="J6" s="251"/>
      <c r="K6" s="249"/>
    </row>
    <row r="7" s="1" customFormat="1" ht="15" customHeight="1">
      <c r="B7" s="252"/>
      <c r="C7" s="251" t="s">
        <v>248</v>
      </c>
      <c r="D7" s="251"/>
      <c r="E7" s="251"/>
      <c r="F7" s="251"/>
      <c r="G7" s="251"/>
      <c r="H7" s="251"/>
      <c r="I7" s="251"/>
      <c r="J7" s="251"/>
      <c r="K7" s="249"/>
    </row>
    <row r="8" s="1" customFormat="1" ht="12.75" customHeight="1">
      <c r="B8" s="252"/>
      <c r="C8" s="251"/>
      <c r="D8" s="251"/>
      <c r="E8" s="251"/>
      <c r="F8" s="251"/>
      <c r="G8" s="251"/>
      <c r="H8" s="251"/>
      <c r="I8" s="251"/>
      <c r="J8" s="251"/>
      <c r="K8" s="249"/>
    </row>
    <row r="9" s="1" customFormat="1" ht="15" customHeight="1">
      <c r="B9" s="252"/>
      <c r="C9" s="251" t="s">
        <v>249</v>
      </c>
      <c r="D9" s="251"/>
      <c r="E9" s="251"/>
      <c r="F9" s="251"/>
      <c r="G9" s="251"/>
      <c r="H9" s="251"/>
      <c r="I9" s="251"/>
      <c r="J9" s="251"/>
      <c r="K9" s="249"/>
    </row>
    <row r="10" s="1" customFormat="1" ht="15" customHeight="1">
      <c r="B10" s="252"/>
      <c r="C10" s="251"/>
      <c r="D10" s="251" t="s">
        <v>250</v>
      </c>
      <c r="E10" s="251"/>
      <c r="F10" s="251"/>
      <c r="G10" s="251"/>
      <c r="H10" s="251"/>
      <c r="I10" s="251"/>
      <c r="J10" s="251"/>
      <c r="K10" s="249"/>
    </row>
    <row r="11" s="1" customFormat="1" ht="15" customHeight="1">
      <c r="B11" s="252"/>
      <c r="C11" s="253"/>
      <c r="D11" s="251" t="s">
        <v>251</v>
      </c>
      <c r="E11" s="251"/>
      <c r="F11" s="251"/>
      <c r="G11" s="251"/>
      <c r="H11" s="251"/>
      <c r="I11" s="251"/>
      <c r="J11" s="251"/>
      <c r="K11" s="249"/>
    </row>
    <row r="12" s="1" customFormat="1" ht="15" customHeight="1">
      <c r="B12" s="252"/>
      <c r="C12" s="253"/>
      <c r="D12" s="251"/>
      <c r="E12" s="251"/>
      <c r="F12" s="251"/>
      <c r="G12" s="251"/>
      <c r="H12" s="251"/>
      <c r="I12" s="251"/>
      <c r="J12" s="251"/>
      <c r="K12" s="249"/>
    </row>
    <row r="13" s="1" customFormat="1" ht="15" customHeight="1">
      <c r="B13" s="252"/>
      <c r="C13" s="253"/>
      <c r="D13" s="254" t="s">
        <v>252</v>
      </c>
      <c r="E13" s="251"/>
      <c r="F13" s="251"/>
      <c r="G13" s="251"/>
      <c r="H13" s="251"/>
      <c r="I13" s="251"/>
      <c r="J13" s="251"/>
      <c r="K13" s="249"/>
    </row>
    <row r="14" s="1" customFormat="1" ht="12.75" customHeight="1">
      <c r="B14" s="252"/>
      <c r="C14" s="253"/>
      <c r="D14" s="253"/>
      <c r="E14" s="253"/>
      <c r="F14" s="253"/>
      <c r="G14" s="253"/>
      <c r="H14" s="253"/>
      <c r="I14" s="253"/>
      <c r="J14" s="253"/>
      <c r="K14" s="249"/>
    </row>
    <row r="15" s="1" customFormat="1" ht="15" customHeight="1">
      <c r="B15" s="252"/>
      <c r="C15" s="253"/>
      <c r="D15" s="251" t="s">
        <v>253</v>
      </c>
      <c r="E15" s="251"/>
      <c r="F15" s="251"/>
      <c r="G15" s="251"/>
      <c r="H15" s="251"/>
      <c r="I15" s="251"/>
      <c r="J15" s="251"/>
      <c r="K15" s="249"/>
    </row>
    <row r="16" s="1" customFormat="1" ht="15" customHeight="1">
      <c r="B16" s="252"/>
      <c r="C16" s="253"/>
      <c r="D16" s="251" t="s">
        <v>254</v>
      </c>
      <c r="E16" s="251"/>
      <c r="F16" s="251"/>
      <c r="G16" s="251"/>
      <c r="H16" s="251"/>
      <c r="I16" s="251"/>
      <c r="J16" s="251"/>
      <c r="K16" s="249"/>
    </row>
    <row r="17" s="1" customFormat="1" ht="15" customHeight="1">
      <c r="B17" s="252"/>
      <c r="C17" s="253"/>
      <c r="D17" s="251" t="s">
        <v>255</v>
      </c>
      <c r="E17" s="251"/>
      <c r="F17" s="251"/>
      <c r="G17" s="251"/>
      <c r="H17" s="251"/>
      <c r="I17" s="251"/>
      <c r="J17" s="251"/>
      <c r="K17" s="249"/>
    </row>
    <row r="18" s="1" customFormat="1" ht="15" customHeight="1">
      <c r="B18" s="252"/>
      <c r="C18" s="253"/>
      <c r="D18" s="253"/>
      <c r="E18" s="255" t="s">
        <v>80</v>
      </c>
      <c r="F18" s="251" t="s">
        <v>256</v>
      </c>
      <c r="G18" s="251"/>
      <c r="H18" s="251"/>
      <c r="I18" s="251"/>
      <c r="J18" s="251"/>
      <c r="K18" s="249"/>
    </row>
    <row r="19" s="1" customFormat="1" ht="15" customHeight="1">
      <c r="B19" s="252"/>
      <c r="C19" s="253"/>
      <c r="D19" s="253"/>
      <c r="E19" s="255" t="s">
        <v>257</v>
      </c>
      <c r="F19" s="251" t="s">
        <v>258</v>
      </c>
      <c r="G19" s="251"/>
      <c r="H19" s="251"/>
      <c r="I19" s="251"/>
      <c r="J19" s="251"/>
      <c r="K19" s="249"/>
    </row>
    <row r="20" s="1" customFormat="1" ht="15" customHeight="1">
      <c r="B20" s="252"/>
      <c r="C20" s="253"/>
      <c r="D20" s="253"/>
      <c r="E20" s="255" t="s">
        <v>259</v>
      </c>
      <c r="F20" s="251" t="s">
        <v>260</v>
      </c>
      <c r="G20" s="251"/>
      <c r="H20" s="251"/>
      <c r="I20" s="251"/>
      <c r="J20" s="251"/>
      <c r="K20" s="249"/>
    </row>
    <row r="21" s="1" customFormat="1" ht="15" customHeight="1">
      <c r="B21" s="252"/>
      <c r="C21" s="253"/>
      <c r="D21" s="253"/>
      <c r="E21" s="255" t="s">
        <v>85</v>
      </c>
      <c r="F21" s="251" t="s">
        <v>261</v>
      </c>
      <c r="G21" s="251"/>
      <c r="H21" s="251"/>
      <c r="I21" s="251"/>
      <c r="J21" s="251"/>
      <c r="K21" s="249"/>
    </row>
    <row r="22" s="1" customFormat="1" ht="15" customHeight="1">
      <c r="B22" s="252"/>
      <c r="C22" s="253"/>
      <c r="D22" s="253"/>
      <c r="E22" s="255" t="s">
        <v>262</v>
      </c>
      <c r="F22" s="251" t="s">
        <v>263</v>
      </c>
      <c r="G22" s="251"/>
      <c r="H22" s="251"/>
      <c r="I22" s="251"/>
      <c r="J22" s="251"/>
      <c r="K22" s="249"/>
    </row>
    <row r="23" s="1" customFormat="1" ht="15" customHeight="1">
      <c r="B23" s="252"/>
      <c r="C23" s="253"/>
      <c r="D23" s="253"/>
      <c r="E23" s="255" t="s">
        <v>264</v>
      </c>
      <c r="F23" s="251" t="s">
        <v>265</v>
      </c>
      <c r="G23" s="251"/>
      <c r="H23" s="251"/>
      <c r="I23" s="251"/>
      <c r="J23" s="251"/>
      <c r="K23" s="249"/>
    </row>
    <row r="24" s="1" customFormat="1" ht="12.75" customHeight="1">
      <c r="B24" s="252"/>
      <c r="C24" s="253"/>
      <c r="D24" s="253"/>
      <c r="E24" s="253"/>
      <c r="F24" s="253"/>
      <c r="G24" s="253"/>
      <c r="H24" s="253"/>
      <c r="I24" s="253"/>
      <c r="J24" s="253"/>
      <c r="K24" s="249"/>
    </row>
    <row r="25" s="1" customFormat="1" ht="15" customHeight="1">
      <c r="B25" s="252"/>
      <c r="C25" s="251" t="s">
        <v>266</v>
      </c>
      <c r="D25" s="251"/>
      <c r="E25" s="251"/>
      <c r="F25" s="251"/>
      <c r="G25" s="251"/>
      <c r="H25" s="251"/>
      <c r="I25" s="251"/>
      <c r="J25" s="251"/>
      <c r="K25" s="249"/>
    </row>
    <row r="26" s="1" customFormat="1" ht="15" customHeight="1">
      <c r="B26" s="252"/>
      <c r="C26" s="251" t="s">
        <v>267</v>
      </c>
      <c r="D26" s="251"/>
      <c r="E26" s="251"/>
      <c r="F26" s="251"/>
      <c r="G26" s="251"/>
      <c r="H26" s="251"/>
      <c r="I26" s="251"/>
      <c r="J26" s="251"/>
      <c r="K26" s="249"/>
    </row>
    <row r="27" s="1" customFormat="1" ht="15" customHeight="1">
      <c r="B27" s="252"/>
      <c r="C27" s="251"/>
      <c r="D27" s="251" t="s">
        <v>268</v>
      </c>
      <c r="E27" s="251"/>
      <c r="F27" s="251"/>
      <c r="G27" s="251"/>
      <c r="H27" s="251"/>
      <c r="I27" s="251"/>
      <c r="J27" s="251"/>
      <c r="K27" s="249"/>
    </row>
    <row r="28" s="1" customFormat="1" ht="15" customHeight="1">
      <c r="B28" s="252"/>
      <c r="C28" s="253"/>
      <c r="D28" s="251" t="s">
        <v>269</v>
      </c>
      <c r="E28" s="251"/>
      <c r="F28" s="251"/>
      <c r="G28" s="251"/>
      <c r="H28" s="251"/>
      <c r="I28" s="251"/>
      <c r="J28" s="251"/>
      <c r="K28" s="249"/>
    </row>
    <row r="29" s="1" customFormat="1" ht="12.75" customHeight="1">
      <c r="B29" s="252"/>
      <c r="C29" s="253"/>
      <c r="D29" s="253"/>
      <c r="E29" s="253"/>
      <c r="F29" s="253"/>
      <c r="G29" s="253"/>
      <c r="H29" s="253"/>
      <c r="I29" s="253"/>
      <c r="J29" s="253"/>
      <c r="K29" s="249"/>
    </row>
    <row r="30" s="1" customFormat="1" ht="15" customHeight="1">
      <c r="B30" s="252"/>
      <c r="C30" s="253"/>
      <c r="D30" s="251" t="s">
        <v>270</v>
      </c>
      <c r="E30" s="251"/>
      <c r="F30" s="251"/>
      <c r="G30" s="251"/>
      <c r="H30" s="251"/>
      <c r="I30" s="251"/>
      <c r="J30" s="251"/>
      <c r="K30" s="249"/>
    </row>
    <row r="31" s="1" customFormat="1" ht="15" customHeight="1">
      <c r="B31" s="252"/>
      <c r="C31" s="253"/>
      <c r="D31" s="251" t="s">
        <v>271</v>
      </c>
      <c r="E31" s="251"/>
      <c r="F31" s="251"/>
      <c r="G31" s="251"/>
      <c r="H31" s="251"/>
      <c r="I31" s="251"/>
      <c r="J31" s="251"/>
      <c r="K31" s="249"/>
    </row>
    <row r="32" s="1" customFormat="1" ht="12.75" customHeight="1">
      <c r="B32" s="252"/>
      <c r="C32" s="253"/>
      <c r="D32" s="253"/>
      <c r="E32" s="253"/>
      <c r="F32" s="253"/>
      <c r="G32" s="253"/>
      <c r="H32" s="253"/>
      <c r="I32" s="253"/>
      <c r="J32" s="253"/>
      <c r="K32" s="249"/>
    </row>
    <row r="33" s="1" customFormat="1" ht="15" customHeight="1">
      <c r="B33" s="252"/>
      <c r="C33" s="253"/>
      <c r="D33" s="251" t="s">
        <v>272</v>
      </c>
      <c r="E33" s="251"/>
      <c r="F33" s="251"/>
      <c r="G33" s="251"/>
      <c r="H33" s="251"/>
      <c r="I33" s="251"/>
      <c r="J33" s="251"/>
      <c r="K33" s="249"/>
    </row>
    <row r="34" s="1" customFormat="1" ht="15" customHeight="1">
      <c r="B34" s="252"/>
      <c r="C34" s="253"/>
      <c r="D34" s="251" t="s">
        <v>273</v>
      </c>
      <c r="E34" s="251"/>
      <c r="F34" s="251"/>
      <c r="G34" s="251"/>
      <c r="H34" s="251"/>
      <c r="I34" s="251"/>
      <c r="J34" s="251"/>
      <c r="K34" s="249"/>
    </row>
    <row r="35" s="1" customFormat="1" ht="15" customHeight="1">
      <c r="B35" s="252"/>
      <c r="C35" s="253"/>
      <c r="D35" s="251" t="s">
        <v>274</v>
      </c>
      <c r="E35" s="251"/>
      <c r="F35" s="251"/>
      <c r="G35" s="251"/>
      <c r="H35" s="251"/>
      <c r="I35" s="251"/>
      <c r="J35" s="251"/>
      <c r="K35" s="249"/>
    </row>
    <row r="36" s="1" customFormat="1" ht="15" customHeight="1">
      <c r="B36" s="252"/>
      <c r="C36" s="253"/>
      <c r="D36" s="251"/>
      <c r="E36" s="254" t="s">
        <v>98</v>
      </c>
      <c r="F36" s="251"/>
      <c r="G36" s="251" t="s">
        <v>275</v>
      </c>
      <c r="H36" s="251"/>
      <c r="I36" s="251"/>
      <c r="J36" s="251"/>
      <c r="K36" s="249"/>
    </row>
    <row r="37" s="1" customFormat="1" ht="30.75" customHeight="1">
      <c r="B37" s="252"/>
      <c r="C37" s="253"/>
      <c r="D37" s="251"/>
      <c r="E37" s="254" t="s">
        <v>276</v>
      </c>
      <c r="F37" s="251"/>
      <c r="G37" s="251" t="s">
        <v>277</v>
      </c>
      <c r="H37" s="251"/>
      <c r="I37" s="251"/>
      <c r="J37" s="251"/>
      <c r="K37" s="249"/>
    </row>
    <row r="38" s="1" customFormat="1" ht="15" customHeight="1">
      <c r="B38" s="252"/>
      <c r="C38" s="253"/>
      <c r="D38" s="251"/>
      <c r="E38" s="254" t="s">
        <v>55</v>
      </c>
      <c r="F38" s="251"/>
      <c r="G38" s="251" t="s">
        <v>278</v>
      </c>
      <c r="H38" s="251"/>
      <c r="I38" s="251"/>
      <c r="J38" s="251"/>
      <c r="K38" s="249"/>
    </row>
    <row r="39" s="1" customFormat="1" ht="15" customHeight="1">
      <c r="B39" s="252"/>
      <c r="C39" s="253"/>
      <c r="D39" s="251"/>
      <c r="E39" s="254" t="s">
        <v>56</v>
      </c>
      <c r="F39" s="251"/>
      <c r="G39" s="251" t="s">
        <v>279</v>
      </c>
      <c r="H39" s="251"/>
      <c r="I39" s="251"/>
      <c r="J39" s="251"/>
      <c r="K39" s="249"/>
    </row>
    <row r="40" s="1" customFormat="1" ht="15" customHeight="1">
      <c r="B40" s="252"/>
      <c r="C40" s="253"/>
      <c r="D40" s="251"/>
      <c r="E40" s="254" t="s">
        <v>99</v>
      </c>
      <c r="F40" s="251"/>
      <c r="G40" s="251" t="s">
        <v>280</v>
      </c>
      <c r="H40" s="251"/>
      <c r="I40" s="251"/>
      <c r="J40" s="251"/>
      <c r="K40" s="249"/>
    </row>
    <row r="41" s="1" customFormat="1" ht="15" customHeight="1">
      <c r="B41" s="252"/>
      <c r="C41" s="253"/>
      <c r="D41" s="251"/>
      <c r="E41" s="254" t="s">
        <v>100</v>
      </c>
      <c r="F41" s="251"/>
      <c r="G41" s="251" t="s">
        <v>281</v>
      </c>
      <c r="H41" s="251"/>
      <c r="I41" s="251"/>
      <c r="J41" s="251"/>
      <c r="K41" s="249"/>
    </row>
    <row r="42" s="1" customFormat="1" ht="15" customHeight="1">
      <c r="B42" s="252"/>
      <c r="C42" s="253"/>
      <c r="D42" s="251"/>
      <c r="E42" s="254" t="s">
        <v>282</v>
      </c>
      <c r="F42" s="251"/>
      <c r="G42" s="251" t="s">
        <v>283</v>
      </c>
      <c r="H42" s="251"/>
      <c r="I42" s="251"/>
      <c r="J42" s="251"/>
      <c r="K42" s="249"/>
    </row>
    <row r="43" s="1" customFormat="1" ht="15" customHeight="1">
      <c r="B43" s="252"/>
      <c r="C43" s="253"/>
      <c r="D43" s="251"/>
      <c r="E43" s="254"/>
      <c r="F43" s="251"/>
      <c r="G43" s="251" t="s">
        <v>284</v>
      </c>
      <c r="H43" s="251"/>
      <c r="I43" s="251"/>
      <c r="J43" s="251"/>
      <c r="K43" s="249"/>
    </row>
    <row r="44" s="1" customFormat="1" ht="15" customHeight="1">
      <c r="B44" s="252"/>
      <c r="C44" s="253"/>
      <c r="D44" s="251"/>
      <c r="E44" s="254" t="s">
        <v>285</v>
      </c>
      <c r="F44" s="251"/>
      <c r="G44" s="251" t="s">
        <v>286</v>
      </c>
      <c r="H44" s="251"/>
      <c r="I44" s="251"/>
      <c r="J44" s="251"/>
      <c r="K44" s="249"/>
    </row>
    <row r="45" s="1" customFormat="1" ht="15" customHeight="1">
      <c r="B45" s="252"/>
      <c r="C45" s="253"/>
      <c r="D45" s="251"/>
      <c r="E45" s="254" t="s">
        <v>102</v>
      </c>
      <c r="F45" s="251"/>
      <c r="G45" s="251" t="s">
        <v>287</v>
      </c>
      <c r="H45" s="251"/>
      <c r="I45" s="251"/>
      <c r="J45" s="251"/>
      <c r="K45" s="249"/>
    </row>
    <row r="46" s="1" customFormat="1" ht="12.75" customHeight="1">
      <c r="B46" s="252"/>
      <c r="C46" s="253"/>
      <c r="D46" s="251"/>
      <c r="E46" s="251"/>
      <c r="F46" s="251"/>
      <c r="G46" s="251"/>
      <c r="H46" s="251"/>
      <c r="I46" s="251"/>
      <c r="J46" s="251"/>
      <c r="K46" s="249"/>
    </row>
    <row r="47" s="1" customFormat="1" ht="15" customHeight="1">
      <c r="B47" s="252"/>
      <c r="C47" s="253"/>
      <c r="D47" s="251" t="s">
        <v>288</v>
      </c>
      <c r="E47" s="251"/>
      <c r="F47" s="251"/>
      <c r="G47" s="251"/>
      <c r="H47" s="251"/>
      <c r="I47" s="251"/>
      <c r="J47" s="251"/>
      <c r="K47" s="249"/>
    </row>
    <row r="48" s="1" customFormat="1" ht="15" customHeight="1">
      <c r="B48" s="252"/>
      <c r="C48" s="253"/>
      <c r="D48" s="253"/>
      <c r="E48" s="251" t="s">
        <v>289</v>
      </c>
      <c r="F48" s="251"/>
      <c r="G48" s="251"/>
      <c r="H48" s="251"/>
      <c r="I48" s="251"/>
      <c r="J48" s="251"/>
      <c r="K48" s="249"/>
    </row>
    <row r="49" s="1" customFormat="1" ht="15" customHeight="1">
      <c r="B49" s="252"/>
      <c r="C49" s="253"/>
      <c r="D49" s="253"/>
      <c r="E49" s="251" t="s">
        <v>290</v>
      </c>
      <c r="F49" s="251"/>
      <c r="G49" s="251"/>
      <c r="H49" s="251"/>
      <c r="I49" s="251"/>
      <c r="J49" s="251"/>
      <c r="K49" s="249"/>
    </row>
    <row r="50" s="1" customFormat="1" ht="15" customHeight="1">
      <c r="B50" s="252"/>
      <c r="C50" s="253"/>
      <c r="D50" s="253"/>
      <c r="E50" s="251" t="s">
        <v>291</v>
      </c>
      <c r="F50" s="251"/>
      <c r="G50" s="251"/>
      <c r="H50" s="251"/>
      <c r="I50" s="251"/>
      <c r="J50" s="251"/>
      <c r="K50" s="249"/>
    </row>
    <row r="51" s="1" customFormat="1" ht="15" customHeight="1">
      <c r="B51" s="252"/>
      <c r="C51" s="253"/>
      <c r="D51" s="251" t="s">
        <v>292</v>
      </c>
      <c r="E51" s="251"/>
      <c r="F51" s="251"/>
      <c r="G51" s="251"/>
      <c r="H51" s="251"/>
      <c r="I51" s="251"/>
      <c r="J51" s="251"/>
      <c r="K51" s="249"/>
    </row>
    <row r="52" s="1" customFormat="1" ht="25.5" customHeight="1">
      <c r="B52" s="247"/>
      <c r="C52" s="248" t="s">
        <v>293</v>
      </c>
      <c r="D52" s="248"/>
      <c r="E52" s="248"/>
      <c r="F52" s="248"/>
      <c r="G52" s="248"/>
      <c r="H52" s="248"/>
      <c r="I52" s="248"/>
      <c r="J52" s="248"/>
      <c r="K52" s="249"/>
    </row>
    <row r="53" s="1" customFormat="1" ht="5.25" customHeight="1">
      <c r="B53" s="247"/>
      <c r="C53" s="250"/>
      <c r="D53" s="250"/>
      <c r="E53" s="250"/>
      <c r="F53" s="250"/>
      <c r="G53" s="250"/>
      <c r="H53" s="250"/>
      <c r="I53" s="250"/>
      <c r="J53" s="250"/>
      <c r="K53" s="249"/>
    </row>
    <row r="54" s="1" customFormat="1" ht="15" customHeight="1">
      <c r="B54" s="247"/>
      <c r="C54" s="251" t="s">
        <v>294</v>
      </c>
      <c r="D54" s="251"/>
      <c r="E54" s="251"/>
      <c r="F54" s="251"/>
      <c r="G54" s="251"/>
      <c r="H54" s="251"/>
      <c r="I54" s="251"/>
      <c r="J54" s="251"/>
      <c r="K54" s="249"/>
    </row>
    <row r="55" s="1" customFormat="1" ht="15" customHeight="1">
      <c r="B55" s="247"/>
      <c r="C55" s="251" t="s">
        <v>295</v>
      </c>
      <c r="D55" s="251"/>
      <c r="E55" s="251"/>
      <c r="F55" s="251"/>
      <c r="G55" s="251"/>
      <c r="H55" s="251"/>
      <c r="I55" s="251"/>
      <c r="J55" s="251"/>
      <c r="K55" s="249"/>
    </row>
    <row r="56" s="1" customFormat="1" ht="12.75" customHeight="1">
      <c r="B56" s="247"/>
      <c r="C56" s="251"/>
      <c r="D56" s="251"/>
      <c r="E56" s="251"/>
      <c r="F56" s="251"/>
      <c r="G56" s="251"/>
      <c r="H56" s="251"/>
      <c r="I56" s="251"/>
      <c r="J56" s="251"/>
      <c r="K56" s="249"/>
    </row>
    <row r="57" s="1" customFormat="1" ht="15" customHeight="1">
      <c r="B57" s="247"/>
      <c r="C57" s="251" t="s">
        <v>296</v>
      </c>
      <c r="D57" s="251"/>
      <c r="E57" s="251"/>
      <c r="F57" s="251"/>
      <c r="G57" s="251"/>
      <c r="H57" s="251"/>
      <c r="I57" s="251"/>
      <c r="J57" s="251"/>
      <c r="K57" s="249"/>
    </row>
    <row r="58" s="1" customFormat="1" ht="15" customHeight="1">
      <c r="B58" s="247"/>
      <c r="C58" s="253"/>
      <c r="D58" s="251" t="s">
        <v>297</v>
      </c>
      <c r="E58" s="251"/>
      <c r="F58" s="251"/>
      <c r="G58" s="251"/>
      <c r="H58" s="251"/>
      <c r="I58" s="251"/>
      <c r="J58" s="251"/>
      <c r="K58" s="249"/>
    </row>
    <row r="59" s="1" customFormat="1" ht="15" customHeight="1">
      <c r="B59" s="247"/>
      <c r="C59" s="253"/>
      <c r="D59" s="251" t="s">
        <v>298</v>
      </c>
      <c r="E59" s="251"/>
      <c r="F59" s="251"/>
      <c r="G59" s="251"/>
      <c r="H59" s="251"/>
      <c r="I59" s="251"/>
      <c r="J59" s="251"/>
      <c r="K59" s="249"/>
    </row>
    <row r="60" s="1" customFormat="1" ht="15" customHeight="1">
      <c r="B60" s="247"/>
      <c r="C60" s="253"/>
      <c r="D60" s="251" t="s">
        <v>299</v>
      </c>
      <c r="E60" s="251"/>
      <c r="F60" s="251"/>
      <c r="G60" s="251"/>
      <c r="H60" s="251"/>
      <c r="I60" s="251"/>
      <c r="J60" s="251"/>
      <c r="K60" s="249"/>
    </row>
    <row r="61" s="1" customFormat="1" ht="15" customHeight="1">
      <c r="B61" s="247"/>
      <c r="C61" s="253"/>
      <c r="D61" s="251" t="s">
        <v>300</v>
      </c>
      <c r="E61" s="251"/>
      <c r="F61" s="251"/>
      <c r="G61" s="251"/>
      <c r="H61" s="251"/>
      <c r="I61" s="251"/>
      <c r="J61" s="251"/>
      <c r="K61" s="249"/>
    </row>
    <row r="62" s="1" customFormat="1" ht="15" customHeight="1">
      <c r="B62" s="247"/>
      <c r="C62" s="253"/>
      <c r="D62" s="256" t="s">
        <v>301</v>
      </c>
      <c r="E62" s="256"/>
      <c r="F62" s="256"/>
      <c r="G62" s="256"/>
      <c r="H62" s="256"/>
      <c r="I62" s="256"/>
      <c r="J62" s="256"/>
      <c r="K62" s="249"/>
    </row>
    <row r="63" s="1" customFormat="1" ht="15" customHeight="1">
      <c r="B63" s="247"/>
      <c r="C63" s="253"/>
      <c r="D63" s="251" t="s">
        <v>302</v>
      </c>
      <c r="E63" s="251"/>
      <c r="F63" s="251"/>
      <c r="G63" s="251"/>
      <c r="H63" s="251"/>
      <c r="I63" s="251"/>
      <c r="J63" s="251"/>
      <c r="K63" s="249"/>
    </row>
    <row r="64" s="1" customFormat="1" ht="12.75" customHeight="1">
      <c r="B64" s="247"/>
      <c r="C64" s="253"/>
      <c r="D64" s="253"/>
      <c r="E64" s="257"/>
      <c r="F64" s="253"/>
      <c r="G64" s="253"/>
      <c r="H64" s="253"/>
      <c r="I64" s="253"/>
      <c r="J64" s="253"/>
      <c r="K64" s="249"/>
    </row>
    <row r="65" s="1" customFormat="1" ht="15" customHeight="1">
      <c r="B65" s="247"/>
      <c r="C65" s="253"/>
      <c r="D65" s="251" t="s">
        <v>303</v>
      </c>
      <c r="E65" s="251"/>
      <c r="F65" s="251"/>
      <c r="G65" s="251"/>
      <c r="H65" s="251"/>
      <c r="I65" s="251"/>
      <c r="J65" s="251"/>
      <c r="K65" s="249"/>
    </row>
    <row r="66" s="1" customFormat="1" ht="15" customHeight="1">
      <c r="B66" s="247"/>
      <c r="C66" s="253"/>
      <c r="D66" s="256" t="s">
        <v>304</v>
      </c>
      <c r="E66" s="256"/>
      <c r="F66" s="256"/>
      <c r="G66" s="256"/>
      <c r="H66" s="256"/>
      <c r="I66" s="256"/>
      <c r="J66" s="256"/>
      <c r="K66" s="249"/>
    </row>
    <row r="67" s="1" customFormat="1" ht="15" customHeight="1">
      <c r="B67" s="247"/>
      <c r="C67" s="253"/>
      <c r="D67" s="251" t="s">
        <v>305</v>
      </c>
      <c r="E67" s="251"/>
      <c r="F67" s="251"/>
      <c r="G67" s="251"/>
      <c r="H67" s="251"/>
      <c r="I67" s="251"/>
      <c r="J67" s="251"/>
      <c r="K67" s="249"/>
    </row>
    <row r="68" s="1" customFormat="1" ht="15" customHeight="1">
      <c r="B68" s="247"/>
      <c r="C68" s="253"/>
      <c r="D68" s="251" t="s">
        <v>306</v>
      </c>
      <c r="E68" s="251"/>
      <c r="F68" s="251"/>
      <c r="G68" s="251"/>
      <c r="H68" s="251"/>
      <c r="I68" s="251"/>
      <c r="J68" s="251"/>
      <c r="K68" s="249"/>
    </row>
    <row r="69" s="1" customFormat="1" ht="15" customHeight="1">
      <c r="B69" s="247"/>
      <c r="C69" s="253"/>
      <c r="D69" s="251" t="s">
        <v>307</v>
      </c>
      <c r="E69" s="251"/>
      <c r="F69" s="251"/>
      <c r="G69" s="251"/>
      <c r="H69" s="251"/>
      <c r="I69" s="251"/>
      <c r="J69" s="251"/>
      <c r="K69" s="249"/>
    </row>
    <row r="70" s="1" customFormat="1" ht="15" customHeight="1">
      <c r="B70" s="247"/>
      <c r="C70" s="253"/>
      <c r="D70" s="251" t="s">
        <v>308</v>
      </c>
      <c r="E70" s="251"/>
      <c r="F70" s="251"/>
      <c r="G70" s="251"/>
      <c r="H70" s="251"/>
      <c r="I70" s="251"/>
      <c r="J70" s="251"/>
      <c r="K70" s="249"/>
    </row>
    <row r="71" s="1" customFormat="1" ht="12.75" customHeight="1">
      <c r="B71" s="258"/>
      <c r="C71" s="259"/>
      <c r="D71" s="259"/>
      <c r="E71" s="259"/>
      <c r="F71" s="259"/>
      <c r="G71" s="259"/>
      <c r="H71" s="259"/>
      <c r="I71" s="259"/>
      <c r="J71" s="259"/>
      <c r="K71" s="260"/>
    </row>
    <row r="72" s="1" customFormat="1" ht="18.75" customHeight="1">
      <c r="B72" s="261"/>
      <c r="C72" s="261"/>
      <c r="D72" s="261"/>
      <c r="E72" s="261"/>
      <c r="F72" s="261"/>
      <c r="G72" s="261"/>
      <c r="H72" s="261"/>
      <c r="I72" s="261"/>
      <c r="J72" s="261"/>
      <c r="K72" s="262"/>
    </row>
    <row r="73" s="1" customFormat="1" ht="18.75" customHeight="1">
      <c r="B73" s="262"/>
      <c r="C73" s="262"/>
      <c r="D73" s="262"/>
      <c r="E73" s="262"/>
      <c r="F73" s="262"/>
      <c r="G73" s="262"/>
      <c r="H73" s="262"/>
      <c r="I73" s="262"/>
      <c r="J73" s="262"/>
      <c r="K73" s="262"/>
    </row>
    <row r="74" s="1" customFormat="1" ht="7.5" customHeight="1">
      <c r="B74" s="263"/>
      <c r="C74" s="264"/>
      <c r="D74" s="264"/>
      <c r="E74" s="264"/>
      <c r="F74" s="264"/>
      <c r="G74" s="264"/>
      <c r="H74" s="264"/>
      <c r="I74" s="264"/>
      <c r="J74" s="264"/>
      <c r="K74" s="265"/>
    </row>
    <row r="75" s="1" customFormat="1" ht="45" customHeight="1">
      <c r="B75" s="266"/>
      <c r="C75" s="267" t="s">
        <v>309</v>
      </c>
      <c r="D75" s="267"/>
      <c r="E75" s="267"/>
      <c r="F75" s="267"/>
      <c r="G75" s="267"/>
      <c r="H75" s="267"/>
      <c r="I75" s="267"/>
      <c r="J75" s="267"/>
      <c r="K75" s="268"/>
    </row>
    <row r="76" s="1" customFormat="1" ht="17.25" customHeight="1">
      <c r="B76" s="266"/>
      <c r="C76" s="269" t="s">
        <v>310</v>
      </c>
      <c r="D76" s="269"/>
      <c r="E76" s="269"/>
      <c r="F76" s="269" t="s">
        <v>311</v>
      </c>
      <c r="G76" s="270"/>
      <c r="H76" s="269" t="s">
        <v>56</v>
      </c>
      <c r="I76" s="269" t="s">
        <v>59</v>
      </c>
      <c r="J76" s="269" t="s">
        <v>312</v>
      </c>
      <c r="K76" s="268"/>
    </row>
    <row r="77" s="1" customFormat="1" ht="17.25" customHeight="1">
      <c r="B77" s="266"/>
      <c r="C77" s="271" t="s">
        <v>313</v>
      </c>
      <c r="D77" s="271"/>
      <c r="E77" s="271"/>
      <c r="F77" s="272" t="s">
        <v>314</v>
      </c>
      <c r="G77" s="273"/>
      <c r="H77" s="271"/>
      <c r="I77" s="271"/>
      <c r="J77" s="271" t="s">
        <v>315</v>
      </c>
      <c r="K77" s="268"/>
    </row>
    <row r="78" s="1" customFormat="1" ht="5.25" customHeight="1">
      <c r="B78" s="266"/>
      <c r="C78" s="274"/>
      <c r="D78" s="274"/>
      <c r="E78" s="274"/>
      <c r="F78" s="274"/>
      <c r="G78" s="275"/>
      <c r="H78" s="274"/>
      <c r="I78" s="274"/>
      <c r="J78" s="274"/>
      <c r="K78" s="268"/>
    </row>
    <row r="79" s="1" customFormat="1" ht="15" customHeight="1">
      <c r="B79" s="266"/>
      <c r="C79" s="254" t="s">
        <v>55</v>
      </c>
      <c r="D79" s="276"/>
      <c r="E79" s="276"/>
      <c r="F79" s="277" t="s">
        <v>316</v>
      </c>
      <c r="G79" s="278"/>
      <c r="H79" s="254" t="s">
        <v>317</v>
      </c>
      <c r="I79" s="254" t="s">
        <v>318</v>
      </c>
      <c r="J79" s="254">
        <v>20</v>
      </c>
      <c r="K79" s="268"/>
    </row>
    <row r="80" s="1" customFormat="1" ht="15" customHeight="1">
      <c r="B80" s="266"/>
      <c r="C80" s="254" t="s">
        <v>319</v>
      </c>
      <c r="D80" s="254"/>
      <c r="E80" s="254"/>
      <c r="F80" s="277" t="s">
        <v>316</v>
      </c>
      <c r="G80" s="278"/>
      <c r="H80" s="254" t="s">
        <v>320</v>
      </c>
      <c r="I80" s="254" t="s">
        <v>318</v>
      </c>
      <c r="J80" s="254">
        <v>120</v>
      </c>
      <c r="K80" s="268"/>
    </row>
    <row r="81" s="1" customFormat="1" ht="15" customHeight="1">
      <c r="B81" s="279"/>
      <c r="C81" s="254" t="s">
        <v>321</v>
      </c>
      <c r="D81" s="254"/>
      <c r="E81" s="254"/>
      <c r="F81" s="277" t="s">
        <v>322</v>
      </c>
      <c r="G81" s="278"/>
      <c r="H81" s="254" t="s">
        <v>323</v>
      </c>
      <c r="I81" s="254" t="s">
        <v>318</v>
      </c>
      <c r="J81" s="254">
        <v>50</v>
      </c>
      <c r="K81" s="268"/>
    </row>
    <row r="82" s="1" customFormat="1" ht="15" customHeight="1">
      <c r="B82" s="279"/>
      <c r="C82" s="254" t="s">
        <v>324</v>
      </c>
      <c r="D82" s="254"/>
      <c r="E82" s="254"/>
      <c r="F82" s="277" t="s">
        <v>316</v>
      </c>
      <c r="G82" s="278"/>
      <c r="H82" s="254" t="s">
        <v>325</v>
      </c>
      <c r="I82" s="254" t="s">
        <v>326</v>
      </c>
      <c r="J82" s="254"/>
      <c r="K82" s="268"/>
    </row>
    <row r="83" s="1" customFormat="1" ht="15" customHeight="1">
      <c r="B83" s="279"/>
      <c r="C83" s="280" t="s">
        <v>327</v>
      </c>
      <c r="D83" s="280"/>
      <c r="E83" s="280"/>
      <c r="F83" s="281" t="s">
        <v>322</v>
      </c>
      <c r="G83" s="280"/>
      <c r="H83" s="280" t="s">
        <v>328</v>
      </c>
      <c r="I83" s="280" t="s">
        <v>318</v>
      </c>
      <c r="J83" s="280">
        <v>15</v>
      </c>
      <c r="K83" s="268"/>
    </row>
    <row r="84" s="1" customFormat="1" ht="15" customHeight="1">
      <c r="B84" s="279"/>
      <c r="C84" s="280" t="s">
        <v>329</v>
      </c>
      <c r="D84" s="280"/>
      <c r="E84" s="280"/>
      <c r="F84" s="281" t="s">
        <v>322</v>
      </c>
      <c r="G84" s="280"/>
      <c r="H84" s="280" t="s">
        <v>330</v>
      </c>
      <c r="I84" s="280" t="s">
        <v>318</v>
      </c>
      <c r="J84" s="280">
        <v>15</v>
      </c>
      <c r="K84" s="268"/>
    </row>
    <row r="85" s="1" customFormat="1" ht="15" customHeight="1">
      <c r="B85" s="279"/>
      <c r="C85" s="280" t="s">
        <v>331</v>
      </c>
      <c r="D85" s="280"/>
      <c r="E85" s="280"/>
      <c r="F85" s="281" t="s">
        <v>322</v>
      </c>
      <c r="G85" s="280"/>
      <c r="H85" s="280" t="s">
        <v>332</v>
      </c>
      <c r="I85" s="280" t="s">
        <v>318</v>
      </c>
      <c r="J85" s="280">
        <v>20</v>
      </c>
      <c r="K85" s="268"/>
    </row>
    <row r="86" s="1" customFormat="1" ht="15" customHeight="1">
      <c r="B86" s="279"/>
      <c r="C86" s="280" t="s">
        <v>333</v>
      </c>
      <c r="D86" s="280"/>
      <c r="E86" s="280"/>
      <c r="F86" s="281" t="s">
        <v>322</v>
      </c>
      <c r="G86" s="280"/>
      <c r="H86" s="280" t="s">
        <v>334</v>
      </c>
      <c r="I86" s="280" t="s">
        <v>318</v>
      </c>
      <c r="J86" s="280">
        <v>20</v>
      </c>
      <c r="K86" s="268"/>
    </row>
    <row r="87" s="1" customFormat="1" ht="15" customHeight="1">
      <c r="B87" s="279"/>
      <c r="C87" s="254" t="s">
        <v>335</v>
      </c>
      <c r="D87" s="254"/>
      <c r="E87" s="254"/>
      <c r="F87" s="277" t="s">
        <v>322</v>
      </c>
      <c r="G87" s="278"/>
      <c r="H87" s="254" t="s">
        <v>336</v>
      </c>
      <c r="I87" s="254" t="s">
        <v>318</v>
      </c>
      <c r="J87" s="254">
        <v>50</v>
      </c>
      <c r="K87" s="268"/>
    </row>
    <row r="88" s="1" customFormat="1" ht="15" customHeight="1">
      <c r="B88" s="279"/>
      <c r="C88" s="254" t="s">
        <v>337</v>
      </c>
      <c r="D88" s="254"/>
      <c r="E88" s="254"/>
      <c r="F88" s="277" t="s">
        <v>322</v>
      </c>
      <c r="G88" s="278"/>
      <c r="H88" s="254" t="s">
        <v>338</v>
      </c>
      <c r="I88" s="254" t="s">
        <v>318</v>
      </c>
      <c r="J88" s="254">
        <v>20</v>
      </c>
      <c r="K88" s="268"/>
    </row>
    <row r="89" s="1" customFormat="1" ht="15" customHeight="1">
      <c r="B89" s="279"/>
      <c r="C89" s="254" t="s">
        <v>339</v>
      </c>
      <c r="D89" s="254"/>
      <c r="E89" s="254"/>
      <c r="F89" s="277" t="s">
        <v>322</v>
      </c>
      <c r="G89" s="278"/>
      <c r="H89" s="254" t="s">
        <v>340</v>
      </c>
      <c r="I89" s="254" t="s">
        <v>318</v>
      </c>
      <c r="J89" s="254">
        <v>20</v>
      </c>
      <c r="K89" s="268"/>
    </row>
    <row r="90" s="1" customFormat="1" ht="15" customHeight="1">
      <c r="B90" s="279"/>
      <c r="C90" s="254" t="s">
        <v>341</v>
      </c>
      <c r="D90" s="254"/>
      <c r="E90" s="254"/>
      <c r="F90" s="277" t="s">
        <v>322</v>
      </c>
      <c r="G90" s="278"/>
      <c r="H90" s="254" t="s">
        <v>342</v>
      </c>
      <c r="I90" s="254" t="s">
        <v>318</v>
      </c>
      <c r="J90" s="254">
        <v>50</v>
      </c>
      <c r="K90" s="268"/>
    </row>
    <row r="91" s="1" customFormat="1" ht="15" customHeight="1">
      <c r="B91" s="279"/>
      <c r="C91" s="254" t="s">
        <v>343</v>
      </c>
      <c r="D91" s="254"/>
      <c r="E91" s="254"/>
      <c r="F91" s="277" t="s">
        <v>322</v>
      </c>
      <c r="G91" s="278"/>
      <c r="H91" s="254" t="s">
        <v>343</v>
      </c>
      <c r="I91" s="254" t="s">
        <v>318</v>
      </c>
      <c r="J91" s="254">
        <v>50</v>
      </c>
      <c r="K91" s="268"/>
    </row>
    <row r="92" s="1" customFormat="1" ht="15" customHeight="1">
      <c r="B92" s="279"/>
      <c r="C92" s="254" t="s">
        <v>344</v>
      </c>
      <c r="D92" s="254"/>
      <c r="E92" s="254"/>
      <c r="F92" s="277" t="s">
        <v>322</v>
      </c>
      <c r="G92" s="278"/>
      <c r="H92" s="254" t="s">
        <v>345</v>
      </c>
      <c r="I92" s="254" t="s">
        <v>318</v>
      </c>
      <c r="J92" s="254">
        <v>255</v>
      </c>
      <c r="K92" s="268"/>
    </row>
    <row r="93" s="1" customFormat="1" ht="15" customHeight="1">
      <c r="B93" s="279"/>
      <c r="C93" s="254" t="s">
        <v>346</v>
      </c>
      <c r="D93" s="254"/>
      <c r="E93" s="254"/>
      <c r="F93" s="277" t="s">
        <v>316</v>
      </c>
      <c r="G93" s="278"/>
      <c r="H93" s="254" t="s">
        <v>347</v>
      </c>
      <c r="I93" s="254" t="s">
        <v>348</v>
      </c>
      <c r="J93" s="254"/>
      <c r="K93" s="268"/>
    </row>
    <row r="94" s="1" customFormat="1" ht="15" customHeight="1">
      <c r="B94" s="279"/>
      <c r="C94" s="254" t="s">
        <v>349</v>
      </c>
      <c r="D94" s="254"/>
      <c r="E94" s="254"/>
      <c r="F94" s="277" t="s">
        <v>316</v>
      </c>
      <c r="G94" s="278"/>
      <c r="H94" s="254" t="s">
        <v>350</v>
      </c>
      <c r="I94" s="254" t="s">
        <v>351</v>
      </c>
      <c r="J94" s="254"/>
      <c r="K94" s="268"/>
    </row>
    <row r="95" s="1" customFormat="1" ht="15" customHeight="1">
      <c r="B95" s="279"/>
      <c r="C95" s="254" t="s">
        <v>352</v>
      </c>
      <c r="D95" s="254"/>
      <c r="E95" s="254"/>
      <c r="F95" s="277" t="s">
        <v>316</v>
      </c>
      <c r="G95" s="278"/>
      <c r="H95" s="254" t="s">
        <v>352</v>
      </c>
      <c r="I95" s="254" t="s">
        <v>351</v>
      </c>
      <c r="J95" s="254"/>
      <c r="K95" s="268"/>
    </row>
    <row r="96" s="1" customFormat="1" ht="15" customHeight="1">
      <c r="B96" s="279"/>
      <c r="C96" s="254" t="s">
        <v>40</v>
      </c>
      <c r="D96" s="254"/>
      <c r="E96" s="254"/>
      <c r="F96" s="277" t="s">
        <v>316</v>
      </c>
      <c r="G96" s="278"/>
      <c r="H96" s="254" t="s">
        <v>353</v>
      </c>
      <c r="I96" s="254" t="s">
        <v>351</v>
      </c>
      <c r="J96" s="254"/>
      <c r="K96" s="268"/>
    </row>
    <row r="97" s="1" customFormat="1" ht="15" customHeight="1">
      <c r="B97" s="279"/>
      <c r="C97" s="254" t="s">
        <v>50</v>
      </c>
      <c r="D97" s="254"/>
      <c r="E97" s="254"/>
      <c r="F97" s="277" t="s">
        <v>316</v>
      </c>
      <c r="G97" s="278"/>
      <c r="H97" s="254" t="s">
        <v>354</v>
      </c>
      <c r="I97" s="254" t="s">
        <v>351</v>
      </c>
      <c r="J97" s="254"/>
      <c r="K97" s="268"/>
    </row>
    <row r="98" s="1" customFormat="1" ht="15" customHeight="1">
      <c r="B98" s="282"/>
      <c r="C98" s="283"/>
      <c r="D98" s="283"/>
      <c r="E98" s="283"/>
      <c r="F98" s="283"/>
      <c r="G98" s="283"/>
      <c r="H98" s="283"/>
      <c r="I98" s="283"/>
      <c r="J98" s="283"/>
      <c r="K98" s="284"/>
    </row>
    <row r="99" s="1" customFormat="1" ht="18.75" customHeight="1">
      <c r="B99" s="285"/>
      <c r="C99" s="286"/>
      <c r="D99" s="286"/>
      <c r="E99" s="286"/>
      <c r="F99" s="286"/>
      <c r="G99" s="286"/>
      <c r="H99" s="286"/>
      <c r="I99" s="286"/>
      <c r="J99" s="286"/>
      <c r="K99" s="285"/>
    </row>
    <row r="100" s="1" customFormat="1" ht="18.75" customHeight="1">
      <c r="B100" s="262"/>
      <c r="C100" s="262"/>
      <c r="D100" s="262"/>
      <c r="E100" s="262"/>
      <c r="F100" s="262"/>
      <c r="G100" s="262"/>
      <c r="H100" s="262"/>
      <c r="I100" s="262"/>
      <c r="J100" s="262"/>
      <c r="K100" s="262"/>
    </row>
    <row r="101" s="1" customFormat="1" ht="7.5" customHeight="1">
      <c r="B101" s="263"/>
      <c r="C101" s="264"/>
      <c r="D101" s="264"/>
      <c r="E101" s="264"/>
      <c r="F101" s="264"/>
      <c r="G101" s="264"/>
      <c r="H101" s="264"/>
      <c r="I101" s="264"/>
      <c r="J101" s="264"/>
      <c r="K101" s="265"/>
    </row>
    <row r="102" s="1" customFormat="1" ht="45" customHeight="1">
      <c r="B102" s="266"/>
      <c r="C102" s="267" t="s">
        <v>355</v>
      </c>
      <c r="D102" s="267"/>
      <c r="E102" s="267"/>
      <c r="F102" s="267"/>
      <c r="G102" s="267"/>
      <c r="H102" s="267"/>
      <c r="I102" s="267"/>
      <c r="J102" s="267"/>
      <c r="K102" s="268"/>
    </row>
    <row r="103" s="1" customFormat="1" ht="17.25" customHeight="1">
      <c r="B103" s="266"/>
      <c r="C103" s="269" t="s">
        <v>310</v>
      </c>
      <c r="D103" s="269"/>
      <c r="E103" s="269"/>
      <c r="F103" s="269" t="s">
        <v>311</v>
      </c>
      <c r="G103" s="270"/>
      <c r="H103" s="269" t="s">
        <v>56</v>
      </c>
      <c r="I103" s="269" t="s">
        <v>59</v>
      </c>
      <c r="J103" s="269" t="s">
        <v>312</v>
      </c>
      <c r="K103" s="268"/>
    </row>
    <row r="104" s="1" customFormat="1" ht="17.25" customHeight="1">
      <c r="B104" s="266"/>
      <c r="C104" s="271" t="s">
        <v>313</v>
      </c>
      <c r="D104" s="271"/>
      <c r="E104" s="271"/>
      <c r="F104" s="272" t="s">
        <v>314</v>
      </c>
      <c r="G104" s="273"/>
      <c r="H104" s="271"/>
      <c r="I104" s="271"/>
      <c r="J104" s="271" t="s">
        <v>315</v>
      </c>
      <c r="K104" s="268"/>
    </row>
    <row r="105" s="1" customFormat="1" ht="5.25" customHeight="1">
      <c r="B105" s="266"/>
      <c r="C105" s="269"/>
      <c r="D105" s="269"/>
      <c r="E105" s="269"/>
      <c r="F105" s="269"/>
      <c r="G105" s="287"/>
      <c r="H105" s="269"/>
      <c r="I105" s="269"/>
      <c r="J105" s="269"/>
      <c r="K105" s="268"/>
    </row>
    <row r="106" s="1" customFormat="1" ht="15" customHeight="1">
      <c r="B106" s="266"/>
      <c r="C106" s="254" t="s">
        <v>55</v>
      </c>
      <c r="D106" s="276"/>
      <c r="E106" s="276"/>
      <c r="F106" s="277" t="s">
        <v>316</v>
      </c>
      <c r="G106" s="254"/>
      <c r="H106" s="254" t="s">
        <v>356</v>
      </c>
      <c r="I106" s="254" t="s">
        <v>318</v>
      </c>
      <c r="J106" s="254">
        <v>20</v>
      </c>
      <c r="K106" s="268"/>
    </row>
    <row r="107" s="1" customFormat="1" ht="15" customHeight="1">
      <c r="B107" s="266"/>
      <c r="C107" s="254" t="s">
        <v>319</v>
      </c>
      <c r="D107" s="254"/>
      <c r="E107" s="254"/>
      <c r="F107" s="277" t="s">
        <v>316</v>
      </c>
      <c r="G107" s="254"/>
      <c r="H107" s="254" t="s">
        <v>356</v>
      </c>
      <c r="I107" s="254" t="s">
        <v>318</v>
      </c>
      <c r="J107" s="254">
        <v>120</v>
      </c>
      <c r="K107" s="268"/>
    </row>
    <row r="108" s="1" customFormat="1" ht="15" customHeight="1">
      <c r="B108" s="279"/>
      <c r="C108" s="254" t="s">
        <v>321</v>
      </c>
      <c r="D108" s="254"/>
      <c r="E108" s="254"/>
      <c r="F108" s="277" t="s">
        <v>322</v>
      </c>
      <c r="G108" s="254"/>
      <c r="H108" s="254" t="s">
        <v>356</v>
      </c>
      <c r="I108" s="254" t="s">
        <v>318</v>
      </c>
      <c r="J108" s="254">
        <v>50</v>
      </c>
      <c r="K108" s="268"/>
    </row>
    <row r="109" s="1" customFormat="1" ht="15" customHeight="1">
      <c r="B109" s="279"/>
      <c r="C109" s="254" t="s">
        <v>324</v>
      </c>
      <c r="D109" s="254"/>
      <c r="E109" s="254"/>
      <c r="F109" s="277" t="s">
        <v>316</v>
      </c>
      <c r="G109" s="254"/>
      <c r="H109" s="254" t="s">
        <v>356</v>
      </c>
      <c r="I109" s="254" t="s">
        <v>326</v>
      </c>
      <c r="J109" s="254"/>
      <c r="K109" s="268"/>
    </row>
    <row r="110" s="1" customFormat="1" ht="15" customHeight="1">
      <c r="B110" s="279"/>
      <c r="C110" s="254" t="s">
        <v>335</v>
      </c>
      <c r="D110" s="254"/>
      <c r="E110" s="254"/>
      <c r="F110" s="277" t="s">
        <v>322</v>
      </c>
      <c r="G110" s="254"/>
      <c r="H110" s="254" t="s">
        <v>356</v>
      </c>
      <c r="I110" s="254" t="s">
        <v>318</v>
      </c>
      <c r="J110" s="254">
        <v>50</v>
      </c>
      <c r="K110" s="268"/>
    </row>
    <row r="111" s="1" customFormat="1" ht="15" customHeight="1">
      <c r="B111" s="279"/>
      <c r="C111" s="254" t="s">
        <v>343</v>
      </c>
      <c r="D111" s="254"/>
      <c r="E111" s="254"/>
      <c r="F111" s="277" t="s">
        <v>322</v>
      </c>
      <c r="G111" s="254"/>
      <c r="H111" s="254" t="s">
        <v>356</v>
      </c>
      <c r="I111" s="254" t="s">
        <v>318</v>
      </c>
      <c r="J111" s="254">
        <v>50</v>
      </c>
      <c r="K111" s="268"/>
    </row>
    <row r="112" s="1" customFormat="1" ht="15" customHeight="1">
      <c r="B112" s="279"/>
      <c r="C112" s="254" t="s">
        <v>341</v>
      </c>
      <c r="D112" s="254"/>
      <c r="E112" s="254"/>
      <c r="F112" s="277" t="s">
        <v>322</v>
      </c>
      <c r="G112" s="254"/>
      <c r="H112" s="254" t="s">
        <v>356</v>
      </c>
      <c r="I112" s="254" t="s">
        <v>318</v>
      </c>
      <c r="J112" s="254">
        <v>50</v>
      </c>
      <c r="K112" s="268"/>
    </row>
    <row r="113" s="1" customFormat="1" ht="15" customHeight="1">
      <c r="B113" s="279"/>
      <c r="C113" s="254" t="s">
        <v>55</v>
      </c>
      <c r="D113" s="254"/>
      <c r="E113" s="254"/>
      <c r="F113" s="277" t="s">
        <v>316</v>
      </c>
      <c r="G113" s="254"/>
      <c r="H113" s="254" t="s">
        <v>357</v>
      </c>
      <c r="I113" s="254" t="s">
        <v>318</v>
      </c>
      <c r="J113" s="254">
        <v>20</v>
      </c>
      <c r="K113" s="268"/>
    </row>
    <row r="114" s="1" customFormat="1" ht="15" customHeight="1">
      <c r="B114" s="279"/>
      <c r="C114" s="254" t="s">
        <v>358</v>
      </c>
      <c r="D114" s="254"/>
      <c r="E114" s="254"/>
      <c r="F114" s="277" t="s">
        <v>316</v>
      </c>
      <c r="G114" s="254"/>
      <c r="H114" s="254" t="s">
        <v>359</v>
      </c>
      <c r="I114" s="254" t="s">
        <v>318</v>
      </c>
      <c r="J114" s="254">
        <v>120</v>
      </c>
      <c r="K114" s="268"/>
    </row>
    <row r="115" s="1" customFormat="1" ht="15" customHeight="1">
      <c r="B115" s="279"/>
      <c r="C115" s="254" t="s">
        <v>40</v>
      </c>
      <c r="D115" s="254"/>
      <c r="E115" s="254"/>
      <c r="F115" s="277" t="s">
        <v>316</v>
      </c>
      <c r="G115" s="254"/>
      <c r="H115" s="254" t="s">
        <v>360</v>
      </c>
      <c r="I115" s="254" t="s">
        <v>351</v>
      </c>
      <c r="J115" s="254"/>
      <c r="K115" s="268"/>
    </row>
    <row r="116" s="1" customFormat="1" ht="15" customHeight="1">
      <c r="B116" s="279"/>
      <c r="C116" s="254" t="s">
        <v>50</v>
      </c>
      <c r="D116" s="254"/>
      <c r="E116" s="254"/>
      <c r="F116" s="277" t="s">
        <v>316</v>
      </c>
      <c r="G116" s="254"/>
      <c r="H116" s="254" t="s">
        <v>361</v>
      </c>
      <c r="I116" s="254" t="s">
        <v>351</v>
      </c>
      <c r="J116" s="254"/>
      <c r="K116" s="268"/>
    </row>
    <row r="117" s="1" customFormat="1" ht="15" customHeight="1">
      <c r="B117" s="279"/>
      <c r="C117" s="254" t="s">
        <v>59</v>
      </c>
      <c r="D117" s="254"/>
      <c r="E117" s="254"/>
      <c r="F117" s="277" t="s">
        <v>316</v>
      </c>
      <c r="G117" s="254"/>
      <c r="H117" s="254" t="s">
        <v>362</v>
      </c>
      <c r="I117" s="254" t="s">
        <v>363</v>
      </c>
      <c r="J117" s="254"/>
      <c r="K117" s="268"/>
    </row>
    <row r="118" s="1" customFormat="1" ht="15" customHeight="1">
      <c r="B118" s="282"/>
      <c r="C118" s="288"/>
      <c r="D118" s="288"/>
      <c r="E118" s="288"/>
      <c r="F118" s="288"/>
      <c r="G118" s="288"/>
      <c r="H118" s="288"/>
      <c r="I118" s="288"/>
      <c r="J118" s="288"/>
      <c r="K118" s="284"/>
    </row>
    <row r="119" s="1" customFormat="1" ht="18.75" customHeight="1">
      <c r="B119" s="289"/>
      <c r="C119" s="290"/>
      <c r="D119" s="290"/>
      <c r="E119" s="290"/>
      <c r="F119" s="291"/>
      <c r="G119" s="290"/>
      <c r="H119" s="290"/>
      <c r="I119" s="290"/>
      <c r="J119" s="290"/>
      <c r="K119" s="289"/>
    </row>
    <row r="120" s="1" customFormat="1" ht="18.75" customHeight="1">
      <c r="B120" s="262"/>
      <c r="C120" s="262"/>
      <c r="D120" s="262"/>
      <c r="E120" s="262"/>
      <c r="F120" s="262"/>
      <c r="G120" s="262"/>
      <c r="H120" s="262"/>
      <c r="I120" s="262"/>
      <c r="J120" s="262"/>
      <c r="K120" s="262"/>
    </row>
    <row r="121" s="1" customFormat="1" ht="7.5" customHeight="1">
      <c r="B121" s="292"/>
      <c r="C121" s="293"/>
      <c r="D121" s="293"/>
      <c r="E121" s="293"/>
      <c r="F121" s="293"/>
      <c r="G121" s="293"/>
      <c r="H121" s="293"/>
      <c r="I121" s="293"/>
      <c r="J121" s="293"/>
      <c r="K121" s="294"/>
    </row>
    <row r="122" s="1" customFormat="1" ht="45" customHeight="1">
      <c r="B122" s="295"/>
      <c r="C122" s="245" t="s">
        <v>364</v>
      </c>
      <c r="D122" s="245"/>
      <c r="E122" s="245"/>
      <c r="F122" s="245"/>
      <c r="G122" s="245"/>
      <c r="H122" s="245"/>
      <c r="I122" s="245"/>
      <c r="J122" s="245"/>
      <c r="K122" s="296"/>
    </row>
    <row r="123" s="1" customFormat="1" ht="17.25" customHeight="1">
      <c r="B123" s="297"/>
      <c r="C123" s="269" t="s">
        <v>310</v>
      </c>
      <c r="D123" s="269"/>
      <c r="E123" s="269"/>
      <c r="F123" s="269" t="s">
        <v>311</v>
      </c>
      <c r="G123" s="270"/>
      <c r="H123" s="269" t="s">
        <v>56</v>
      </c>
      <c r="I123" s="269" t="s">
        <v>59</v>
      </c>
      <c r="J123" s="269" t="s">
        <v>312</v>
      </c>
      <c r="K123" s="298"/>
    </row>
    <row r="124" s="1" customFormat="1" ht="17.25" customHeight="1">
      <c r="B124" s="297"/>
      <c r="C124" s="271" t="s">
        <v>313</v>
      </c>
      <c r="D124" s="271"/>
      <c r="E124" s="271"/>
      <c r="F124" s="272" t="s">
        <v>314</v>
      </c>
      <c r="G124" s="273"/>
      <c r="H124" s="271"/>
      <c r="I124" s="271"/>
      <c r="J124" s="271" t="s">
        <v>315</v>
      </c>
      <c r="K124" s="298"/>
    </row>
    <row r="125" s="1" customFormat="1" ht="5.25" customHeight="1">
      <c r="B125" s="299"/>
      <c r="C125" s="274"/>
      <c r="D125" s="274"/>
      <c r="E125" s="274"/>
      <c r="F125" s="274"/>
      <c r="G125" s="300"/>
      <c r="H125" s="274"/>
      <c r="I125" s="274"/>
      <c r="J125" s="274"/>
      <c r="K125" s="301"/>
    </row>
    <row r="126" s="1" customFormat="1" ht="15" customHeight="1">
      <c r="B126" s="299"/>
      <c r="C126" s="254" t="s">
        <v>319</v>
      </c>
      <c r="D126" s="276"/>
      <c r="E126" s="276"/>
      <c r="F126" s="277" t="s">
        <v>316</v>
      </c>
      <c r="G126" s="254"/>
      <c r="H126" s="254" t="s">
        <v>356</v>
      </c>
      <c r="I126" s="254" t="s">
        <v>318</v>
      </c>
      <c r="J126" s="254">
        <v>120</v>
      </c>
      <c r="K126" s="302"/>
    </row>
    <row r="127" s="1" customFormat="1" ht="15" customHeight="1">
      <c r="B127" s="299"/>
      <c r="C127" s="254" t="s">
        <v>365</v>
      </c>
      <c r="D127" s="254"/>
      <c r="E127" s="254"/>
      <c r="F127" s="277" t="s">
        <v>316</v>
      </c>
      <c r="G127" s="254"/>
      <c r="H127" s="254" t="s">
        <v>366</v>
      </c>
      <c r="I127" s="254" t="s">
        <v>318</v>
      </c>
      <c r="J127" s="254" t="s">
        <v>367</v>
      </c>
      <c r="K127" s="302"/>
    </row>
    <row r="128" s="1" customFormat="1" ht="15" customHeight="1">
      <c r="B128" s="299"/>
      <c r="C128" s="254" t="s">
        <v>264</v>
      </c>
      <c r="D128" s="254"/>
      <c r="E128" s="254"/>
      <c r="F128" s="277" t="s">
        <v>316</v>
      </c>
      <c r="G128" s="254"/>
      <c r="H128" s="254" t="s">
        <v>368</v>
      </c>
      <c r="I128" s="254" t="s">
        <v>318</v>
      </c>
      <c r="J128" s="254" t="s">
        <v>367</v>
      </c>
      <c r="K128" s="302"/>
    </row>
    <row r="129" s="1" customFormat="1" ht="15" customHeight="1">
      <c r="B129" s="299"/>
      <c r="C129" s="254" t="s">
        <v>327</v>
      </c>
      <c r="D129" s="254"/>
      <c r="E129" s="254"/>
      <c r="F129" s="277" t="s">
        <v>322</v>
      </c>
      <c r="G129" s="254"/>
      <c r="H129" s="254" t="s">
        <v>328</v>
      </c>
      <c r="I129" s="254" t="s">
        <v>318</v>
      </c>
      <c r="J129" s="254">
        <v>15</v>
      </c>
      <c r="K129" s="302"/>
    </row>
    <row r="130" s="1" customFormat="1" ht="15" customHeight="1">
      <c r="B130" s="299"/>
      <c r="C130" s="280" t="s">
        <v>329</v>
      </c>
      <c r="D130" s="280"/>
      <c r="E130" s="280"/>
      <c r="F130" s="281" t="s">
        <v>322</v>
      </c>
      <c r="G130" s="280"/>
      <c r="H130" s="280" t="s">
        <v>330</v>
      </c>
      <c r="I130" s="280" t="s">
        <v>318</v>
      </c>
      <c r="J130" s="280">
        <v>15</v>
      </c>
      <c r="K130" s="302"/>
    </row>
    <row r="131" s="1" customFormat="1" ht="15" customHeight="1">
      <c r="B131" s="299"/>
      <c r="C131" s="280" t="s">
        <v>331</v>
      </c>
      <c r="D131" s="280"/>
      <c r="E131" s="280"/>
      <c r="F131" s="281" t="s">
        <v>322</v>
      </c>
      <c r="G131" s="280"/>
      <c r="H131" s="280" t="s">
        <v>332</v>
      </c>
      <c r="I131" s="280" t="s">
        <v>318</v>
      </c>
      <c r="J131" s="280">
        <v>20</v>
      </c>
      <c r="K131" s="302"/>
    </row>
    <row r="132" s="1" customFormat="1" ht="15" customHeight="1">
      <c r="B132" s="299"/>
      <c r="C132" s="280" t="s">
        <v>333</v>
      </c>
      <c r="D132" s="280"/>
      <c r="E132" s="280"/>
      <c r="F132" s="281" t="s">
        <v>322</v>
      </c>
      <c r="G132" s="280"/>
      <c r="H132" s="280" t="s">
        <v>334</v>
      </c>
      <c r="I132" s="280" t="s">
        <v>318</v>
      </c>
      <c r="J132" s="280">
        <v>20</v>
      </c>
      <c r="K132" s="302"/>
    </row>
    <row r="133" s="1" customFormat="1" ht="15" customHeight="1">
      <c r="B133" s="299"/>
      <c r="C133" s="254" t="s">
        <v>321</v>
      </c>
      <c r="D133" s="254"/>
      <c r="E133" s="254"/>
      <c r="F133" s="277" t="s">
        <v>322</v>
      </c>
      <c r="G133" s="254"/>
      <c r="H133" s="254" t="s">
        <v>356</v>
      </c>
      <c r="I133" s="254" t="s">
        <v>318</v>
      </c>
      <c r="J133" s="254">
        <v>50</v>
      </c>
      <c r="K133" s="302"/>
    </row>
    <row r="134" s="1" customFormat="1" ht="15" customHeight="1">
      <c r="B134" s="299"/>
      <c r="C134" s="254" t="s">
        <v>335</v>
      </c>
      <c r="D134" s="254"/>
      <c r="E134" s="254"/>
      <c r="F134" s="277" t="s">
        <v>322</v>
      </c>
      <c r="G134" s="254"/>
      <c r="H134" s="254" t="s">
        <v>356</v>
      </c>
      <c r="I134" s="254" t="s">
        <v>318</v>
      </c>
      <c r="J134" s="254">
        <v>50</v>
      </c>
      <c r="K134" s="302"/>
    </row>
    <row r="135" s="1" customFormat="1" ht="15" customHeight="1">
      <c r="B135" s="299"/>
      <c r="C135" s="254" t="s">
        <v>341</v>
      </c>
      <c r="D135" s="254"/>
      <c r="E135" s="254"/>
      <c r="F135" s="277" t="s">
        <v>322</v>
      </c>
      <c r="G135" s="254"/>
      <c r="H135" s="254" t="s">
        <v>356</v>
      </c>
      <c r="I135" s="254" t="s">
        <v>318</v>
      </c>
      <c r="J135" s="254">
        <v>50</v>
      </c>
      <c r="K135" s="302"/>
    </row>
    <row r="136" s="1" customFormat="1" ht="15" customHeight="1">
      <c r="B136" s="299"/>
      <c r="C136" s="254" t="s">
        <v>343</v>
      </c>
      <c r="D136" s="254"/>
      <c r="E136" s="254"/>
      <c r="F136" s="277" t="s">
        <v>322</v>
      </c>
      <c r="G136" s="254"/>
      <c r="H136" s="254" t="s">
        <v>356</v>
      </c>
      <c r="I136" s="254" t="s">
        <v>318</v>
      </c>
      <c r="J136" s="254">
        <v>50</v>
      </c>
      <c r="K136" s="302"/>
    </row>
    <row r="137" s="1" customFormat="1" ht="15" customHeight="1">
      <c r="B137" s="299"/>
      <c r="C137" s="254" t="s">
        <v>344</v>
      </c>
      <c r="D137" s="254"/>
      <c r="E137" s="254"/>
      <c r="F137" s="277" t="s">
        <v>322</v>
      </c>
      <c r="G137" s="254"/>
      <c r="H137" s="254" t="s">
        <v>369</v>
      </c>
      <c r="I137" s="254" t="s">
        <v>318</v>
      </c>
      <c r="J137" s="254">
        <v>255</v>
      </c>
      <c r="K137" s="302"/>
    </row>
    <row r="138" s="1" customFormat="1" ht="15" customHeight="1">
      <c r="B138" s="299"/>
      <c r="C138" s="254" t="s">
        <v>346</v>
      </c>
      <c r="D138" s="254"/>
      <c r="E138" s="254"/>
      <c r="F138" s="277" t="s">
        <v>316</v>
      </c>
      <c r="G138" s="254"/>
      <c r="H138" s="254" t="s">
        <v>370</v>
      </c>
      <c r="I138" s="254" t="s">
        <v>348</v>
      </c>
      <c r="J138" s="254"/>
      <c r="K138" s="302"/>
    </row>
    <row r="139" s="1" customFormat="1" ht="15" customHeight="1">
      <c r="B139" s="299"/>
      <c r="C139" s="254" t="s">
        <v>349</v>
      </c>
      <c r="D139" s="254"/>
      <c r="E139" s="254"/>
      <c r="F139" s="277" t="s">
        <v>316</v>
      </c>
      <c r="G139" s="254"/>
      <c r="H139" s="254" t="s">
        <v>371</v>
      </c>
      <c r="I139" s="254" t="s">
        <v>351</v>
      </c>
      <c r="J139" s="254"/>
      <c r="K139" s="302"/>
    </row>
    <row r="140" s="1" customFormat="1" ht="15" customHeight="1">
      <c r="B140" s="299"/>
      <c r="C140" s="254" t="s">
        <v>352</v>
      </c>
      <c r="D140" s="254"/>
      <c r="E140" s="254"/>
      <c r="F140" s="277" t="s">
        <v>316</v>
      </c>
      <c r="G140" s="254"/>
      <c r="H140" s="254" t="s">
        <v>352</v>
      </c>
      <c r="I140" s="254" t="s">
        <v>351</v>
      </c>
      <c r="J140" s="254"/>
      <c r="K140" s="302"/>
    </row>
    <row r="141" s="1" customFormat="1" ht="15" customHeight="1">
      <c r="B141" s="299"/>
      <c r="C141" s="254" t="s">
        <v>40</v>
      </c>
      <c r="D141" s="254"/>
      <c r="E141" s="254"/>
      <c r="F141" s="277" t="s">
        <v>316</v>
      </c>
      <c r="G141" s="254"/>
      <c r="H141" s="254" t="s">
        <v>372</v>
      </c>
      <c r="I141" s="254" t="s">
        <v>351</v>
      </c>
      <c r="J141" s="254"/>
      <c r="K141" s="302"/>
    </row>
    <row r="142" s="1" customFormat="1" ht="15" customHeight="1">
      <c r="B142" s="299"/>
      <c r="C142" s="254" t="s">
        <v>373</v>
      </c>
      <c r="D142" s="254"/>
      <c r="E142" s="254"/>
      <c r="F142" s="277" t="s">
        <v>316</v>
      </c>
      <c r="G142" s="254"/>
      <c r="H142" s="254" t="s">
        <v>374</v>
      </c>
      <c r="I142" s="254" t="s">
        <v>351</v>
      </c>
      <c r="J142" s="254"/>
      <c r="K142" s="302"/>
    </row>
    <row r="143" s="1" customFormat="1" ht="15" customHeight="1">
      <c r="B143" s="303"/>
      <c r="C143" s="304"/>
      <c r="D143" s="304"/>
      <c r="E143" s="304"/>
      <c r="F143" s="304"/>
      <c r="G143" s="304"/>
      <c r="H143" s="304"/>
      <c r="I143" s="304"/>
      <c r="J143" s="304"/>
      <c r="K143" s="305"/>
    </row>
    <row r="144" s="1" customFormat="1" ht="18.75" customHeight="1">
      <c r="B144" s="290"/>
      <c r="C144" s="290"/>
      <c r="D144" s="290"/>
      <c r="E144" s="290"/>
      <c r="F144" s="291"/>
      <c r="G144" s="290"/>
      <c r="H144" s="290"/>
      <c r="I144" s="290"/>
      <c r="J144" s="290"/>
      <c r="K144" s="290"/>
    </row>
    <row r="145" s="1" customFormat="1" ht="18.75" customHeight="1">
      <c r="B145" s="262"/>
      <c r="C145" s="262"/>
      <c r="D145" s="262"/>
      <c r="E145" s="262"/>
      <c r="F145" s="262"/>
      <c r="G145" s="262"/>
      <c r="H145" s="262"/>
      <c r="I145" s="262"/>
      <c r="J145" s="262"/>
      <c r="K145" s="262"/>
    </row>
    <row r="146" s="1" customFormat="1" ht="7.5" customHeight="1">
      <c r="B146" s="263"/>
      <c r="C146" s="264"/>
      <c r="D146" s="264"/>
      <c r="E146" s="264"/>
      <c r="F146" s="264"/>
      <c r="G146" s="264"/>
      <c r="H146" s="264"/>
      <c r="I146" s="264"/>
      <c r="J146" s="264"/>
      <c r="K146" s="265"/>
    </row>
    <row r="147" s="1" customFormat="1" ht="45" customHeight="1">
      <c r="B147" s="266"/>
      <c r="C147" s="267" t="s">
        <v>375</v>
      </c>
      <c r="D147" s="267"/>
      <c r="E147" s="267"/>
      <c r="F147" s="267"/>
      <c r="G147" s="267"/>
      <c r="H147" s="267"/>
      <c r="I147" s="267"/>
      <c r="J147" s="267"/>
      <c r="K147" s="268"/>
    </row>
    <row r="148" s="1" customFormat="1" ht="17.25" customHeight="1">
      <c r="B148" s="266"/>
      <c r="C148" s="269" t="s">
        <v>310</v>
      </c>
      <c r="D148" s="269"/>
      <c r="E148" s="269"/>
      <c r="F148" s="269" t="s">
        <v>311</v>
      </c>
      <c r="G148" s="270"/>
      <c r="H148" s="269" t="s">
        <v>56</v>
      </c>
      <c r="I148" s="269" t="s">
        <v>59</v>
      </c>
      <c r="J148" s="269" t="s">
        <v>312</v>
      </c>
      <c r="K148" s="268"/>
    </row>
    <row r="149" s="1" customFormat="1" ht="17.25" customHeight="1">
      <c r="B149" s="266"/>
      <c r="C149" s="271" t="s">
        <v>313</v>
      </c>
      <c r="D149" s="271"/>
      <c r="E149" s="271"/>
      <c r="F149" s="272" t="s">
        <v>314</v>
      </c>
      <c r="G149" s="273"/>
      <c r="H149" s="271"/>
      <c r="I149" s="271"/>
      <c r="J149" s="271" t="s">
        <v>315</v>
      </c>
      <c r="K149" s="268"/>
    </row>
    <row r="150" s="1" customFormat="1" ht="5.25" customHeight="1">
      <c r="B150" s="279"/>
      <c r="C150" s="274"/>
      <c r="D150" s="274"/>
      <c r="E150" s="274"/>
      <c r="F150" s="274"/>
      <c r="G150" s="275"/>
      <c r="H150" s="274"/>
      <c r="I150" s="274"/>
      <c r="J150" s="274"/>
      <c r="K150" s="302"/>
    </row>
    <row r="151" s="1" customFormat="1" ht="15" customHeight="1">
      <c r="B151" s="279"/>
      <c r="C151" s="306" t="s">
        <v>319</v>
      </c>
      <c r="D151" s="254"/>
      <c r="E151" s="254"/>
      <c r="F151" s="307" t="s">
        <v>316</v>
      </c>
      <c r="G151" s="254"/>
      <c r="H151" s="306" t="s">
        <v>356</v>
      </c>
      <c r="I151" s="306" t="s">
        <v>318</v>
      </c>
      <c r="J151" s="306">
        <v>120</v>
      </c>
      <c r="K151" s="302"/>
    </row>
    <row r="152" s="1" customFormat="1" ht="15" customHeight="1">
      <c r="B152" s="279"/>
      <c r="C152" s="306" t="s">
        <v>365</v>
      </c>
      <c r="D152" s="254"/>
      <c r="E152" s="254"/>
      <c r="F152" s="307" t="s">
        <v>316</v>
      </c>
      <c r="G152" s="254"/>
      <c r="H152" s="306" t="s">
        <v>376</v>
      </c>
      <c r="I152" s="306" t="s">
        <v>318</v>
      </c>
      <c r="J152" s="306" t="s">
        <v>367</v>
      </c>
      <c r="K152" s="302"/>
    </row>
    <row r="153" s="1" customFormat="1" ht="15" customHeight="1">
      <c r="B153" s="279"/>
      <c r="C153" s="306" t="s">
        <v>264</v>
      </c>
      <c r="D153" s="254"/>
      <c r="E153" s="254"/>
      <c r="F153" s="307" t="s">
        <v>316</v>
      </c>
      <c r="G153" s="254"/>
      <c r="H153" s="306" t="s">
        <v>377</v>
      </c>
      <c r="I153" s="306" t="s">
        <v>318</v>
      </c>
      <c r="J153" s="306" t="s">
        <v>367</v>
      </c>
      <c r="K153" s="302"/>
    </row>
    <row r="154" s="1" customFormat="1" ht="15" customHeight="1">
      <c r="B154" s="279"/>
      <c r="C154" s="306" t="s">
        <v>321</v>
      </c>
      <c r="D154" s="254"/>
      <c r="E154" s="254"/>
      <c r="F154" s="307" t="s">
        <v>322</v>
      </c>
      <c r="G154" s="254"/>
      <c r="H154" s="306" t="s">
        <v>356</v>
      </c>
      <c r="I154" s="306" t="s">
        <v>318</v>
      </c>
      <c r="J154" s="306">
        <v>50</v>
      </c>
      <c r="K154" s="302"/>
    </row>
    <row r="155" s="1" customFormat="1" ht="15" customHeight="1">
      <c r="B155" s="279"/>
      <c r="C155" s="306" t="s">
        <v>324</v>
      </c>
      <c r="D155" s="254"/>
      <c r="E155" s="254"/>
      <c r="F155" s="307" t="s">
        <v>316</v>
      </c>
      <c r="G155" s="254"/>
      <c r="H155" s="306" t="s">
        <v>356</v>
      </c>
      <c r="I155" s="306" t="s">
        <v>326</v>
      </c>
      <c r="J155" s="306"/>
      <c r="K155" s="302"/>
    </row>
    <row r="156" s="1" customFormat="1" ht="15" customHeight="1">
      <c r="B156" s="279"/>
      <c r="C156" s="306" t="s">
        <v>335</v>
      </c>
      <c r="D156" s="254"/>
      <c r="E156" s="254"/>
      <c r="F156" s="307" t="s">
        <v>322</v>
      </c>
      <c r="G156" s="254"/>
      <c r="H156" s="306" t="s">
        <v>356</v>
      </c>
      <c r="I156" s="306" t="s">
        <v>318</v>
      </c>
      <c r="J156" s="306">
        <v>50</v>
      </c>
      <c r="K156" s="302"/>
    </row>
    <row r="157" s="1" customFormat="1" ht="15" customHeight="1">
      <c r="B157" s="279"/>
      <c r="C157" s="306" t="s">
        <v>343</v>
      </c>
      <c r="D157" s="254"/>
      <c r="E157" s="254"/>
      <c r="F157" s="307" t="s">
        <v>322</v>
      </c>
      <c r="G157" s="254"/>
      <c r="H157" s="306" t="s">
        <v>356</v>
      </c>
      <c r="I157" s="306" t="s">
        <v>318</v>
      </c>
      <c r="J157" s="306">
        <v>50</v>
      </c>
      <c r="K157" s="302"/>
    </row>
    <row r="158" s="1" customFormat="1" ht="15" customHeight="1">
      <c r="B158" s="279"/>
      <c r="C158" s="306" t="s">
        <v>341</v>
      </c>
      <c r="D158" s="254"/>
      <c r="E158" s="254"/>
      <c r="F158" s="307" t="s">
        <v>322</v>
      </c>
      <c r="G158" s="254"/>
      <c r="H158" s="306" t="s">
        <v>356</v>
      </c>
      <c r="I158" s="306" t="s">
        <v>318</v>
      </c>
      <c r="J158" s="306">
        <v>50</v>
      </c>
      <c r="K158" s="302"/>
    </row>
    <row r="159" s="1" customFormat="1" ht="15" customHeight="1">
      <c r="B159" s="279"/>
      <c r="C159" s="306" t="s">
        <v>91</v>
      </c>
      <c r="D159" s="254"/>
      <c r="E159" s="254"/>
      <c r="F159" s="307" t="s">
        <v>316</v>
      </c>
      <c r="G159" s="254"/>
      <c r="H159" s="306" t="s">
        <v>378</v>
      </c>
      <c r="I159" s="306" t="s">
        <v>318</v>
      </c>
      <c r="J159" s="306" t="s">
        <v>379</v>
      </c>
      <c r="K159" s="302"/>
    </row>
    <row r="160" s="1" customFormat="1" ht="15" customHeight="1">
      <c r="B160" s="279"/>
      <c r="C160" s="306" t="s">
        <v>380</v>
      </c>
      <c r="D160" s="254"/>
      <c r="E160" s="254"/>
      <c r="F160" s="307" t="s">
        <v>316</v>
      </c>
      <c r="G160" s="254"/>
      <c r="H160" s="306" t="s">
        <v>381</v>
      </c>
      <c r="I160" s="306" t="s">
        <v>351</v>
      </c>
      <c r="J160" s="306"/>
      <c r="K160" s="302"/>
    </row>
    <row r="161" s="1" customFormat="1" ht="15" customHeight="1">
      <c r="B161" s="308"/>
      <c r="C161" s="288"/>
      <c r="D161" s="288"/>
      <c r="E161" s="288"/>
      <c r="F161" s="288"/>
      <c r="G161" s="288"/>
      <c r="H161" s="288"/>
      <c r="I161" s="288"/>
      <c r="J161" s="288"/>
      <c r="K161" s="309"/>
    </row>
    <row r="162" s="1" customFormat="1" ht="18.75" customHeight="1">
      <c r="B162" s="290"/>
      <c r="C162" s="300"/>
      <c r="D162" s="300"/>
      <c r="E162" s="300"/>
      <c r="F162" s="310"/>
      <c r="G162" s="300"/>
      <c r="H162" s="300"/>
      <c r="I162" s="300"/>
      <c r="J162" s="300"/>
      <c r="K162" s="290"/>
    </row>
    <row r="163" s="1" customFormat="1" ht="18.75" customHeight="1">
      <c r="B163" s="262"/>
      <c r="C163" s="262"/>
      <c r="D163" s="262"/>
      <c r="E163" s="262"/>
      <c r="F163" s="262"/>
      <c r="G163" s="262"/>
      <c r="H163" s="262"/>
      <c r="I163" s="262"/>
      <c r="J163" s="262"/>
      <c r="K163" s="262"/>
    </row>
    <row r="164" s="1" customFormat="1" ht="7.5" customHeight="1">
      <c r="B164" s="241"/>
      <c r="C164" s="242"/>
      <c r="D164" s="242"/>
      <c r="E164" s="242"/>
      <c r="F164" s="242"/>
      <c r="G164" s="242"/>
      <c r="H164" s="242"/>
      <c r="I164" s="242"/>
      <c r="J164" s="242"/>
      <c r="K164" s="243"/>
    </row>
    <row r="165" s="1" customFormat="1" ht="45" customHeight="1">
      <c r="B165" s="244"/>
      <c r="C165" s="245" t="s">
        <v>382</v>
      </c>
      <c r="D165" s="245"/>
      <c r="E165" s="245"/>
      <c r="F165" s="245"/>
      <c r="G165" s="245"/>
      <c r="H165" s="245"/>
      <c r="I165" s="245"/>
      <c r="J165" s="245"/>
      <c r="K165" s="246"/>
    </row>
    <row r="166" s="1" customFormat="1" ht="17.25" customHeight="1">
      <c r="B166" s="244"/>
      <c r="C166" s="269" t="s">
        <v>310</v>
      </c>
      <c r="D166" s="269"/>
      <c r="E166" s="269"/>
      <c r="F166" s="269" t="s">
        <v>311</v>
      </c>
      <c r="G166" s="311"/>
      <c r="H166" s="312" t="s">
        <v>56</v>
      </c>
      <c r="I166" s="312" t="s">
        <v>59</v>
      </c>
      <c r="J166" s="269" t="s">
        <v>312</v>
      </c>
      <c r="K166" s="246"/>
    </row>
    <row r="167" s="1" customFormat="1" ht="17.25" customHeight="1">
      <c r="B167" s="247"/>
      <c r="C167" s="271" t="s">
        <v>313</v>
      </c>
      <c r="D167" s="271"/>
      <c r="E167" s="271"/>
      <c r="F167" s="272" t="s">
        <v>314</v>
      </c>
      <c r="G167" s="313"/>
      <c r="H167" s="314"/>
      <c r="I167" s="314"/>
      <c r="J167" s="271" t="s">
        <v>315</v>
      </c>
      <c r="K167" s="249"/>
    </row>
    <row r="168" s="1" customFormat="1" ht="5.25" customHeight="1">
      <c r="B168" s="279"/>
      <c r="C168" s="274"/>
      <c r="D168" s="274"/>
      <c r="E168" s="274"/>
      <c r="F168" s="274"/>
      <c r="G168" s="275"/>
      <c r="H168" s="274"/>
      <c r="I168" s="274"/>
      <c r="J168" s="274"/>
      <c r="K168" s="302"/>
    </row>
    <row r="169" s="1" customFormat="1" ht="15" customHeight="1">
      <c r="B169" s="279"/>
      <c r="C169" s="254" t="s">
        <v>319</v>
      </c>
      <c r="D169" s="254"/>
      <c r="E169" s="254"/>
      <c r="F169" s="277" t="s">
        <v>316</v>
      </c>
      <c r="G169" s="254"/>
      <c r="H169" s="254" t="s">
        <v>356</v>
      </c>
      <c r="I169" s="254" t="s">
        <v>318</v>
      </c>
      <c r="J169" s="254">
        <v>120</v>
      </c>
      <c r="K169" s="302"/>
    </row>
    <row r="170" s="1" customFormat="1" ht="15" customHeight="1">
      <c r="B170" s="279"/>
      <c r="C170" s="254" t="s">
        <v>365</v>
      </c>
      <c r="D170" s="254"/>
      <c r="E170" s="254"/>
      <c r="F170" s="277" t="s">
        <v>316</v>
      </c>
      <c r="G170" s="254"/>
      <c r="H170" s="254" t="s">
        <v>366</v>
      </c>
      <c r="I170" s="254" t="s">
        <v>318</v>
      </c>
      <c r="J170" s="254" t="s">
        <v>367</v>
      </c>
      <c r="K170" s="302"/>
    </row>
    <row r="171" s="1" customFormat="1" ht="15" customHeight="1">
      <c r="B171" s="279"/>
      <c r="C171" s="254" t="s">
        <v>264</v>
      </c>
      <c r="D171" s="254"/>
      <c r="E171" s="254"/>
      <c r="F171" s="277" t="s">
        <v>316</v>
      </c>
      <c r="G171" s="254"/>
      <c r="H171" s="254" t="s">
        <v>383</v>
      </c>
      <c r="I171" s="254" t="s">
        <v>318</v>
      </c>
      <c r="J171" s="254" t="s">
        <v>367</v>
      </c>
      <c r="K171" s="302"/>
    </row>
    <row r="172" s="1" customFormat="1" ht="15" customHeight="1">
      <c r="B172" s="279"/>
      <c r="C172" s="254" t="s">
        <v>321</v>
      </c>
      <c r="D172" s="254"/>
      <c r="E172" s="254"/>
      <c r="F172" s="277" t="s">
        <v>322</v>
      </c>
      <c r="G172" s="254"/>
      <c r="H172" s="254" t="s">
        <v>383</v>
      </c>
      <c r="I172" s="254" t="s">
        <v>318</v>
      </c>
      <c r="J172" s="254">
        <v>50</v>
      </c>
      <c r="K172" s="302"/>
    </row>
    <row r="173" s="1" customFormat="1" ht="15" customHeight="1">
      <c r="B173" s="279"/>
      <c r="C173" s="254" t="s">
        <v>324</v>
      </c>
      <c r="D173" s="254"/>
      <c r="E173" s="254"/>
      <c r="F173" s="277" t="s">
        <v>316</v>
      </c>
      <c r="G173" s="254"/>
      <c r="H173" s="254" t="s">
        <v>383</v>
      </c>
      <c r="I173" s="254" t="s">
        <v>326</v>
      </c>
      <c r="J173" s="254"/>
      <c r="K173" s="302"/>
    </row>
    <row r="174" s="1" customFormat="1" ht="15" customHeight="1">
      <c r="B174" s="279"/>
      <c r="C174" s="254" t="s">
        <v>335</v>
      </c>
      <c r="D174" s="254"/>
      <c r="E174" s="254"/>
      <c r="F174" s="277" t="s">
        <v>322</v>
      </c>
      <c r="G174" s="254"/>
      <c r="H174" s="254" t="s">
        <v>383</v>
      </c>
      <c r="I174" s="254" t="s">
        <v>318</v>
      </c>
      <c r="J174" s="254">
        <v>50</v>
      </c>
      <c r="K174" s="302"/>
    </row>
    <row r="175" s="1" customFormat="1" ht="15" customHeight="1">
      <c r="B175" s="279"/>
      <c r="C175" s="254" t="s">
        <v>343</v>
      </c>
      <c r="D175" s="254"/>
      <c r="E175" s="254"/>
      <c r="F175" s="277" t="s">
        <v>322</v>
      </c>
      <c r="G175" s="254"/>
      <c r="H175" s="254" t="s">
        <v>383</v>
      </c>
      <c r="I175" s="254" t="s">
        <v>318</v>
      </c>
      <c r="J175" s="254">
        <v>50</v>
      </c>
      <c r="K175" s="302"/>
    </row>
    <row r="176" s="1" customFormat="1" ht="15" customHeight="1">
      <c r="B176" s="279"/>
      <c r="C176" s="254" t="s">
        <v>341</v>
      </c>
      <c r="D176" s="254"/>
      <c r="E176" s="254"/>
      <c r="F176" s="277" t="s">
        <v>322</v>
      </c>
      <c r="G176" s="254"/>
      <c r="H176" s="254" t="s">
        <v>383</v>
      </c>
      <c r="I176" s="254" t="s">
        <v>318</v>
      </c>
      <c r="J176" s="254">
        <v>50</v>
      </c>
      <c r="K176" s="302"/>
    </row>
    <row r="177" s="1" customFormat="1" ht="15" customHeight="1">
      <c r="B177" s="279"/>
      <c r="C177" s="254" t="s">
        <v>98</v>
      </c>
      <c r="D177" s="254"/>
      <c r="E177" s="254"/>
      <c r="F177" s="277" t="s">
        <v>316</v>
      </c>
      <c r="G177" s="254"/>
      <c r="H177" s="254" t="s">
        <v>384</v>
      </c>
      <c r="I177" s="254" t="s">
        <v>385</v>
      </c>
      <c r="J177" s="254"/>
      <c r="K177" s="302"/>
    </row>
    <row r="178" s="1" customFormat="1" ht="15" customHeight="1">
      <c r="B178" s="279"/>
      <c r="C178" s="254" t="s">
        <v>59</v>
      </c>
      <c r="D178" s="254"/>
      <c r="E178" s="254"/>
      <c r="F178" s="277" t="s">
        <v>316</v>
      </c>
      <c r="G178" s="254"/>
      <c r="H178" s="254" t="s">
        <v>386</v>
      </c>
      <c r="I178" s="254" t="s">
        <v>387</v>
      </c>
      <c r="J178" s="254">
        <v>1</v>
      </c>
      <c r="K178" s="302"/>
    </row>
    <row r="179" s="1" customFormat="1" ht="15" customHeight="1">
      <c r="B179" s="279"/>
      <c r="C179" s="254" t="s">
        <v>55</v>
      </c>
      <c r="D179" s="254"/>
      <c r="E179" s="254"/>
      <c r="F179" s="277" t="s">
        <v>316</v>
      </c>
      <c r="G179" s="254"/>
      <c r="H179" s="254" t="s">
        <v>388</v>
      </c>
      <c r="I179" s="254" t="s">
        <v>318</v>
      </c>
      <c r="J179" s="254">
        <v>20</v>
      </c>
      <c r="K179" s="302"/>
    </row>
    <row r="180" s="1" customFormat="1" ht="15" customHeight="1">
      <c r="B180" s="279"/>
      <c r="C180" s="254" t="s">
        <v>56</v>
      </c>
      <c r="D180" s="254"/>
      <c r="E180" s="254"/>
      <c r="F180" s="277" t="s">
        <v>316</v>
      </c>
      <c r="G180" s="254"/>
      <c r="H180" s="254" t="s">
        <v>389</v>
      </c>
      <c r="I180" s="254" t="s">
        <v>318</v>
      </c>
      <c r="J180" s="254">
        <v>255</v>
      </c>
      <c r="K180" s="302"/>
    </row>
    <row r="181" s="1" customFormat="1" ht="15" customHeight="1">
      <c r="B181" s="279"/>
      <c r="C181" s="254" t="s">
        <v>99</v>
      </c>
      <c r="D181" s="254"/>
      <c r="E181" s="254"/>
      <c r="F181" s="277" t="s">
        <v>316</v>
      </c>
      <c r="G181" s="254"/>
      <c r="H181" s="254" t="s">
        <v>280</v>
      </c>
      <c r="I181" s="254" t="s">
        <v>318</v>
      </c>
      <c r="J181" s="254">
        <v>10</v>
      </c>
      <c r="K181" s="302"/>
    </row>
    <row r="182" s="1" customFormat="1" ht="15" customHeight="1">
      <c r="B182" s="279"/>
      <c r="C182" s="254" t="s">
        <v>100</v>
      </c>
      <c r="D182" s="254"/>
      <c r="E182" s="254"/>
      <c r="F182" s="277" t="s">
        <v>316</v>
      </c>
      <c r="G182" s="254"/>
      <c r="H182" s="254" t="s">
        <v>390</v>
      </c>
      <c r="I182" s="254" t="s">
        <v>351</v>
      </c>
      <c r="J182" s="254"/>
      <c r="K182" s="302"/>
    </row>
    <row r="183" s="1" customFormat="1" ht="15" customHeight="1">
      <c r="B183" s="279"/>
      <c r="C183" s="254" t="s">
        <v>391</v>
      </c>
      <c r="D183" s="254"/>
      <c r="E183" s="254"/>
      <c r="F183" s="277" t="s">
        <v>316</v>
      </c>
      <c r="G183" s="254"/>
      <c r="H183" s="254" t="s">
        <v>392</v>
      </c>
      <c r="I183" s="254" t="s">
        <v>351</v>
      </c>
      <c r="J183" s="254"/>
      <c r="K183" s="302"/>
    </row>
    <row r="184" s="1" customFormat="1" ht="15" customHeight="1">
      <c r="B184" s="279"/>
      <c r="C184" s="254" t="s">
        <v>380</v>
      </c>
      <c r="D184" s="254"/>
      <c r="E184" s="254"/>
      <c r="F184" s="277" t="s">
        <v>316</v>
      </c>
      <c r="G184" s="254"/>
      <c r="H184" s="254" t="s">
        <v>393</v>
      </c>
      <c r="I184" s="254" t="s">
        <v>351</v>
      </c>
      <c r="J184" s="254"/>
      <c r="K184" s="302"/>
    </row>
    <row r="185" s="1" customFormat="1" ht="15" customHeight="1">
      <c r="B185" s="279"/>
      <c r="C185" s="254" t="s">
        <v>102</v>
      </c>
      <c r="D185" s="254"/>
      <c r="E185" s="254"/>
      <c r="F185" s="277" t="s">
        <v>322</v>
      </c>
      <c r="G185" s="254"/>
      <c r="H185" s="254" t="s">
        <v>394</v>
      </c>
      <c r="I185" s="254" t="s">
        <v>318</v>
      </c>
      <c r="J185" s="254">
        <v>50</v>
      </c>
      <c r="K185" s="302"/>
    </row>
    <row r="186" s="1" customFormat="1" ht="15" customHeight="1">
      <c r="B186" s="279"/>
      <c r="C186" s="254" t="s">
        <v>395</v>
      </c>
      <c r="D186" s="254"/>
      <c r="E186" s="254"/>
      <c r="F186" s="277" t="s">
        <v>322</v>
      </c>
      <c r="G186" s="254"/>
      <c r="H186" s="254" t="s">
        <v>396</v>
      </c>
      <c r="I186" s="254" t="s">
        <v>397</v>
      </c>
      <c r="J186" s="254"/>
      <c r="K186" s="302"/>
    </row>
    <row r="187" s="1" customFormat="1" ht="15" customHeight="1">
      <c r="B187" s="279"/>
      <c r="C187" s="254" t="s">
        <v>398</v>
      </c>
      <c r="D187" s="254"/>
      <c r="E187" s="254"/>
      <c r="F187" s="277" t="s">
        <v>322</v>
      </c>
      <c r="G187" s="254"/>
      <c r="H187" s="254" t="s">
        <v>399</v>
      </c>
      <c r="I187" s="254" t="s">
        <v>397</v>
      </c>
      <c r="J187" s="254"/>
      <c r="K187" s="302"/>
    </row>
    <row r="188" s="1" customFormat="1" ht="15" customHeight="1">
      <c r="B188" s="279"/>
      <c r="C188" s="254" t="s">
        <v>400</v>
      </c>
      <c r="D188" s="254"/>
      <c r="E188" s="254"/>
      <c r="F188" s="277" t="s">
        <v>322</v>
      </c>
      <c r="G188" s="254"/>
      <c r="H188" s="254" t="s">
        <v>401</v>
      </c>
      <c r="I188" s="254" t="s">
        <v>397</v>
      </c>
      <c r="J188" s="254"/>
      <c r="K188" s="302"/>
    </row>
    <row r="189" s="1" customFormat="1" ht="15" customHeight="1">
      <c r="B189" s="279"/>
      <c r="C189" s="315" t="s">
        <v>402</v>
      </c>
      <c r="D189" s="254"/>
      <c r="E189" s="254"/>
      <c r="F189" s="277" t="s">
        <v>322</v>
      </c>
      <c r="G189" s="254"/>
      <c r="H189" s="254" t="s">
        <v>403</v>
      </c>
      <c r="I189" s="254" t="s">
        <v>404</v>
      </c>
      <c r="J189" s="316" t="s">
        <v>405</v>
      </c>
      <c r="K189" s="302"/>
    </row>
    <row r="190" s="15" customFormat="1" ht="15" customHeight="1">
      <c r="B190" s="317"/>
      <c r="C190" s="318" t="s">
        <v>406</v>
      </c>
      <c r="D190" s="319"/>
      <c r="E190" s="319"/>
      <c r="F190" s="320" t="s">
        <v>322</v>
      </c>
      <c r="G190" s="319"/>
      <c r="H190" s="319" t="s">
        <v>407</v>
      </c>
      <c r="I190" s="319" t="s">
        <v>404</v>
      </c>
      <c r="J190" s="321" t="s">
        <v>405</v>
      </c>
      <c r="K190" s="322"/>
    </row>
    <row r="191" s="1" customFormat="1" ht="15" customHeight="1">
      <c r="B191" s="279"/>
      <c r="C191" s="315" t="s">
        <v>44</v>
      </c>
      <c r="D191" s="254"/>
      <c r="E191" s="254"/>
      <c r="F191" s="277" t="s">
        <v>316</v>
      </c>
      <c r="G191" s="254"/>
      <c r="H191" s="251" t="s">
        <v>408</v>
      </c>
      <c r="I191" s="254" t="s">
        <v>409</v>
      </c>
      <c r="J191" s="254"/>
      <c r="K191" s="302"/>
    </row>
    <row r="192" s="1" customFormat="1" ht="15" customHeight="1">
      <c r="B192" s="279"/>
      <c r="C192" s="315" t="s">
        <v>410</v>
      </c>
      <c r="D192" s="254"/>
      <c r="E192" s="254"/>
      <c r="F192" s="277" t="s">
        <v>316</v>
      </c>
      <c r="G192" s="254"/>
      <c r="H192" s="254" t="s">
        <v>411</v>
      </c>
      <c r="I192" s="254" t="s">
        <v>351</v>
      </c>
      <c r="J192" s="254"/>
      <c r="K192" s="302"/>
    </row>
    <row r="193" s="1" customFormat="1" ht="15" customHeight="1">
      <c r="B193" s="279"/>
      <c r="C193" s="315" t="s">
        <v>412</v>
      </c>
      <c r="D193" s="254"/>
      <c r="E193" s="254"/>
      <c r="F193" s="277" t="s">
        <v>316</v>
      </c>
      <c r="G193" s="254"/>
      <c r="H193" s="254" t="s">
        <v>413</v>
      </c>
      <c r="I193" s="254" t="s">
        <v>351</v>
      </c>
      <c r="J193" s="254"/>
      <c r="K193" s="302"/>
    </row>
    <row r="194" s="1" customFormat="1" ht="15" customHeight="1">
      <c r="B194" s="279"/>
      <c r="C194" s="315" t="s">
        <v>414</v>
      </c>
      <c r="D194" s="254"/>
      <c r="E194" s="254"/>
      <c r="F194" s="277" t="s">
        <v>322</v>
      </c>
      <c r="G194" s="254"/>
      <c r="H194" s="254" t="s">
        <v>415</v>
      </c>
      <c r="I194" s="254" t="s">
        <v>351</v>
      </c>
      <c r="J194" s="254"/>
      <c r="K194" s="302"/>
    </row>
    <row r="195" s="1" customFormat="1" ht="15" customHeight="1">
      <c r="B195" s="308"/>
      <c r="C195" s="323"/>
      <c r="D195" s="288"/>
      <c r="E195" s="288"/>
      <c r="F195" s="288"/>
      <c r="G195" s="288"/>
      <c r="H195" s="288"/>
      <c r="I195" s="288"/>
      <c r="J195" s="288"/>
      <c r="K195" s="309"/>
    </row>
    <row r="196" s="1" customFormat="1" ht="18.75" customHeight="1">
      <c r="B196" s="290"/>
      <c r="C196" s="300"/>
      <c r="D196" s="300"/>
      <c r="E196" s="300"/>
      <c r="F196" s="310"/>
      <c r="G196" s="300"/>
      <c r="H196" s="300"/>
      <c r="I196" s="300"/>
      <c r="J196" s="300"/>
      <c r="K196" s="290"/>
    </row>
    <row r="197" s="1" customFormat="1" ht="18.75" customHeight="1">
      <c r="B197" s="290"/>
      <c r="C197" s="300"/>
      <c r="D197" s="300"/>
      <c r="E197" s="300"/>
      <c r="F197" s="310"/>
      <c r="G197" s="300"/>
      <c r="H197" s="300"/>
      <c r="I197" s="300"/>
      <c r="J197" s="300"/>
      <c r="K197" s="290"/>
    </row>
    <row r="198" s="1" customFormat="1" ht="18.75" customHeight="1">
      <c r="B198" s="262"/>
      <c r="C198" s="262"/>
      <c r="D198" s="262"/>
      <c r="E198" s="262"/>
      <c r="F198" s="262"/>
      <c r="G198" s="262"/>
      <c r="H198" s="262"/>
      <c r="I198" s="262"/>
      <c r="J198" s="262"/>
      <c r="K198" s="262"/>
    </row>
    <row r="199" s="1" customFormat="1" ht="13.5">
      <c r="B199" s="241"/>
      <c r="C199" s="242"/>
      <c r="D199" s="242"/>
      <c r="E199" s="242"/>
      <c r="F199" s="242"/>
      <c r="G199" s="242"/>
      <c r="H199" s="242"/>
      <c r="I199" s="242"/>
      <c r="J199" s="242"/>
      <c r="K199" s="243"/>
    </row>
    <row r="200" s="1" customFormat="1" ht="21">
      <c r="B200" s="244"/>
      <c r="C200" s="245" t="s">
        <v>416</v>
      </c>
      <c r="D200" s="245"/>
      <c r="E200" s="245"/>
      <c r="F200" s="245"/>
      <c r="G200" s="245"/>
      <c r="H200" s="245"/>
      <c r="I200" s="245"/>
      <c r="J200" s="245"/>
      <c r="K200" s="246"/>
    </row>
    <row r="201" s="1" customFormat="1" ht="25.5" customHeight="1">
      <c r="B201" s="244"/>
      <c r="C201" s="324" t="s">
        <v>417</v>
      </c>
      <c r="D201" s="324"/>
      <c r="E201" s="324"/>
      <c r="F201" s="324" t="s">
        <v>418</v>
      </c>
      <c r="G201" s="325"/>
      <c r="H201" s="324" t="s">
        <v>419</v>
      </c>
      <c r="I201" s="324"/>
      <c r="J201" s="324"/>
      <c r="K201" s="246"/>
    </row>
    <row r="202" s="1" customFormat="1" ht="5.25" customHeight="1">
      <c r="B202" s="279"/>
      <c r="C202" s="274"/>
      <c r="D202" s="274"/>
      <c r="E202" s="274"/>
      <c r="F202" s="274"/>
      <c r="G202" s="300"/>
      <c r="H202" s="274"/>
      <c r="I202" s="274"/>
      <c r="J202" s="274"/>
      <c r="K202" s="302"/>
    </row>
    <row r="203" s="1" customFormat="1" ht="15" customHeight="1">
      <c r="B203" s="279"/>
      <c r="C203" s="254" t="s">
        <v>409</v>
      </c>
      <c r="D203" s="254"/>
      <c r="E203" s="254"/>
      <c r="F203" s="277" t="s">
        <v>45</v>
      </c>
      <c r="G203" s="254"/>
      <c r="H203" s="254" t="s">
        <v>420</v>
      </c>
      <c r="I203" s="254"/>
      <c r="J203" s="254"/>
      <c r="K203" s="302"/>
    </row>
    <row r="204" s="1" customFormat="1" ht="15" customHeight="1">
      <c r="B204" s="279"/>
      <c r="C204" s="254"/>
      <c r="D204" s="254"/>
      <c r="E204" s="254"/>
      <c r="F204" s="277" t="s">
        <v>46</v>
      </c>
      <c r="G204" s="254"/>
      <c r="H204" s="254" t="s">
        <v>421</v>
      </c>
      <c r="I204" s="254"/>
      <c r="J204" s="254"/>
      <c r="K204" s="302"/>
    </row>
    <row r="205" s="1" customFormat="1" ht="15" customHeight="1">
      <c r="B205" s="279"/>
      <c r="C205" s="254"/>
      <c r="D205" s="254"/>
      <c r="E205" s="254"/>
      <c r="F205" s="277" t="s">
        <v>49</v>
      </c>
      <c r="G205" s="254"/>
      <c r="H205" s="254" t="s">
        <v>422</v>
      </c>
      <c r="I205" s="254"/>
      <c r="J205" s="254"/>
      <c r="K205" s="302"/>
    </row>
    <row r="206" s="1" customFormat="1" ht="15" customHeight="1">
      <c r="B206" s="279"/>
      <c r="C206" s="254"/>
      <c r="D206" s="254"/>
      <c r="E206" s="254"/>
      <c r="F206" s="277" t="s">
        <v>47</v>
      </c>
      <c r="G206" s="254"/>
      <c r="H206" s="254" t="s">
        <v>423</v>
      </c>
      <c r="I206" s="254"/>
      <c r="J206" s="254"/>
      <c r="K206" s="302"/>
    </row>
    <row r="207" s="1" customFormat="1" ht="15" customHeight="1">
      <c r="B207" s="279"/>
      <c r="C207" s="254"/>
      <c r="D207" s="254"/>
      <c r="E207" s="254"/>
      <c r="F207" s="277" t="s">
        <v>48</v>
      </c>
      <c r="G207" s="254"/>
      <c r="H207" s="254" t="s">
        <v>424</v>
      </c>
      <c r="I207" s="254"/>
      <c r="J207" s="254"/>
      <c r="K207" s="302"/>
    </row>
    <row r="208" s="1" customFormat="1" ht="15" customHeight="1">
      <c r="B208" s="279"/>
      <c r="C208" s="254"/>
      <c r="D208" s="254"/>
      <c r="E208" s="254"/>
      <c r="F208" s="277"/>
      <c r="G208" s="254"/>
      <c r="H208" s="254"/>
      <c r="I208" s="254"/>
      <c r="J208" s="254"/>
      <c r="K208" s="302"/>
    </row>
    <row r="209" s="1" customFormat="1" ht="15" customHeight="1">
      <c r="B209" s="279"/>
      <c r="C209" s="254" t="s">
        <v>363</v>
      </c>
      <c r="D209" s="254"/>
      <c r="E209" s="254"/>
      <c r="F209" s="277" t="s">
        <v>80</v>
      </c>
      <c r="G209" s="254"/>
      <c r="H209" s="254" t="s">
        <v>425</v>
      </c>
      <c r="I209" s="254"/>
      <c r="J209" s="254"/>
      <c r="K209" s="302"/>
    </row>
    <row r="210" s="1" customFormat="1" ht="15" customHeight="1">
      <c r="B210" s="279"/>
      <c r="C210" s="254"/>
      <c r="D210" s="254"/>
      <c r="E210" s="254"/>
      <c r="F210" s="277" t="s">
        <v>259</v>
      </c>
      <c r="G210" s="254"/>
      <c r="H210" s="254" t="s">
        <v>260</v>
      </c>
      <c r="I210" s="254"/>
      <c r="J210" s="254"/>
      <c r="K210" s="302"/>
    </row>
    <row r="211" s="1" customFormat="1" ht="15" customHeight="1">
      <c r="B211" s="279"/>
      <c r="C211" s="254"/>
      <c r="D211" s="254"/>
      <c r="E211" s="254"/>
      <c r="F211" s="277" t="s">
        <v>257</v>
      </c>
      <c r="G211" s="254"/>
      <c r="H211" s="254" t="s">
        <v>426</v>
      </c>
      <c r="I211" s="254"/>
      <c r="J211" s="254"/>
      <c r="K211" s="302"/>
    </row>
    <row r="212" s="1" customFormat="1" ht="15" customHeight="1">
      <c r="B212" s="326"/>
      <c r="C212" s="254"/>
      <c r="D212" s="254"/>
      <c r="E212" s="254"/>
      <c r="F212" s="277" t="s">
        <v>85</v>
      </c>
      <c r="G212" s="315"/>
      <c r="H212" s="306" t="s">
        <v>261</v>
      </c>
      <c r="I212" s="306"/>
      <c r="J212" s="306"/>
      <c r="K212" s="327"/>
    </row>
    <row r="213" s="1" customFormat="1" ht="15" customHeight="1">
      <c r="B213" s="326"/>
      <c r="C213" s="254"/>
      <c r="D213" s="254"/>
      <c r="E213" s="254"/>
      <c r="F213" s="277" t="s">
        <v>262</v>
      </c>
      <c r="G213" s="315"/>
      <c r="H213" s="306" t="s">
        <v>427</v>
      </c>
      <c r="I213" s="306"/>
      <c r="J213" s="306"/>
      <c r="K213" s="327"/>
    </row>
    <row r="214" s="1" customFormat="1" ht="15" customHeight="1">
      <c r="B214" s="326"/>
      <c r="C214" s="254"/>
      <c r="D214" s="254"/>
      <c r="E214" s="254"/>
      <c r="F214" s="277"/>
      <c r="G214" s="315"/>
      <c r="H214" s="306"/>
      <c r="I214" s="306"/>
      <c r="J214" s="306"/>
      <c r="K214" s="327"/>
    </row>
    <row r="215" s="1" customFormat="1" ht="15" customHeight="1">
      <c r="B215" s="326"/>
      <c r="C215" s="254" t="s">
        <v>387</v>
      </c>
      <c r="D215" s="254"/>
      <c r="E215" s="254"/>
      <c r="F215" s="277">
        <v>1</v>
      </c>
      <c r="G215" s="315"/>
      <c r="H215" s="306" t="s">
        <v>428</v>
      </c>
      <c r="I215" s="306"/>
      <c r="J215" s="306"/>
      <c r="K215" s="327"/>
    </row>
    <row r="216" s="1" customFormat="1" ht="15" customHeight="1">
      <c r="B216" s="326"/>
      <c r="C216" s="254"/>
      <c r="D216" s="254"/>
      <c r="E216" s="254"/>
      <c r="F216" s="277">
        <v>2</v>
      </c>
      <c r="G216" s="315"/>
      <c r="H216" s="306" t="s">
        <v>429</v>
      </c>
      <c r="I216" s="306"/>
      <c r="J216" s="306"/>
      <c r="K216" s="327"/>
    </row>
    <row r="217" s="1" customFormat="1" ht="15" customHeight="1">
      <c r="B217" s="326"/>
      <c r="C217" s="254"/>
      <c r="D217" s="254"/>
      <c r="E217" s="254"/>
      <c r="F217" s="277">
        <v>3</v>
      </c>
      <c r="G217" s="315"/>
      <c r="H217" s="306" t="s">
        <v>430</v>
      </c>
      <c r="I217" s="306"/>
      <c r="J217" s="306"/>
      <c r="K217" s="327"/>
    </row>
    <row r="218" s="1" customFormat="1" ht="15" customHeight="1">
      <c r="B218" s="326"/>
      <c r="C218" s="254"/>
      <c r="D218" s="254"/>
      <c r="E218" s="254"/>
      <c r="F218" s="277">
        <v>4</v>
      </c>
      <c r="G218" s="315"/>
      <c r="H218" s="306" t="s">
        <v>431</v>
      </c>
      <c r="I218" s="306"/>
      <c r="J218" s="306"/>
      <c r="K218" s="327"/>
    </row>
    <row r="219" s="1" customFormat="1" ht="12.75" customHeight="1">
      <c r="B219" s="328"/>
      <c r="C219" s="329"/>
      <c r="D219" s="329"/>
      <c r="E219" s="329"/>
      <c r="F219" s="329"/>
      <c r="G219" s="329"/>
      <c r="H219" s="329"/>
      <c r="I219" s="329"/>
      <c r="J219" s="329"/>
      <c r="K219" s="330"/>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Špaček Ondřej</dc:creator>
  <cp:lastModifiedBy>Špaček Ondřej</cp:lastModifiedBy>
  <dcterms:created xsi:type="dcterms:W3CDTF">2025-06-12T07:17:04Z</dcterms:created>
  <dcterms:modified xsi:type="dcterms:W3CDTF">2025-06-12T07:17:13Z</dcterms:modified>
</cp:coreProperties>
</file>