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irad.zednik\OneDrive - Národní zemědělské Muzeum, s. p. o\Dokumenty\_Prac\213_Kacina_Svetlik\05_PD\20250331_DPS\Rozpocet\"/>
    </mc:Choice>
  </mc:AlternateContent>
  <xr:revisionPtr revIDLastSave="0" documentId="13_ncr:1_{A276BBAD-4539-4C8E-8796-4C8BAFD9AE5A}" xr6:coauthVersionLast="47" xr6:coauthVersionMax="47" xr10:uidLastSave="{00000000-0000-0000-0000-000000000000}"/>
  <bookViews>
    <workbookView xWindow="-120" yWindow="-120" windowWidth="29040" windowHeight="15720" tabRatio="956" xr2:uid="{00000000-000D-0000-FFFF-FFFF00000000}"/>
  </bookViews>
  <sheets>
    <sheet name="REKAPITULACE OBJEKTŮ STAVBY" sheetId="2" r:id="rId1"/>
    <sheet name="01_ZOV" sheetId="5" r:id="rId2"/>
    <sheet name="02_Leseni" sheetId="8" r:id="rId3"/>
    <sheet name="03_Svetlik" sheetId="11" r:id="rId4"/>
    <sheet name="04_ELE" sheetId="14" r:id="rId5"/>
    <sheet name="05_VRN" sheetId="17" r:id="rId6"/>
  </sheets>
  <definedNames>
    <definedName name="_xlnm._FilterDatabase" localSheetId="1" hidden="1">'01_ZOV'!$A$4:$G$35</definedName>
    <definedName name="_xlnm._FilterDatabase" localSheetId="2" hidden="1">'02_Leseni'!$A$4:$G$64</definedName>
    <definedName name="_xlnm._FilterDatabase" localSheetId="3" hidden="1">'03_Svetlik'!$A$4:$G$98</definedName>
    <definedName name="_xlnm._FilterDatabase" localSheetId="4" hidden="1">'04_ELE'!$A$4:$G$29</definedName>
    <definedName name="_xlnm.Print_Titles" localSheetId="1">'01_ZOV'!$2:$4</definedName>
    <definedName name="_xlnm.Print_Titles" localSheetId="2">'02_Leseni'!$2:$4</definedName>
    <definedName name="_xlnm.Print_Titles" localSheetId="3">'03_Svetlik'!$2:$4</definedName>
    <definedName name="_xlnm.Print_Titles" localSheetId="4">'04_ELE'!$2:$4</definedName>
    <definedName name="_xlnm.Print_Titles" localSheetId="5">'05_VRN'!$2:$4</definedName>
    <definedName name="_xlnm.Print_Area" localSheetId="1">'01_ZOV'!$A$1:$G$37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7" l="1"/>
  <c r="G29" i="14"/>
  <c r="G28" i="14" s="1"/>
  <c r="G25" i="14" l="1"/>
  <c r="A8" i="14"/>
  <c r="G95" i="11"/>
  <c r="G94" i="11"/>
  <c r="G17" i="5"/>
  <c r="G6" i="17" l="1"/>
  <c r="G27" i="14"/>
  <c r="G26" i="14"/>
  <c r="G24" i="14"/>
  <c r="G23" i="14"/>
  <c r="G22" i="14"/>
  <c r="G21" i="14"/>
  <c r="G19" i="14"/>
  <c r="G18" i="14"/>
  <c r="G17" i="14"/>
  <c r="G16" i="14"/>
  <c r="G14" i="14"/>
  <c r="G13" i="14"/>
  <c r="G12" i="14"/>
  <c r="G10" i="14"/>
  <c r="G9" i="14" s="1"/>
  <c r="G8" i="14"/>
  <c r="G98" i="11"/>
  <c r="G97" i="11"/>
  <c r="G96" i="11"/>
  <c r="G93" i="11"/>
  <c r="G92" i="11"/>
  <c r="G91" i="11"/>
  <c r="G90" i="11"/>
  <c r="G89" i="11"/>
  <c r="G88" i="11"/>
  <c r="G87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69" i="11"/>
  <c r="G67" i="11"/>
  <c r="G66" i="11"/>
  <c r="G65" i="11"/>
  <c r="G64" i="11"/>
  <c r="G63" i="11"/>
  <c r="G62" i="11"/>
  <c r="G61" i="11"/>
  <c r="G60" i="11"/>
  <c r="G58" i="11"/>
  <c r="G57" i="11"/>
  <c r="G56" i="11"/>
  <c r="G55" i="11"/>
  <c r="G54" i="11"/>
  <c r="G53" i="11"/>
  <c r="G52" i="11"/>
  <c r="G50" i="11"/>
  <c r="G48" i="11"/>
  <c r="G46" i="11"/>
  <c r="G45" i="11"/>
  <c r="G43" i="11"/>
  <c r="G41" i="11"/>
  <c r="G39" i="11"/>
  <c r="G37" i="11"/>
  <c r="G35" i="11"/>
  <c r="G33" i="11"/>
  <c r="G31" i="11"/>
  <c r="G29" i="11"/>
  <c r="G27" i="11"/>
  <c r="G24" i="11"/>
  <c r="G23" i="11"/>
  <c r="G21" i="11"/>
  <c r="G19" i="11"/>
  <c r="G18" i="11"/>
  <c r="G17" i="11"/>
  <c r="G16" i="11"/>
  <c r="G14" i="11"/>
  <c r="G13" i="11"/>
  <c r="G12" i="11"/>
  <c r="G11" i="11"/>
  <c r="G9" i="11"/>
  <c r="G8" i="11"/>
  <c r="G7" i="11"/>
  <c r="G6" i="11"/>
  <c r="G6" i="14"/>
  <c r="G5" i="14" s="1"/>
  <c r="G64" i="8"/>
  <c r="G62" i="8"/>
  <c r="G60" i="8"/>
  <c r="G58" i="8"/>
  <c r="G56" i="8"/>
  <c r="G54" i="8"/>
  <c r="G52" i="8"/>
  <c r="G50" i="8"/>
  <c r="G48" i="8"/>
  <c r="G46" i="8"/>
  <c r="G43" i="8"/>
  <c r="G41" i="8"/>
  <c r="G40" i="8" s="1"/>
  <c r="G38" i="8"/>
  <c r="G36" i="8"/>
  <c r="G35" i="8"/>
  <c r="G33" i="8"/>
  <c r="G31" i="8"/>
  <c r="G29" i="8"/>
  <c r="G27" i="8"/>
  <c r="G25" i="8"/>
  <c r="G23" i="8"/>
  <c r="G21" i="8"/>
  <c r="G19" i="8"/>
  <c r="G18" i="8"/>
  <c r="G16" i="8"/>
  <c r="G15" i="8"/>
  <c r="G12" i="8"/>
  <c r="G10" i="8"/>
  <c r="G8" i="8"/>
  <c r="G6" i="8"/>
  <c r="G35" i="5"/>
  <c r="G34" i="5"/>
  <c r="G31" i="5"/>
  <c r="G29" i="5"/>
  <c r="G26" i="5"/>
  <c r="G23" i="5"/>
  <c r="G21" i="5"/>
  <c r="G19" i="5"/>
  <c r="G18" i="5"/>
  <c r="G14" i="5"/>
  <c r="G12" i="5"/>
  <c r="G10" i="5"/>
  <c r="G9" i="5"/>
  <c r="G7" i="5"/>
  <c r="G6" i="5"/>
  <c r="A7" i="5"/>
  <c r="A9" i="5" s="1"/>
  <c r="A10" i="5" s="1"/>
  <c r="A12" i="5" s="1"/>
  <c r="A14" i="5" s="1"/>
  <c r="A17" i="5" s="1"/>
  <c r="A18" i="5" s="1"/>
  <c r="A8" i="8"/>
  <c r="A10" i="8" s="1"/>
  <c r="A12" i="8" s="1"/>
  <c r="A15" i="8" s="1"/>
  <c r="A16" i="8" s="1"/>
  <c r="A18" i="8" s="1"/>
  <c r="A19" i="8" s="1"/>
  <c r="A21" i="8" s="1"/>
  <c r="A23" i="8" s="1"/>
  <c r="A25" i="8" s="1"/>
  <c r="A27" i="8" s="1"/>
  <c r="A29" i="8" s="1"/>
  <c r="A31" i="8" s="1"/>
  <c r="A33" i="8" s="1"/>
  <c r="A35" i="8" s="1"/>
  <c r="A36" i="8" s="1"/>
  <c r="A38" i="8" s="1"/>
  <c r="A7" i="11"/>
  <c r="A8" i="11" s="1"/>
  <c r="A9" i="11" s="1"/>
  <c r="A11" i="11" s="1"/>
  <c r="A12" i="11" s="1"/>
  <c r="A10" i="14"/>
  <c r="A41" i="8" l="1"/>
  <c r="A43" i="8" s="1"/>
  <c r="A46" i="8" s="1"/>
  <c r="A48" i="8" s="1"/>
  <c r="A50" i="8" s="1"/>
  <c r="A52" i="8" s="1"/>
  <c r="A54" i="8" s="1"/>
  <c r="A56" i="8" s="1"/>
  <c r="A58" i="8" s="1"/>
  <c r="A60" i="8" s="1"/>
  <c r="A62" i="8" s="1"/>
  <c r="A64" i="8" s="1"/>
  <c r="A7" i="17"/>
  <c r="G15" i="11"/>
  <c r="A13" i="11"/>
  <c r="A14" i="11" s="1"/>
  <c r="A19" i="5"/>
  <c r="G16" i="5"/>
  <c r="G33" i="5"/>
  <c r="G20" i="14"/>
  <c r="G22" i="11"/>
  <c r="G11" i="14"/>
  <c r="G7" i="14"/>
  <c r="G15" i="14"/>
  <c r="G47" i="11"/>
  <c r="G10" i="11"/>
  <c r="G5" i="17"/>
  <c r="A12" i="14"/>
  <c r="A13" i="14" s="1"/>
  <c r="A14" i="14" s="1"/>
  <c r="A16" i="14" s="1"/>
  <c r="A17" i="14" s="1"/>
  <c r="A18" i="14" s="1"/>
  <c r="A19" i="14" s="1"/>
  <c r="A21" i="14" s="1"/>
  <c r="A22" i="14" s="1"/>
  <c r="A23" i="14" s="1"/>
  <c r="A24" i="14" s="1"/>
  <c r="G59" i="11"/>
  <c r="G5" i="11"/>
  <c r="G26" i="11"/>
  <c r="G20" i="11"/>
  <c r="G14" i="8"/>
  <c r="G57" i="8"/>
  <c r="G5" i="8"/>
  <c r="G47" i="8"/>
  <c r="G45" i="8"/>
  <c r="G5" i="5"/>
  <c r="G28" i="5"/>
  <c r="G20" i="5"/>
  <c r="G25" i="5"/>
  <c r="G31" i="14" l="1"/>
  <c r="C14" i="2" s="1"/>
  <c r="D14" i="2" s="1"/>
  <c r="G37" i="5"/>
  <c r="C11" i="2" s="1"/>
  <c r="A21" i="5"/>
  <c r="A23" i="5" s="1"/>
  <c r="A26" i="5" s="1"/>
  <c r="A29" i="5" s="1"/>
  <c r="A31" i="5" s="1"/>
  <c r="A34" i="5" s="1"/>
  <c r="A35" i="5" s="1"/>
  <c r="A9" i="17"/>
  <c r="A25" i="14"/>
  <c r="A26" i="14" s="1"/>
  <c r="A27" i="14" s="1"/>
  <c r="A16" i="11"/>
  <c r="A17" i="11" s="1"/>
  <c r="G66" i="8"/>
  <c r="C12" i="2" s="1"/>
  <c r="D12" i="2" s="1"/>
  <c r="G100" i="11"/>
  <c r="E11" i="17" l="1"/>
  <c r="G11" i="17" s="1"/>
  <c r="E10" i="17"/>
  <c r="G10" i="17" s="1"/>
  <c r="E9" i="17"/>
  <c r="G9" i="17" s="1"/>
  <c r="C13" i="2"/>
  <c r="D13" i="2" s="1"/>
  <c r="D11" i="2"/>
  <c r="A18" i="11"/>
  <c r="A19" i="11" s="1"/>
  <c r="A21" i="11" s="1"/>
  <c r="A23" i="11" s="1"/>
  <c r="A24" i="11" s="1"/>
  <c r="A27" i="11" s="1"/>
  <c r="A29" i="11" s="1"/>
  <c r="A31" i="11" s="1"/>
  <c r="A33" i="11" s="1"/>
  <c r="A35" i="11" s="1"/>
  <c r="A37" i="11" s="1"/>
  <c r="A39" i="11" s="1"/>
  <c r="A41" i="11" s="1"/>
  <c r="A43" i="11" s="1"/>
  <c r="A45" i="11" s="1"/>
  <c r="A46" i="11" s="1"/>
  <c r="A48" i="11" s="1"/>
  <c r="A50" i="11" s="1"/>
  <c r="A52" i="11" s="1"/>
  <c r="A53" i="11" s="1"/>
  <c r="A54" i="11" s="1"/>
  <c r="A55" i="11" s="1"/>
  <c r="A56" i="11" s="1"/>
  <c r="A57" i="11" s="1"/>
  <c r="A58" i="11" s="1"/>
  <c r="A60" i="11" s="1"/>
  <c r="A61" i="11" s="1"/>
  <c r="A62" i="11" s="1"/>
  <c r="A63" i="11" s="1"/>
  <c r="A64" i="11" s="1"/>
  <c r="A65" i="11" s="1"/>
  <c r="A66" i="11" s="1"/>
  <c r="A67" i="11" s="1"/>
  <c r="A69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G8" i="17" l="1"/>
  <c r="G13" i="17" s="1"/>
  <c r="C15" i="2" s="1"/>
  <c r="D15" i="2" s="1"/>
  <c r="D18" i="2" s="1"/>
  <c r="C16" i="2" l="1"/>
  <c r="C17" i="2" s="1"/>
</calcChain>
</file>

<file path=xl/sharedStrings.xml><?xml version="1.0" encoding="utf-8"?>
<sst xmlns="http://schemas.openxmlformats.org/spreadsheetml/2006/main" count="689" uniqueCount="364">
  <si>
    <t>POLOŽKOVÝ ROZPOČET S VÝKAZEM VÝMĚR</t>
  </si>
  <si>
    <t>Poř.</t>
  </si>
  <si>
    <t>1.</t>
  </si>
  <si>
    <t>Kód položky</t>
  </si>
  <si>
    <t>2.</t>
  </si>
  <si>
    <t>Text položky</t>
  </si>
  <si>
    <t>3.</t>
  </si>
  <si>
    <t>M.J.</t>
  </si>
  <si>
    <t>4.</t>
  </si>
  <si>
    <t>Množství</t>
  </si>
  <si>
    <t>5.</t>
  </si>
  <si>
    <t>6.</t>
  </si>
  <si>
    <t>7.</t>
  </si>
  <si>
    <t>oddíl 9</t>
  </si>
  <si>
    <t>Ostatní konstrukce a práce:</t>
  </si>
  <si>
    <t>KS</t>
  </si>
  <si>
    <t>Vypracování potrebné dodavatelské projektové dokumentace (dílenské  výkresy, technologické postupy montážních prací apod.) - Před výrobou je nutné zpracovat výrobní dokumentaci jednotlivých prvků, či celé konstrukce repliky světlíku</t>
  </si>
  <si>
    <t>Základní rozpočtové náklady stav. objektu celkem (bez DPH) :</t>
  </si>
  <si>
    <t>SO-05</t>
  </si>
  <si>
    <t>802</t>
  </si>
  <si>
    <t>NZM Kačina – Rekonstrukce světlíku knihovny zámku</t>
  </si>
  <si>
    <t>Objednatel:</t>
  </si>
  <si>
    <t>Zpracovatel:</t>
  </si>
  <si>
    <t>Národní zemědělské muzeum, s.p.o. - státní příspěvková organizace, Kostelní 1300/44, 170 00, Praha 7</t>
  </si>
  <si>
    <t>Zhotovitel:</t>
  </si>
  <si>
    <t>Provoz investora</t>
  </si>
  <si>
    <t>DPH</t>
  </si>
  <si>
    <t>C-959791114-1</t>
  </si>
  <si>
    <t>TRUB  FLEXI D 125MM - Propojovací flexi ALU potrubí DN125</t>
  </si>
  <si>
    <t>M</t>
  </si>
  <si>
    <t>oddíl 96</t>
  </si>
  <si>
    <t>Bourání konstrukcí:</t>
  </si>
  <si>
    <t>C-979081001-0</t>
  </si>
  <si>
    <t>T</t>
  </si>
  <si>
    <t>množství =</t>
  </si>
  <si>
    <t>C-979081031-0</t>
  </si>
  <si>
    <t>C-979081131-0</t>
  </si>
  <si>
    <t>oddíl 99</t>
  </si>
  <si>
    <t>Přesun hmot:</t>
  </si>
  <si>
    <t>C-999281111-0</t>
  </si>
  <si>
    <t>PRESUN HMOT OPRAVY DO VYSKY 25M</t>
  </si>
  <si>
    <t>oddíl 767</t>
  </si>
  <si>
    <t>Kovové doplňkové konstrukce:</t>
  </si>
  <si>
    <t>C-767811222-0</t>
  </si>
  <si>
    <t>MTZ VETRACICH MRIZEK KRUH D -20CM</t>
  </si>
  <si>
    <t>H-55354716-2</t>
  </si>
  <si>
    <t>MRIZKA VETR CU KRUH  - Větrací kulatá kovová mřížka  ø160mm se síťkou proti hmyzu, měděná</t>
  </si>
  <si>
    <t>SADA</t>
  </si>
  <si>
    <t>C-998767103-0</t>
  </si>
  <si>
    <t>KOVOVE D KONST PRESUN HMOT VYSKA -24M</t>
  </si>
  <si>
    <t>oddíl 731</t>
  </si>
  <si>
    <t>C-731311111-0</t>
  </si>
  <si>
    <t>MTZ TAH VENTILATORU VELIKOST</t>
  </si>
  <si>
    <t>SOUB</t>
  </si>
  <si>
    <t>H-59736508-1</t>
  </si>
  <si>
    <t>NASTAVEC VENTILATORU D 125MM</t>
  </si>
  <si>
    <t>H-42911641-1</t>
  </si>
  <si>
    <t>VENTILATOR AXIALNI PRUMYSLOVY D 200 - Průmyslový diagonální ventilátor ø125, 220V, 29W, 345m3/h(l/s) 2265RPM max. 34dNA, IPX4 - např. Blauberg turbo 125</t>
  </si>
  <si>
    <t>C-998731103-0</t>
  </si>
  <si>
    <t>KOTELNY PRESUN HMOT VYSKA -24M</t>
  </si>
  <si>
    <t>oddíl M21</t>
  </si>
  <si>
    <t>Montáže silnoproud:</t>
  </si>
  <si>
    <t>M-210800012-0</t>
  </si>
  <si>
    <t>VODIC CYY 2,5 ULOZENY V TRUBKACH - výměra převzata z projektové dokuemntace - P1</t>
  </si>
  <si>
    <t>H-34111008-1</t>
  </si>
  <si>
    <t>KABEL INSTAL CU JADRO CYKY-O 2x2,5mm2 - výměra převzata z projektové dokuemntace - P1</t>
  </si>
  <si>
    <t>M-210010121-0</t>
  </si>
  <si>
    <t>TRUBKA PE VOLNE ULOZENA D 16,5mm - výměra převzata z projektové dokuemntace - P1</t>
  </si>
  <si>
    <t>M-210020251-0</t>
  </si>
  <si>
    <t>ROST KABEL VOLNE / PEVNE ULOZ 200mm - výměra převzata z projektové dokuemntace - P1</t>
  </si>
  <si>
    <t>H-28654569-1</t>
  </si>
  <si>
    <t>MANZETA POZARNI SiTech+ BM-R90 DN 40 -  Prostup mezi 2NP a krovem budou protipožárně utěsněny</t>
  </si>
  <si>
    <t>O-99749-0</t>
  </si>
  <si>
    <t>PRESUN HMOT SILNOPROUD OSTATNI</t>
  </si>
  <si>
    <t>SO-04</t>
  </si>
  <si>
    <t>oddíl 61</t>
  </si>
  <si>
    <t>Úpravy povrchů vnitřní:</t>
  </si>
  <si>
    <t>C-611441542-0</t>
  </si>
  <si>
    <t>M2</t>
  </si>
  <si>
    <t>C-611428125-0</t>
  </si>
  <si>
    <t>C-612471411-0</t>
  </si>
  <si>
    <t>C-611414111-0</t>
  </si>
  <si>
    <t>C-900939031-1</t>
  </si>
  <si>
    <t>PRACE RESTAURATORSKE NA PAMATKACH - Pro výměnu horního ramenátu bude nutné dočasně fixovat stávající ponechávané vnitřní bednění s interiérovou omítkou a malbou. Před zásahy do omítky a malby bude proveden její restaurátorský průzkum</t>
  </si>
  <si>
    <t>C-900939031-2</t>
  </si>
  <si>
    <t>C-900939031-4</t>
  </si>
  <si>
    <t>C-900939031-5</t>
  </si>
  <si>
    <t>C-978012191-0</t>
  </si>
  <si>
    <t>C-714142132-1</t>
  </si>
  <si>
    <t>MTZ OKNA ZASKLENI 0,75M2- - Zasklení bude nahrazeno bezpečnostním izolačním dvojsklem s UV filtrem přitaženým shora novým Cu profilem opatřeným těsněním  - výměry převzaty z projektové dokumentace</t>
  </si>
  <si>
    <t>H-63437222-2</t>
  </si>
  <si>
    <t>SKLO BEZP CONNEX VSG 33.2 6,8MM - SKLO XN SAFE VSG33.2-16-6, velikost tabule: 1600x800-30 - bezpečnostní sklo, UV filtr - okenní lichoběžníková výplň  - výměry převzaty z projektové dokumentace</t>
  </si>
  <si>
    <t>12*(1,6*0,8)</t>
  </si>
  <si>
    <t>oddíl 762</t>
  </si>
  <si>
    <t>Konstrukce tesařské:</t>
  </si>
  <si>
    <t>C-762332931-0</t>
  </si>
  <si>
    <t>DOPLN CASTI VAZBY HRANOLY F -120cm2 - Fošna parapetu - Jednotlivé přeložené vrstvy o půl délky polygonu by se vzájemně spojovali DB kolíky průměru 16mm</t>
  </si>
  <si>
    <t>1,2*12</t>
  </si>
  <si>
    <t>C-762081410-0</t>
  </si>
  <si>
    <t>TESAR HOBLOVANI NA STAVBE VICESTRANNE - Fošna parapetu</t>
  </si>
  <si>
    <t>(0,035+0,035+0,215+0,215)*14,4</t>
  </si>
  <si>
    <t>DOPLN CASTI VAZBY HRANOLY F -120cm2 - Ramenátový věnec - Jednotlivé přeložené vrstvy o půl délky polygonu by se vzájemně spojovali DB kolíky průměru 16mm</t>
  </si>
  <si>
    <t>1,2*36</t>
  </si>
  <si>
    <t>TESAR HOBLOVANI NA STAVBE VICESTRANNE - Ramenátový věnec</t>
  </si>
  <si>
    <t>(0,035+0,035+0,26+0,26)*43,2</t>
  </si>
  <si>
    <t>DOPLN CASTI VAZBY HRANOLY F -120cm2 - Ramenát  - Jednotlivé přeložené vrstvy o půl délky polygonu by se vzájemně spojovali DB kolíky průměru 16mm</t>
  </si>
  <si>
    <t xml:space="preserve">TESAR HOBLOVANI NA STAVBE VICESTRANNE - Ramenát </t>
  </si>
  <si>
    <t>(0,035+0,035+0,26+0,26)*14,4</t>
  </si>
  <si>
    <t>DOPLN CASTI VAZBY HRANOLY F -120cm2 - Výztuha  - Jednotlivé přeložené vrstvy o půl délky polygonu by se vzájemně spojovali DB kolíky průměru 16mm</t>
  </si>
  <si>
    <t>1*4</t>
  </si>
  <si>
    <t xml:space="preserve">TESAR HOBLOVANI NA STAVBE VICESTRANNE - Výztuha </t>
  </si>
  <si>
    <t>(0,085+0,085+0,055+0,055)*4</t>
  </si>
  <si>
    <t>DOPLN CASTI VAZBY HRANOLY F -120cm2 - Bednění tubusu - Jednotlivé přeložené vrstvy o půl délky polygonu by se vzájemně spojovali DB kolíky průměru 16mm</t>
  </si>
  <si>
    <t>0,8*100</t>
  </si>
  <si>
    <t>H-60596025-1</t>
  </si>
  <si>
    <t>REZIVO TRUHLARSKE SUS MODRIN - prvky budou vizuálně zatříděny dle ČSN 73 2824-1 - třída S10, vlhkost před zabudováním 12%, suky: max. průměr suku 15 mm, odklon vláken do 7%, dřeň – nedovoluje se, šířka letokruhů do 4 mm, trhliny nedovolují se, obliny nedovolují se, zakřivení podélné do 5 mm / 2 m a šroubové do 1 mm/ 100 mm šířky, zabarvení a hniloba – nedovoluje se, tlakové dřevo do 1/5 průřezu, poškození hmyzem – nedovoluje se, Hrubé rozměry - přídavek na délku 0,3m a přídavek na hoblování na průřezu 5mm - výměry převzaty z projektové dokumentace - Jednotlivé přeložené vrstvy o půl délky polygonu by se vzájemně spojovali DB kolíky průměru 16mm</t>
  </si>
  <si>
    <t>M3</t>
  </si>
  <si>
    <t>O-76239-0</t>
  </si>
  <si>
    <t>TESAR KROV IMPREGNACE A SPOJ PROSTR - výměry převzaty z projektové dokumentace</t>
  </si>
  <si>
    <t>oddíl 764</t>
  </si>
  <si>
    <t>Konstrukce klempířské:</t>
  </si>
  <si>
    <t>C-764510250-0</t>
  </si>
  <si>
    <t>KLEMP CU OPLECHOVANI PARAPETU RS 330 - oplechování parapetu - N6 - Cu plech tl. 0,5mm</t>
  </si>
  <si>
    <t>24*0,46</t>
  </si>
  <si>
    <t>C-764221230-0</t>
  </si>
  <si>
    <t>KLEMP CU OPLECH RIMS POD NADR ZL 660 - Oplechování dřevěného opláštění r.š. 550 mm - N7 - Cu plech tl. 0,5mm</t>
  </si>
  <si>
    <t>6*1,8</t>
  </si>
  <si>
    <t>C-764267201-0</t>
  </si>
  <si>
    <t>KLEMP CU OPLECH VIKYRE RP -6M2 45S - oplechování revizních dvířek - N8 - Cu plech tl. 0,5mm</t>
  </si>
  <si>
    <t>KLEMP CU OPLECH VIKYRE RP -6M2 45S - plech revizních dvířek - N8 - Cu plech tl. 0,5mm</t>
  </si>
  <si>
    <t>C-764291210-0</t>
  </si>
  <si>
    <t>KLEMP CU ZAVETRNA LISTA RS 250 - Vodící lišta - N8 - Cu plech tl. 0,5mm</t>
  </si>
  <si>
    <t>KLEMP CU ZAVETRNA LISTA RS 250 - Madlo - N8 - Cu plech tl. 0,5mm</t>
  </si>
  <si>
    <t>M-210220033-r</t>
  </si>
  <si>
    <t>Nasávací Cu mřížka - N9</t>
  </si>
  <si>
    <t>C-764999991-1</t>
  </si>
  <si>
    <t>PRACE KLEMPIRSKE - příplatek za provádění malých ploch</t>
  </si>
  <si>
    <t>C-998764103-0</t>
  </si>
  <si>
    <t>KONSTR KLEMPIR PRESUN HMOT VYSKA -24M</t>
  </si>
  <si>
    <t>O-76799-0</t>
  </si>
  <si>
    <t>ZAMEC KDK MTZ ATYPU - Boční příložka  - výměry převzaty z projektové dokumentace</t>
  </si>
  <si>
    <t>KG</t>
  </si>
  <si>
    <t>ZAMEC KDK MTZ ATYPU - Spodní pásnice   - výměry převzaty z projektové dokumentace</t>
  </si>
  <si>
    <t>ZAMEC KDK MTZ ATYPU - Nové prodloužení stojny krokve  - výměry převzaty z projektové dokumentace</t>
  </si>
  <si>
    <t>ZAMEC KDK MTZ ATYPU - Čelní kotevní plech  - výměry převzaty z projektové dokumentace</t>
  </si>
  <si>
    <t>ZAMEC KDK MTZ ATYPU - Čelní krycí plech  - výměry převzaty z projektové dokumentace</t>
  </si>
  <si>
    <t>ZAMEC KDK MTZ ATYPU - Podpora kraje skla  - výměry převzaty z projektové dokumentace</t>
  </si>
  <si>
    <t>ZAMEC KDK MTZ ATYPU - Kotevní hák k podepření výměny Cu přítlačného profilu  - výměry převzaty z projektové dokumentace</t>
  </si>
  <si>
    <t>H-13840219-2</t>
  </si>
  <si>
    <t>Nové a doplňované prvky ocelové konstrukce budou z nerezové oceli v jakosti 1.4301/07 (Austenitická chromniklová nerezová ocel 1.4301 je také známá jako AISI 304, ČSN 17240, nerezová ocel 304 nebo X5CrNi18-10) stejně tak spojovací prostředky budou z nerez oceli A2  - výměry převzaty z projektové dokumentace</t>
  </si>
  <si>
    <t>(47,62+3,02+4,28+1,16+16,52+0,064+0,47)/1000</t>
  </si>
  <si>
    <t>O-76733-1</t>
  </si>
  <si>
    <t>ZAMEC DMTZ SVETLIKU VC ZASKLENI - přesun pomocí jeřábu se zajištěním</t>
  </si>
  <si>
    <t>O1</t>
  </si>
  <si>
    <t>Vrut s šestihrannou hlavou do dřeva 12x120mm s částečným závitem DIN 571 - povrchová úprava Antikorozní základová barva na ocel a barevné kovy pro vnitřní i venkovní použití.Jednosložkový disperzní nátěr na bázi akrylátových kopolymerů. Obsahuje stabilizační filtr proti působení UV záření, antikorozní pigmenty a aditiva. Má vysokou přilnavost a je elastický - kotvení kotevniho T profilu - Materiál: A2 Austenitická chromniklová nerezová ocel 1.4301, ČSN 17240 - výměry převzaty z projektové dokumentace</t>
  </si>
  <si>
    <t>Podložka Ø13 - kotvení kotevniho T profilu  - Materiál: A2 Austenitická chromniklová nerezová ocel 1.4301, ČSN 17240 - výměry převzaty z projektové dokumentace</t>
  </si>
  <si>
    <t>O2</t>
  </si>
  <si>
    <t>Klempířský vrut 4,5x25, torx  - kotvení revizních dvířek - materiál Cu</t>
  </si>
  <si>
    <t>Podložka EPDM Ø15 - kotvení revizních dvířek</t>
  </si>
  <si>
    <t>O3</t>
  </si>
  <si>
    <t>Závitová tyč M5 dl. 32mm - kotvení přítlačného profilu - Materiál: A2 Austenitická chromniklová nerezová ocel 1.4301, ČSN 17240 - výměry převzaty z projektové dokumentace</t>
  </si>
  <si>
    <t>Klobouková matice M5 - kotvení přítlačného profilu - Materiál: A2 Austenitická chromniklová nerezová ocel 1.4301, ČSN 17240 - výměry převzaty z projektové dokumentace</t>
  </si>
  <si>
    <t>Podložka Ø6 - kotvení přítlačného profilu - Materiál: A2 Austenitická chromniklová nerezová ocel 1.4301, ČSN 17240 - výměry převzaty z projektové dokumentace</t>
  </si>
  <si>
    <t>O4</t>
  </si>
  <si>
    <t>Šroub M5 dl.20mm s půlkulatou hlavou a vnitřním šestihranem - kotvení přítlačného profilu + kotvení hromosvodu  - Materiál: A2 Austenitická chromniklová nerezová ocel 1.4301, ČSN 17240 - výměry převzaty z projektové dokumentace</t>
  </si>
  <si>
    <t>Šestihranná matice prodloužená M5 - kotvení přítlačného profilu + kotvení hromosvodu  - Materiál: A2 Austenitická chromniklová nerezová ocel 1.4301, ČSN 17240 - výměry převzaty z projektové dokumentace</t>
  </si>
  <si>
    <t>Podložka Ø6 - kotvení přítlačného profilu + kotvení hromosvodu - Materiál: A2 Austenitická chromniklová nerezová ocel 1.4301, ČSN 17240 - výměry převzaty z projektové dokumentace</t>
  </si>
  <si>
    <t>Svorka hromosvodu s dírou pro šroub - materiál Cu</t>
  </si>
  <si>
    <t>O5</t>
  </si>
  <si>
    <t>Kulatina Ø11 dl. 170mm se závitem M10 dl. 80mm, dl. 10mm - kotvení nové hrotnice + kotvení hromosvodu - Materiál: A2 Austenitická chromniklová nerezová ocel 1.4301, ČSN 17240 - výměry převzaty z projektové dokumentace</t>
  </si>
  <si>
    <t>Víceúčelová propojovací svorka - materiál Cu</t>
  </si>
  <si>
    <t>O6</t>
  </si>
  <si>
    <t>Kotevní T profil 40/5 - povrchová úprava Antikorozní základová barva na ocel a barevné kovy pro vnitřní i venkovní použití.Jednosložkový disperzní nátěr na bázi akrylátových kopolymerů. Obsahuje stabilizační filtr proti působení UV záření, antikorozní pigmenty a aditiva. Má vysokou přilnavost a je elastický - kotvení krokví světlíku - Materiál: A2 Austenitická chromniklová nerezová ocel 1.4301, ČSN 17240 - výměry převzaty z projektové dokumentace</t>
  </si>
  <si>
    <t>C-977151110-0</t>
  </si>
  <si>
    <t xml:space="preserve">VRT  D 20MM - Vrt šikmý Ø20 do ramenátového věnce - pro odvětrání </t>
  </si>
  <si>
    <t>228*0,05</t>
  </si>
  <si>
    <t>O7</t>
  </si>
  <si>
    <t>Kotevní T profil 40/5 - povrchová úprava Antikorozní základová barva na ocel a barevné kovy pro vnitřní i venkovní použití.Jednosložkový disperzní nátěr na bázi akrylátových kopolymerů. Obsahuje stabilizační filtr proti působení UV záření, antikorozní pigmenty a aditiva. Má vysokou přilnavost a je elastický - kotvení krátčat světlíku - Materiál: A2 Austenitická chromniklová nerezová ocel 1.4301, ČSN 17240 - výměry převzaty z projektové dokumentace</t>
  </si>
  <si>
    <t>Revizní dvířka</t>
  </si>
  <si>
    <t>Nerezová tkanina 467x172mm s hladkou vazbou tl. drátu 0,22mm, velikost ok 0,415mm - revizní dvířka</t>
  </si>
  <si>
    <t>N1</t>
  </si>
  <si>
    <t>N2</t>
  </si>
  <si>
    <t>Přítlačný profil 50x12mm dl. 1,65m - materiál Cu - krokev</t>
  </si>
  <si>
    <t>N3</t>
  </si>
  <si>
    <t>Přítlačný profil 50x12mm dl. 0,85m - materiál Cu - krátče</t>
  </si>
  <si>
    <t>N4</t>
  </si>
  <si>
    <t>Přítlačný profil - výměna 35x12mm dl. 0,45m - materiál Cu - výměna</t>
  </si>
  <si>
    <t>N5</t>
  </si>
  <si>
    <t>Polygonální objímka 30x12mm dl. 0,9m - materiál Cu - vrchlík</t>
  </si>
  <si>
    <t>C-767999992-1</t>
  </si>
  <si>
    <t>PRACE ZAMECNICKE OPRAV A UDRZBY - Po sejmutí konstrukce světlíku bude proveden metalurgický průzkum pro přesné určení materiálu a nábrusy pro určení původní barevnosti</t>
  </si>
  <si>
    <t>C-767999992-2</t>
  </si>
  <si>
    <t>PRACE ZAMECNICKE OPRAV A UDRZBY - Původní ocelové profily budou očištěny, opískovány a opatřeny novým předem vyvzorkovaným a schváleným nátěrem</t>
  </si>
  <si>
    <t>C-767999992-3</t>
  </si>
  <si>
    <t>PRACE ZAMECNICKE OPRAV A UDRZBY - Spoje a kotvení bude revidováno a případně doplněno. Poškozené či dožilé šrouby budou vyměněny za nové nerezové</t>
  </si>
  <si>
    <t>SO-03</t>
  </si>
  <si>
    <t>C-953902012-0</t>
  </si>
  <si>
    <t>(6,605*4,5)</t>
  </si>
  <si>
    <t>C-953902153-0</t>
  </si>
  <si>
    <t>(6,605*4,5)*2</t>
  </si>
  <si>
    <t>C-953902812-0</t>
  </si>
  <si>
    <t>H-28355877-1</t>
  </si>
  <si>
    <t>PASKA LEP TYVEK PRO UV FACADE S 75MM - před demontáží světlíku a jinými úkony bude lucerna protiprachově zalepena silnější fólií (plchtou) (nesmí být poškozena malba) - P2</t>
  </si>
  <si>
    <t>2*50</t>
  </si>
  <si>
    <t>oddíl 94</t>
  </si>
  <si>
    <t>Lešení a stavební výtahy:</t>
  </si>
  <si>
    <t>C-943944122-0</t>
  </si>
  <si>
    <t>C-943944292-0</t>
  </si>
  <si>
    <t>PRIPL ZK MESIC POUZ LESENI K POL 4122 - výměra převzata z projektové dokumentace - prostorové lešení pod světlíkem knihovny pro umožnění výměny světlíku za nový - L1</t>
  </si>
  <si>
    <t>240*2</t>
  </si>
  <si>
    <t>C-943944822-0</t>
  </si>
  <si>
    <t>C-944941103-0</t>
  </si>
  <si>
    <t>OCHRANNE ZABRADLI NA LESENI 2-TYCOVE</t>
  </si>
  <si>
    <t>(6,2+6,2+4,2+4,2)</t>
  </si>
  <si>
    <t>C-944941102-0</t>
  </si>
  <si>
    <t>OCHRANNE ZABRADLI NA LESENI 1-TYCOVE</t>
  </si>
  <si>
    <t>(6,2+6,2+4,2+4,2)*5</t>
  </si>
  <si>
    <t>C-943955022-0</t>
  </si>
  <si>
    <t>(6,2*4,2)*5</t>
  </si>
  <si>
    <t>C-943955191-0</t>
  </si>
  <si>
    <t>PRIPL ZK MESIC POUZ LES K POL 5021-23 - prostorové lešení pod světlíkem knihovny pro umožnění výměny světlíku za nový - L1</t>
  </si>
  <si>
    <t>(6,2*4,2)*5*2</t>
  </si>
  <si>
    <t>C-943955822-0</t>
  </si>
  <si>
    <t>C-941991012-0</t>
  </si>
  <si>
    <t>(6,2+6,2+4,2+4,2)*13</t>
  </si>
  <si>
    <t>C-941991192-0</t>
  </si>
  <si>
    <t>PRIPL ZK MESIC POUZITI LES SITE H 30M - prostorové lešení pod světlíkem knihovny pro umožnění výměny světlíku za nový - L1</t>
  </si>
  <si>
    <t>(6,2+6,2+4,2+4,2)*13*2</t>
  </si>
  <si>
    <t>C-941991812-0</t>
  </si>
  <si>
    <t>C-949009101-0</t>
  </si>
  <si>
    <t>PRESUN HMOT LESENI SAMOSTATNE BUD 50M - prostorové lešení pod světlíkem knihovny pro umožnění výměny světlíku za nový - L1</t>
  </si>
  <si>
    <t>C-944946103-0</t>
  </si>
  <si>
    <t>MTZ PROVIZ VODOTES ZASTRES ROZP 20M- - dočasné zastřešení - lešonová/tesařská konstrukce založená samostatně na střeše a koruně tubusu lucerny. Nebude pevně spojena s lešením L1. Krytiny - lehké sklolaminátové desky - OS1</t>
  </si>
  <si>
    <t>5*5</t>
  </si>
  <si>
    <t>C-944946803-0</t>
  </si>
  <si>
    <t>DMTZ PROVIZ VODOTES ZASTRES ROZP 20M- - dočasné zastřešení - lešonová/tesařská konstrukce založená samostatně na střeše a koruně tubusu lucerny. Nebude pevně spojena s lešením L1. Krytiny - lehké sklolaminátové desky - OS1</t>
  </si>
  <si>
    <t>C-979081016-0</t>
  </si>
  <si>
    <t>(0,005+0,269+0,101)</t>
  </si>
  <si>
    <t>O-97910-0</t>
  </si>
  <si>
    <t>C-979081143-0</t>
  </si>
  <si>
    <t>SKLADKOVNE STAVEBNI DREVO,DESKY,OBALY</t>
  </si>
  <si>
    <t>O-76271-0</t>
  </si>
  <si>
    <t>C-762711810-0</t>
  </si>
  <si>
    <t>H-60515224-2</t>
  </si>
  <si>
    <t>HRANOLY SM 1 50x150MM L 200-390CM - dřevěné podkládky 50/150 mm pod lešení L1 založené na ochranné podlaze OP1</t>
  </si>
  <si>
    <t>(0,05*0,15)*(7+7+5+5)</t>
  </si>
  <si>
    <t>C-762595000-0</t>
  </si>
  <si>
    <t>C-998762101-0</t>
  </si>
  <si>
    <t>KONSTR TESAR PRESUN HMOT VYSKA -6M - dřevěné podkládky 50/150 mm pod lešení L1 založené na ochranné podlaze OP1</t>
  </si>
  <si>
    <t>oddíl 765</t>
  </si>
  <si>
    <t>Tvrdé krytiny:</t>
  </si>
  <si>
    <t>C-765351211-1</t>
  </si>
  <si>
    <t>ZASTR KRYT SKLOLAMIN - dočasné zastřešení - lešonová/tesařská konstrukce založená samostatně na střeše a koruně tubusu lucerny. Nebude pevně spojena s lešením L1. Krytiny - lehké sklolaminátové desky - OS1</t>
  </si>
  <si>
    <t>C-765351292-1</t>
  </si>
  <si>
    <t>PRIPL SKLOLAMIN  SKLON 15ST- - dočasné zastřešení - lešonová/tesařská konstrukce založená samostatně na střeše a koruně tubusu lucerny. Nebude pevně spojena s lešením L1. Krytiny - lehké sklolaminátové desky - OS1</t>
  </si>
  <si>
    <t>C-765351801-1</t>
  </si>
  <si>
    <t>DMTZ ZASTR KRYT SKLOLAMINATOVA - dočasné zastřešení - lešonová/tesařská konstrukce založená samostatně na střeše a koruně tubusu lucerny. Nebude pevně spojena s lešením L1. Krytiny - lehké sklolaminátové desky - OS1</t>
  </si>
  <si>
    <t>C-998765103-0</t>
  </si>
  <si>
    <t>KRYTINY TVRDE PRESUN HMOT VYSKA -24M</t>
  </si>
  <si>
    <t>SO-02</t>
  </si>
  <si>
    <t>Stavba lešení, provizorní zastřešení</t>
  </si>
  <si>
    <t>C-119009312-0</t>
  </si>
  <si>
    <t>oddíl 2</t>
  </si>
  <si>
    <t>Základy a zvláštní zakládání:</t>
  </si>
  <si>
    <t>C-214971100-0</t>
  </si>
  <si>
    <t>ZRIZ PODKL VRSTVY Z GEOTEX V ROVINE - ochrana komunikace - trvalý zábor pro zařízení staveniště - výměra převzata z projektové dokumentace (souhrnná zpráva)</t>
  </si>
  <si>
    <t>H-69366124-1</t>
  </si>
  <si>
    <t>GEOTEXTILIE PP FILTEK 300g/m2 ROLE - ochrana komunikace - trvalý zábor pro zařízení staveniště_xDC9B_ - výměra převzata z projektové dokumentace (souhrnná zpráva)</t>
  </si>
  <si>
    <t>30*1,2</t>
  </si>
  <si>
    <t>C-113108160-0</t>
  </si>
  <si>
    <t>ODSTR GEOTEXTILIE Z PODKLADU - ochrana komunikace - trvalý zábor pro zařízení staveniště_xDC9B_ - výměra převzata z projektové dokumentace (souhrnná zpráva)</t>
  </si>
  <si>
    <t>GEOTEXTILIE PP FILTEK 300g/m2 ROLE - 2x - ochranná podlaha OP1</t>
  </si>
  <si>
    <t>((6,605*4,5)*2+(14*2,64)*2)*1,2</t>
  </si>
  <si>
    <t>H-46921230-1</t>
  </si>
  <si>
    <t>(0,029+0,064+0,06+1,011)</t>
  </si>
  <si>
    <t>(0,029+0,117+0,06+6,074)</t>
  </si>
  <si>
    <t>C-762511263-0</t>
  </si>
  <si>
    <t>C-762526811-0</t>
  </si>
  <si>
    <t>Y-745-4</t>
  </si>
  <si>
    <t>HROMOSVOD STRESNI CAST - Bleskosvodné řešení bude zachováno stávající, pouze po dobu opravy bude připojeno na konstrukci dočasného zastřešení. Poté bude opětovně připojeno k vrcholu a ke konstrukci světlíku. Po celou dobu opravy světlíku musí být zachována jeho funkčnost.</t>
  </si>
  <si>
    <t>SO-01</t>
  </si>
  <si>
    <t>Zásady organizace výstavby - ZOV - příprava staveniště</t>
  </si>
  <si>
    <t>REKAPITULACE OBJEKTŮ STAVBY</t>
  </si>
  <si>
    <t xml:space="preserve">Kód stavby : </t>
  </si>
  <si>
    <t xml:space="preserve">Název stavby : </t>
  </si>
  <si>
    <t xml:space="preserve">Datum: </t>
  </si>
  <si>
    <t>5.4.2025</t>
  </si>
  <si>
    <t>Místo stavby:</t>
  </si>
  <si>
    <t>Zámek Kačina, Svatý Mikuláš 51, 284 01 Kutná Hora, KÚ:	Svatý Mikuláš [694096], Kraj:	Středočeský</t>
  </si>
  <si>
    <t>NÁKLADY ZA JEDNOTLIVÉ STAVEBNÍ OBJEKTY</t>
  </si>
  <si>
    <t>Kód objektu</t>
  </si>
  <si>
    <t>Název objektu</t>
  </si>
  <si>
    <t>Cena bez DPH
(Kč)</t>
  </si>
  <si>
    <t>Cena s DPH
(Kč)</t>
  </si>
  <si>
    <t>Kč/MJ</t>
  </si>
  <si>
    <t>Cena Celkem</t>
  </si>
  <si>
    <t>oddíl 10</t>
  </si>
  <si>
    <t>Vedlejší rozpočtové náklady</t>
  </si>
  <si>
    <t>kpl</t>
  </si>
  <si>
    <t>KPL</t>
  </si>
  <si>
    <t xml:space="preserve">Objekt: </t>
  </si>
  <si>
    <t xml:space="preserve"> - Zásady organizace výstavby - ZOV - příprava staveniště</t>
  </si>
  <si>
    <t xml:space="preserve"> - Stavba lešení, provizorní zastřešení</t>
  </si>
  <si>
    <t>CENA ZA STAVBU CELKEM bez DPH</t>
  </si>
  <si>
    <t>CENA ZA STAVBU CELKEM včetně DPH</t>
  </si>
  <si>
    <t>Zodpovědný Projektant:</t>
  </si>
  <si>
    <t>Ing. Filip Chmel, vypracoval: Ing. arch. Petr Kopecký, b.c. Tomáš Valenta</t>
  </si>
  <si>
    <t>Demontáž stávající kce světlíku, demontáž zasklení, Oprava a doplnění kce světlíku na dílně včetně nutných průzkumů, Oprava a úprava tubusu lucerny, Montáž opravené kce světlíku, Oplechování a oprava omítek a maleb tubusu lucerny včetně restaurátorských prací.</t>
  </si>
  <si>
    <t>Zařízení staveniště. Mobilní toaleta, mobilní buňka, oplocení apod.</t>
  </si>
  <si>
    <t>MONTÁŽNÍ JEŘÁB. Přistavení a odstavení jeřábu, doprava jeřábu na místo a z místa - 2x - Ze světlíku budou nejprve demontováno zasklení. Poté bude sejmuta konstrukce pomocí mobilního jeřábu z předprostoru jižního pavilonu. Stejným způsobem bude postupováno i při jeho zpětné montáži po jeho opravě v dílně</t>
  </si>
  <si>
    <t>ZABEZPEČENÍ STAVENIŠTĚ (zabezpečení výstražnou páskou apod.). Ddočasný zábor pro mobilní jeřáb a návoz materiálu, prostor lešení.</t>
  </si>
  <si>
    <t>VRÁTEK STAV 50m 200kg - Montáž, demontáž a pronájem vrátku - doprava ostatního materiálu a pracovníků bude zajištěna pomocí lešeňové věže s vrátkem uvnitř budovy</t>
  </si>
  <si>
    <t>OMIT STROPU SADROVE 2x RAKOS - Po dokončení opravy tesařské konstrukce včetně bednění, bude doplněna nová omítka oklepaných částí na doplněnou rákosovou rohož.</t>
  </si>
  <si>
    <t>POSTRIK STROPU RAKOS CISTE VAPENNY - Po dokončení opravy tesařské konstrukce včetně bednění, bude doplněna nová omítka oklepaných částí na doplněnou rákosovou rohož.</t>
  </si>
  <si>
    <t>UPRAVA VNITR STEN AKTIV STUK -  Celá plocha tubusu lucerny bude zapravena novou štukovou vrstvou.</t>
  </si>
  <si>
    <t>RENOV NATER OMIT STEN ROV VAP BAR 1 -  Celá plocha tubusu lucerny bude zapravena novým nátěrem.</t>
  </si>
  <si>
    <t>Restaurátorské práce:</t>
  </si>
  <si>
    <t>m2</t>
  </si>
  <si>
    <t>PRACE RESTAURATORSKE NA PAMATKACH - Restaurátorské provedení malby. Podle restaurátorského průzkumu a záměru.</t>
  </si>
  <si>
    <t>PRACE RESTAURATORSKE NA PAMATKACH - Restaurátorské provedení opravy omítky. Podle restaurátorského průzkumu a záměru.</t>
  </si>
  <si>
    <t>OTLUC OMITKY RAKOS VNIT - Omítka bude oklepána pouze v rozsahu nutném pro vyjmutí degradovaných prvků. Dále budou oklepány nesoudržné a zvětralé části omítky.</t>
  </si>
  <si>
    <t>NAKLADKA STAVEB SUTI DO PLAST PYTLU .</t>
  </si>
  <si>
    <t>SKLADKOVNE TRIDENA SUT [BET-CI-KERAM].</t>
  </si>
  <si>
    <t>PRESUN HMOT OPRAVY DO VYSKY 25M.</t>
  </si>
  <si>
    <t>Stavební přípomoc:</t>
  </si>
  <si>
    <t>Časový spínač pro ovládání ventilátoru.</t>
  </si>
  <si>
    <t>Doprava světlíku na dílnu a zpět.</t>
  </si>
  <si>
    <t>Technická Zařízení:</t>
  </si>
  <si>
    <t>Zasklívání:</t>
  </si>
  <si>
    <t>oddíl 787</t>
  </si>
  <si>
    <t>oddíl M28</t>
  </si>
  <si>
    <t>Revize elektrických rozvodů</t>
  </si>
  <si>
    <t>Revize elektroinstalace včetně revizní zprávy.</t>
  </si>
  <si>
    <t>Stavební přípomoce pro elektromontážní práce</t>
  </si>
  <si>
    <t>LIKVIDACE SUTI, včetně vnitrostaveništní dopravy, nakládky, odvozu a vykládky na skládku.</t>
  </si>
  <si>
    <t>MONTAZ SVETLIKU VC ZASKLENI - přesun pomocí jeřábu se zajištěním</t>
  </si>
  <si>
    <t>Zajištění výměny vzduchu v prostoru lucerny - elektromontáže.</t>
  </si>
  <si>
    <t xml:space="preserve"> - Zajištění výměny vzduchu v prostoru lucerny - elektromontáže.</t>
  </si>
  <si>
    <t xml:space="preserve"> - Demontáž stávající kce světlíku, demontáž zasklení, Oprava a doplnění kce světlíku na dílně včetně nutných průzkumů, Oprava a úprava tubusu lucerny, Montáž opravené kce světlíku, Oplechování a oprava omítek a maleb tubusu lucerny včetně restaurátorských prací.</t>
  </si>
  <si>
    <t xml:space="preserve"> - Vedlejší rozpočtové náklady</t>
  </si>
  <si>
    <t>ZRIZ PROVIZ OCHR MOBILIARE PLACHTOU - před demontáží světlíku a jinými úkony bude lucerna protiprachově zalepena silnější fólií (plachtou) (nesmí být poškozena malba) - P2</t>
  </si>
  <si>
    <t>PRIPL ZK MESIC POUZ OCHR PLACHTA 130G - před demontáží světlíku a jinými úkony bude lucerna protiprachově zalepena silnější fólií (plachtou) (nesmí být poškozena malba) - P2</t>
  </si>
  <si>
    <t>DMTZ PROVIZORNI OCHRANY PLACHTOU - před demontáží světlíku a jinými úkony bude lucerna protiprachově zalepena silnější fólií (plachtou) (nesmí být poškozena malba) - P2</t>
  </si>
  <si>
    <t>Vypracování dokumentace bouracích prací (zaměření konstrukce, očíslování profilů, fotodokumentace, posouzení skutečného stavu konstrukce apod.)</t>
  </si>
  <si>
    <t>Mimostaveništní doprava</t>
  </si>
  <si>
    <t>PŘESUN HMOT - včetně tesařských prací</t>
  </si>
  <si>
    <t>%</t>
  </si>
  <si>
    <t>ks</t>
  </si>
  <si>
    <t>PRACE RESTAURATORSKE NA PAMATKACH - Provedení restaurátorského průzkumu a zpracování restaurátorského záměru omítek a maleb dotčených rekonstrukcí světlíku.
Včetně zajištění přístupu pro provedení průzkumu (zdvihací zařízení, ochrana okolních konstrukcí apod.).
Včetně projednání se zástupci památkové péče (Odbor kultury a památkové péče Krajského úřadu Středočeského kraje).</t>
  </si>
  <si>
    <t>ZRIZ PODKL VRSTVY Z GEOTEX V ROVINE - ochranná podlaha OP1 - 2x</t>
  </si>
  <si>
    <t>ODSTR GEOTEXTILIE Z PODKLADU - ochranná podlaha OP1 - 2x</t>
  </si>
  <si>
    <t>PODLAHY Z DESEK OSB NA PD 2x TL 15mm - ochranná podlaha OP1 - 2x</t>
  </si>
  <si>
    <t>DMTZ PODLAH DESKY OSB NA PD 2x TL 15mm - ochranná podlaha OP1 - 2x</t>
  </si>
  <si>
    <t>((6,605*4,5)*2+(14*2,64)*2)*2</t>
  </si>
  <si>
    <t>MTZ LESENI PROSTOR TEZKE 600kg H 20M - výměra převzata z projektové dokumentace - prostorové lešení pod světlíkem knihovny pro umožnění výměny světlíku za nový - L1 - 2x</t>
  </si>
  <si>
    <t>DMTZ LESENI PROSTOR TEZ 600kg H 20M - výměra převzata z projektové dokumentace - prostorové lešení pod světlíkem knihovny pro umožnění výměny světlíku za nový - L1  - 2x</t>
  </si>
  <si>
    <t>MTZ LESEN PODLAHY +PRIC A PODEL H 20M - prostorové lešení pod světlíkem knihovny pro umožnění výměny světlíku za nový - L1 - 2x</t>
  </si>
  <si>
    <t>DMTZ LES PODLAHY +PRIC A PODEL H 20M - prostorové lešení pod světlíkem knihovny pro umožnění výměny světlíku za nový - L1 -2x</t>
  </si>
  <si>
    <t>MTZ OCHRANNE SITE LESENI H DO 30M - prostorové lešení pod světlíkem knihovny pro umožnění výměny světlíku za nový - L1 -2x</t>
  </si>
  <si>
    <t>DMTZ OCHRANNE SITE LESENI H DO 30M - prostorové lešení pod světlíkem knihovny pro umožnění výměny světlíku za nový - L1 -2x</t>
  </si>
  <si>
    <t>MTZ TESAR KONSTR VAZANE HRANENE - dřevěné podkládky 50/150 mm pod lešení L1 založené na ochranné podlaze OP1 -2x</t>
  </si>
  <si>
    <t>DMTZ KONSTR VAZANE HRANENE F -120cm2 - dřevěné podkládky 50/150 mm pod lešení L1 založené na ochranné podlaze OP1 -2x</t>
  </si>
  <si>
    <t>TESAR PODLAHY SPOJOVACI PROSTREDKY - dřevěné podkládky 50/150 mm pod lešení L1 založené na ochranné podlaze OP1 -2x</t>
  </si>
  <si>
    <t>Vrcholový klobouk - kulový vrchlík š.250, průměr 460mm tepaný/vytlačený z Cu plechu tl.3mm, včetně formy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</si>
</sst>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5" x14ac:knownFonts="1"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7"/>
      <color indexed="21"/>
      <name val="Arial"/>
      <family val="2"/>
      <charset val="238"/>
    </font>
    <font>
      <sz val="7"/>
      <color indexed="18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7"/>
      <color rgb="FF008080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1" fillId="0" borderId="6" xfId="0" applyFont="1" applyBorder="1"/>
    <xf numFmtId="0" fontId="1" fillId="0" borderId="5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4" fillId="0" borderId="0" xfId="0" applyFont="1"/>
    <xf numFmtId="0" fontId="4" fillId="0" borderId="21" xfId="0" applyFont="1" applyBorder="1"/>
    <xf numFmtId="0" fontId="4" fillId="0" borderId="19" xfId="0" applyFont="1" applyBorder="1"/>
    <xf numFmtId="0" fontId="4" fillId="0" borderId="21" xfId="0" applyFont="1" applyBorder="1" applyAlignment="1">
      <alignment horizontal="right" vertical="center"/>
    </xf>
    <xf numFmtId="0" fontId="4" fillId="0" borderId="21" xfId="0" applyFont="1" applyBorder="1" applyAlignment="1">
      <alignment horizontal="left" vertical="center"/>
    </xf>
    <xf numFmtId="0" fontId="1" fillId="0" borderId="6" xfId="0" applyFont="1" applyBorder="1" applyAlignment="1">
      <alignment horizontal="right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/>
    </xf>
    <xf numFmtId="0" fontId="0" fillId="0" borderId="2" xfId="0" applyBorder="1"/>
    <xf numFmtId="0" fontId="4" fillId="2" borderId="28" xfId="0" applyFont="1" applyFill="1" applyBorder="1"/>
    <xf numFmtId="0" fontId="4" fillId="2" borderId="29" xfId="0" applyFont="1" applyFill="1" applyBorder="1"/>
    <xf numFmtId="0" fontId="4" fillId="2" borderId="30" xfId="0" applyFont="1" applyFill="1" applyBorder="1"/>
    <xf numFmtId="0" fontId="4" fillId="2" borderId="30" xfId="0" applyFont="1" applyFill="1" applyBorder="1" applyAlignment="1">
      <alignment vertical="center"/>
    </xf>
    <xf numFmtId="0" fontId="9" fillId="0" borderId="4" xfId="0" applyFont="1" applyBorder="1" applyAlignment="1">
      <alignment horizontal="right" vertical="top"/>
    </xf>
    <xf numFmtId="49" fontId="9" fillId="0" borderId="4" xfId="0" applyNumberFormat="1" applyFont="1" applyBorder="1" applyAlignment="1">
      <alignment vertical="top" wrapText="1"/>
    </xf>
    <xf numFmtId="0" fontId="10" fillId="0" borderId="6" xfId="0" applyFont="1" applyBorder="1" applyAlignment="1">
      <alignment horizontal="right" vertical="top"/>
    </xf>
    <xf numFmtId="0" fontId="10" fillId="0" borderId="4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center"/>
    </xf>
    <xf numFmtId="0" fontId="0" fillId="0" borderId="23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49" fontId="0" fillId="2" borderId="26" xfId="0" applyNumberFormat="1" applyFont="1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0" fillId="0" borderId="22" xfId="0" applyFont="1" applyBorder="1" applyAlignment="1">
      <alignment vertical="center" wrapText="1"/>
    </xf>
    <xf numFmtId="0" fontId="0" fillId="0" borderId="2" xfId="0" applyBorder="1" applyAlignment="1"/>
    <xf numFmtId="0" fontId="0" fillId="0" borderId="0" xfId="0" applyAlignment="1">
      <alignment vertical="center"/>
    </xf>
    <xf numFmtId="0" fontId="2" fillId="0" borderId="0" xfId="0" applyFont="1" applyAlignment="1"/>
    <xf numFmtId="0" fontId="1" fillId="0" borderId="3" xfId="0" applyFont="1" applyBorder="1" applyAlignment="1">
      <alignment horizontal="center" vertical="center"/>
    </xf>
    <xf numFmtId="4" fontId="2" fillId="0" borderId="0" xfId="0" applyNumberFormat="1" applyFont="1"/>
    <xf numFmtId="4" fontId="0" fillId="0" borderId="0" xfId="0" applyNumberFormat="1"/>
    <xf numFmtId="0" fontId="1" fillId="0" borderId="3" xfId="0" applyFont="1" applyBorder="1" applyAlignment="1">
      <alignment vertical="center"/>
    </xf>
    <xf numFmtId="0" fontId="0" fillId="0" borderId="0" xfId="0" applyBorder="1"/>
    <xf numFmtId="0" fontId="1" fillId="0" borderId="13" xfId="0" applyFont="1" applyBorder="1" applyAlignment="1">
      <alignment horizontal="right" vertical="top"/>
    </xf>
    <xf numFmtId="0" fontId="1" fillId="0" borderId="16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 wrapText="1"/>
    </xf>
    <xf numFmtId="4" fontId="1" fillId="0" borderId="3" xfId="0" applyNumberFormat="1" applyFont="1" applyBorder="1" applyAlignment="1">
      <alignment vertical="center"/>
    </xf>
    <xf numFmtId="0" fontId="4" fillId="0" borderId="6" xfId="0" applyFont="1" applyBorder="1"/>
    <xf numFmtId="0" fontId="4" fillId="0" borderId="4" xfId="0" applyFont="1" applyBorder="1" applyAlignment="1">
      <alignment horizontal="right" vertical="center"/>
    </xf>
    <xf numFmtId="0" fontId="4" fillId="0" borderId="4" xfId="0" applyFont="1" applyBorder="1"/>
    <xf numFmtId="0" fontId="1" fillId="0" borderId="11" xfId="0" applyFont="1" applyBorder="1" applyAlignment="1">
      <alignment horizontal="right" vertical="top"/>
    </xf>
    <xf numFmtId="0" fontId="1" fillId="0" borderId="27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center" vertical="top"/>
    </xf>
    <xf numFmtId="0" fontId="1" fillId="0" borderId="11" xfId="0" applyFont="1" applyBorder="1"/>
    <xf numFmtId="0" fontId="9" fillId="0" borderId="27" xfId="0" applyFont="1" applyBorder="1" applyAlignment="1">
      <alignment horizontal="right" vertical="top"/>
    </xf>
    <xf numFmtId="49" fontId="9" fillId="0" borderId="27" xfId="0" applyNumberFormat="1" applyFont="1" applyBorder="1" applyAlignment="1">
      <alignment vertical="top" wrapText="1"/>
    </xf>
    <xf numFmtId="0" fontId="7" fillId="0" borderId="5" xfId="0" applyFont="1" applyBorder="1" applyAlignment="1">
      <alignment vertical="center"/>
    </xf>
    <xf numFmtId="4" fontId="0" fillId="0" borderId="22" xfId="0" applyNumberFormat="1" applyFont="1" applyBorder="1" applyAlignment="1">
      <alignment horizontal="right" vertical="center"/>
    </xf>
    <xf numFmtId="4" fontId="0" fillId="0" borderId="32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4" fillId="2" borderId="30" xfId="0" applyFont="1" applyFill="1" applyBorder="1" applyAlignment="1">
      <alignment horizontal="right" vertical="center"/>
    </xf>
    <xf numFmtId="0" fontId="1" fillId="2" borderId="17" xfId="0" applyFont="1" applyFill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1" fillId="0" borderId="3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4" fontId="1" fillId="0" borderId="27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4" fontId="1" fillId="2" borderId="17" xfId="0" applyNumberFormat="1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4" fontId="0" fillId="0" borderId="0" xfId="0" applyNumberForma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0" fontId="0" fillId="0" borderId="9" xfId="0" applyNumberFormat="1" applyBorder="1" applyAlignment="1">
      <alignment horizontal="left" vertical="center"/>
    </xf>
    <xf numFmtId="0" fontId="8" fillId="4" borderId="18" xfId="0" applyFont="1" applyFill="1" applyBorder="1" applyAlignment="1">
      <alignment vertical="center"/>
    </xf>
    <xf numFmtId="0" fontId="0" fillId="4" borderId="30" xfId="0" applyFill="1" applyBorder="1" applyAlignment="1"/>
    <xf numFmtId="4" fontId="8" fillId="4" borderId="29" xfId="0" applyNumberFormat="1" applyFont="1" applyFill="1" applyBorder="1" applyAlignment="1">
      <alignment horizontal="right" vertical="center"/>
    </xf>
    <xf numFmtId="4" fontId="8" fillId="4" borderId="31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9" fontId="0" fillId="0" borderId="20" xfId="0" applyNumberFormat="1" applyFont="1" applyBorder="1" applyAlignment="1">
      <alignment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right" vertical="top"/>
    </xf>
    <xf numFmtId="0" fontId="1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1" xfId="0" applyFont="1" applyFill="1" applyBorder="1" applyAlignment="1">
      <alignment horizontal="right" vertical="top"/>
    </xf>
    <xf numFmtId="0" fontId="1" fillId="0" borderId="27" xfId="0" applyFont="1" applyFill="1" applyBorder="1" applyAlignment="1">
      <alignment horizontal="left" vertical="top"/>
    </xf>
    <xf numFmtId="0" fontId="1" fillId="0" borderId="27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2" fillId="0" borderId="0" xfId="0" applyNumberFormat="1" applyFont="1" applyAlignment="1"/>
    <xf numFmtId="164" fontId="1" fillId="0" borderId="3" xfId="0" applyNumberFormat="1" applyFont="1" applyBorder="1" applyAlignment="1">
      <alignment vertical="center"/>
    </xf>
    <xf numFmtId="164" fontId="1" fillId="2" borderId="17" xfId="0" applyNumberFormat="1" applyFont="1" applyFill="1" applyBorder="1" applyAlignment="1">
      <alignment horizontal="center" vertical="center"/>
    </xf>
    <xf numFmtId="164" fontId="4" fillId="0" borderId="21" xfId="0" applyNumberFormat="1" applyFont="1" applyBorder="1" applyAlignment="1">
      <alignment vertical="center"/>
    </xf>
    <xf numFmtId="164" fontId="1" fillId="0" borderId="4" xfId="0" applyNumberFormat="1" applyFont="1" applyFill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164" fontId="1" fillId="0" borderId="33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4" fillId="2" borderId="30" xfId="0" applyNumberFormat="1" applyFont="1" applyFill="1" applyBorder="1" applyAlignment="1">
      <alignment vertical="center"/>
    </xf>
    <xf numFmtId="4" fontId="0" fillId="0" borderId="0" xfId="0" applyNumberFormat="1" applyFont="1"/>
    <xf numFmtId="165" fontId="0" fillId="0" borderId="0" xfId="0" applyNumberFormat="1"/>
    <xf numFmtId="165" fontId="2" fillId="0" borderId="0" xfId="0" applyNumberFormat="1" applyFont="1" applyAlignment="1"/>
    <xf numFmtId="165" fontId="1" fillId="0" borderId="3" xfId="0" applyNumberFormat="1" applyFont="1" applyBorder="1" applyAlignment="1">
      <alignment horizontal="center" vertical="center"/>
    </xf>
    <xf numFmtId="165" fontId="1" fillId="2" borderId="17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right" vertical="center"/>
    </xf>
    <xf numFmtId="165" fontId="1" fillId="0" borderId="4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/>
    </xf>
    <xf numFmtId="165" fontId="1" fillId="0" borderId="25" xfId="0" applyNumberFormat="1" applyFont="1" applyBorder="1" applyAlignment="1">
      <alignment horizontal="right" vertical="center"/>
    </xf>
    <xf numFmtId="165" fontId="1" fillId="0" borderId="27" xfId="0" applyNumberFormat="1" applyFont="1" applyBorder="1" applyAlignment="1">
      <alignment horizontal="right" vertical="center"/>
    </xf>
    <xf numFmtId="165" fontId="0" fillId="0" borderId="0" xfId="0" applyNumberFormat="1" applyBorder="1" applyAlignment="1">
      <alignment horizontal="right" vertical="center"/>
    </xf>
    <xf numFmtId="165" fontId="4" fillId="2" borderId="30" xfId="0" applyNumberFormat="1" applyFont="1" applyFill="1" applyBorder="1" applyAlignment="1">
      <alignment horizontal="right" vertical="center"/>
    </xf>
    <xf numFmtId="164" fontId="0" fillId="0" borderId="2" xfId="0" applyNumberFormat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4" fillId="2" borderId="30" xfId="0" applyNumberFormat="1" applyFont="1" applyFill="1" applyBorder="1" applyAlignment="1">
      <alignment horizontal="center" vertical="center"/>
    </xf>
    <xf numFmtId="4" fontId="1" fillId="0" borderId="36" xfId="0" applyNumberFormat="1" applyFont="1" applyBorder="1" applyAlignment="1">
      <alignment vertical="center"/>
    </xf>
    <xf numFmtId="4" fontId="1" fillId="2" borderId="37" xfId="0" applyNumberFormat="1" applyFont="1" applyFill="1" applyBorder="1" applyAlignment="1">
      <alignment horizontal="center"/>
    </xf>
    <xf numFmtId="4" fontId="4" fillId="0" borderId="32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38" xfId="0" applyNumberFormat="1" applyFont="1" applyBorder="1" applyAlignment="1">
      <alignment horizontal="right" vertical="center"/>
    </xf>
    <xf numFmtId="0" fontId="0" fillId="0" borderId="6" xfId="0" applyBorder="1"/>
    <xf numFmtId="4" fontId="0" fillId="0" borderId="0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4" fontId="4" fillId="2" borderId="31" xfId="0" applyNumberFormat="1" applyFont="1" applyFill="1" applyBorder="1" applyAlignment="1">
      <alignment horizontal="right" vertical="center"/>
    </xf>
    <xf numFmtId="0" fontId="1" fillId="2" borderId="37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" fontId="4" fillId="0" borderId="1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4" fontId="1" fillId="0" borderId="38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4" fontId="1" fillId="0" borderId="39" xfId="0" applyNumberFormat="1" applyFont="1" applyBorder="1" applyAlignment="1">
      <alignment vertical="center"/>
    </xf>
    <xf numFmtId="0" fontId="0" fillId="0" borderId="5" xfId="0" applyBorder="1"/>
    <xf numFmtId="4" fontId="0" fillId="0" borderId="0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4" fontId="4" fillId="2" borderId="31" xfId="0" applyNumberFormat="1" applyFont="1" applyFill="1" applyBorder="1" applyAlignment="1">
      <alignment vertical="center"/>
    </xf>
    <xf numFmtId="4" fontId="1" fillId="2" borderId="37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vertical="center"/>
    </xf>
    <xf numFmtId="4" fontId="1" fillId="0" borderId="38" xfId="0" applyNumberFormat="1" applyFont="1" applyFill="1" applyBorder="1" applyAlignment="1">
      <alignment vertical="center"/>
    </xf>
    <xf numFmtId="4" fontId="1" fillId="0" borderId="36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1" fillId="0" borderId="38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4" fillId="2" borderId="31" xfId="0" applyNumberFormat="1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right" vertical="center"/>
    </xf>
    <xf numFmtId="4" fontId="1" fillId="3" borderId="0" xfId="0" applyNumberFormat="1" applyFont="1" applyFill="1" applyBorder="1" applyAlignment="1">
      <alignment vertical="center"/>
    </xf>
    <xf numFmtId="4" fontId="1" fillId="3" borderId="12" xfId="0" applyNumberFormat="1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center" vertical="center"/>
    </xf>
    <xf numFmtId="49" fontId="0" fillId="0" borderId="21" xfId="0" applyNumberFormat="1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32" xfId="0" applyBorder="1" applyAlignment="1">
      <alignment wrapText="1"/>
    </xf>
    <xf numFmtId="49" fontId="0" fillId="3" borderId="2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32" xfId="0" applyFill="1" applyBorder="1" applyAlignment="1">
      <alignment wrapText="1"/>
    </xf>
    <xf numFmtId="0" fontId="6" fillId="0" borderId="14" xfId="0" applyFont="1" applyBorder="1" applyAlignment="1">
      <alignment horizontal="center" vertical="center"/>
    </xf>
    <xf numFmtId="0" fontId="0" fillId="0" borderId="14" xfId="0" applyBorder="1" applyAlignment="1"/>
    <xf numFmtId="0" fontId="0" fillId="0" borderId="3" xfId="0" applyFont="1" applyBorder="1" applyAlignment="1">
      <alignment vertical="center"/>
    </xf>
    <xf numFmtId="0" fontId="0" fillId="0" borderId="7" xfId="0" applyBorder="1" applyAlignment="1"/>
    <xf numFmtId="49" fontId="0" fillId="2" borderId="4" xfId="0" applyNumberFormat="1" applyFont="1" applyFill="1" applyBorder="1" applyAlignment="1">
      <alignment vertical="center" wrapText="1"/>
    </xf>
    <xf numFmtId="0" fontId="0" fillId="0" borderId="8" xfId="0" applyBorder="1" applyAlignment="1">
      <alignment wrapText="1"/>
    </xf>
    <xf numFmtId="49" fontId="0" fillId="0" borderId="21" xfId="0" applyNumberFormat="1" applyFont="1" applyBorder="1" applyAlignment="1">
      <alignment vertical="center"/>
    </xf>
    <xf numFmtId="0" fontId="0" fillId="0" borderId="1" xfId="0" applyBorder="1" applyAlignment="1"/>
    <xf numFmtId="0" fontId="0" fillId="0" borderId="32" xfId="0" applyBorder="1" applyAlignment="1"/>
    <xf numFmtId="0" fontId="11" fillId="0" borderId="22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/>
    </xf>
    <xf numFmtId="49" fontId="13" fillId="0" borderId="4" xfId="0" applyNumberFormat="1" applyFont="1" applyBorder="1" applyAlignment="1">
      <alignment vertical="top" wrapText="1"/>
    </xf>
    <xf numFmtId="4" fontId="12" fillId="3" borderId="0" xfId="0" applyNumberFormat="1" applyFont="1" applyFill="1" applyBorder="1" applyAlignment="1">
      <alignment vertical="center"/>
    </xf>
    <xf numFmtId="0" fontId="14" fillId="0" borderId="6" xfId="0" applyFont="1" applyBorder="1"/>
    <xf numFmtId="0" fontId="14" fillId="0" borderId="4" xfId="0" applyFont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vertical="center"/>
    </xf>
    <xf numFmtId="164" fontId="14" fillId="0" borderId="4" xfId="0" applyNumberFormat="1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vertical="center"/>
    </xf>
    <xf numFmtId="4" fontId="14" fillId="0" borderId="10" xfId="0" applyNumberFormat="1" applyFont="1" applyBorder="1" applyAlignment="1">
      <alignment vertical="center"/>
    </xf>
    <xf numFmtId="0" fontId="12" fillId="0" borderId="6" xfId="0" applyFont="1" applyBorder="1" applyAlignment="1">
      <alignment horizontal="right" vertical="top"/>
    </xf>
    <xf numFmtId="0" fontId="12" fillId="0" borderId="4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/>
    </xf>
    <xf numFmtId="164" fontId="12" fillId="0" borderId="4" xfId="0" applyNumberFormat="1" applyFont="1" applyBorder="1" applyAlignment="1">
      <alignment vertical="center"/>
    </xf>
    <xf numFmtId="4" fontId="12" fillId="0" borderId="10" xfId="0" applyNumberFormat="1" applyFont="1" applyBorder="1" applyAlignment="1">
      <alignment vertical="center"/>
    </xf>
    <xf numFmtId="0" fontId="12" fillId="0" borderId="11" xfId="0" applyFont="1" applyBorder="1" applyAlignment="1">
      <alignment horizontal="right" vertical="top"/>
    </xf>
    <xf numFmtId="0" fontId="12" fillId="0" borderId="27" xfId="0" applyFont="1" applyBorder="1" applyAlignment="1">
      <alignment horizontal="left" vertical="top"/>
    </xf>
    <xf numFmtId="0" fontId="12" fillId="0" borderId="27" xfId="0" applyFont="1" applyFill="1" applyBorder="1" applyAlignment="1">
      <alignment horizontal="left" vertical="top" wrapText="1"/>
    </xf>
    <xf numFmtId="0" fontId="12" fillId="0" borderId="27" xfId="0" applyFont="1" applyBorder="1" applyAlignment="1">
      <alignment horizontal="center" vertical="center"/>
    </xf>
    <xf numFmtId="164" fontId="12" fillId="0" borderId="27" xfId="0" applyNumberFormat="1" applyFont="1" applyBorder="1" applyAlignment="1">
      <alignment vertical="center"/>
    </xf>
    <xf numFmtId="4" fontId="12" fillId="0" borderId="38" xfId="0" applyNumberFormat="1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164" fontId="14" fillId="0" borderId="4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164" fontId="12" fillId="0" borderId="4" xfId="0" applyNumberFormat="1" applyFont="1" applyFill="1" applyBorder="1" applyAlignment="1">
      <alignment vertical="center"/>
    </xf>
    <xf numFmtId="164" fontId="12" fillId="0" borderId="27" xfId="0" applyNumberFormat="1" applyFont="1" applyFill="1" applyBorder="1" applyAlignment="1">
      <alignment vertical="center"/>
    </xf>
    <xf numFmtId="0" fontId="12" fillId="0" borderId="27" xfId="0" applyFont="1" applyBorder="1" applyAlignment="1">
      <alignment horizontal="center" vertical="top"/>
    </xf>
    <xf numFmtId="164" fontId="12" fillId="0" borderId="27" xfId="0" applyNumberFormat="1" applyFont="1" applyBorder="1" applyAlignment="1">
      <alignment horizontal="center" vertical="center"/>
    </xf>
    <xf numFmtId="4" fontId="12" fillId="3" borderId="12" xfId="0" applyNumberFormat="1" applyFont="1" applyFill="1" applyBorder="1" applyAlignment="1">
      <alignment horizontal="center" vertical="center"/>
    </xf>
    <xf numFmtId="4" fontId="12" fillId="0" borderId="38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/>
    <xf numFmtId="164" fontId="14" fillId="0" borderId="4" xfId="0" applyNumberFormat="1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top"/>
    </xf>
    <xf numFmtId="164" fontId="12" fillId="0" borderId="4" xfId="0" applyNumberFormat="1" applyFont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4" fontId="12" fillId="0" borderId="10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center" vertical="top"/>
    </xf>
    <xf numFmtId="164" fontId="12" fillId="0" borderId="16" xfId="0" applyNumberFormat="1" applyFont="1" applyBorder="1" applyAlignment="1">
      <alignment horizontal="center" vertical="center"/>
    </xf>
    <xf numFmtId="4" fontId="12" fillId="3" borderId="14" xfId="0" applyNumberFormat="1" applyFont="1" applyFill="1" applyBorder="1" applyAlignment="1">
      <alignment horizontal="center" vertical="center"/>
    </xf>
    <xf numFmtId="4" fontId="12" fillId="0" borderId="39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top" wrapText="1"/>
    </xf>
    <xf numFmtId="0" fontId="14" fillId="0" borderId="19" xfId="0" applyFont="1" applyBorder="1"/>
    <xf numFmtId="0" fontId="14" fillId="0" borderId="21" xfId="0" applyFont="1" applyBorder="1" applyAlignment="1">
      <alignment horizontal="right" vertical="center"/>
    </xf>
    <xf numFmtId="0" fontId="14" fillId="0" borderId="21" xfId="0" applyFont="1" applyBorder="1" applyAlignment="1">
      <alignment horizontal="left" vertical="center"/>
    </xf>
    <xf numFmtId="0" fontId="14" fillId="0" borderId="21" xfId="0" applyFont="1" applyBorder="1"/>
    <xf numFmtId="164" fontId="14" fillId="0" borderId="21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right" vertical="top"/>
    </xf>
    <xf numFmtId="0" fontId="12" fillId="0" borderId="35" xfId="0" applyFont="1" applyBorder="1" applyAlignment="1">
      <alignment horizontal="center" vertical="center"/>
    </xf>
    <xf numFmtId="164" fontId="12" fillId="0" borderId="14" xfId="0" applyNumberFormat="1" applyFont="1" applyBorder="1" applyAlignment="1">
      <alignment horizontal="center" vertical="center"/>
    </xf>
  </cellXfs>
  <cellStyles count="1">
    <cellStyle name="Normální" xfId="0" builtinId="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tabSelected="1" view="pageBreakPreview" zoomScale="60" zoomScaleNormal="100" workbookViewId="0">
      <selection activeCell="D21" sqref="D21"/>
    </sheetView>
  </sheetViews>
  <sheetFormatPr defaultRowHeight="12.75" x14ac:dyDescent="0.2"/>
  <cols>
    <col min="1" max="1" width="17.140625" customWidth="1"/>
    <col min="2" max="2" width="45.7109375" customWidth="1"/>
    <col min="3" max="4" width="14.7109375" bestFit="1" customWidth="1"/>
    <col min="5" max="7" width="11.7109375" bestFit="1" customWidth="1"/>
  </cols>
  <sheetData>
    <row r="1" spans="1:7" s="3" customFormat="1" ht="28.5" customHeight="1" thickBot="1" x14ac:dyDescent="0.25">
      <c r="A1" s="192" t="s">
        <v>282</v>
      </c>
      <c r="B1" s="193"/>
      <c r="C1" s="193"/>
      <c r="D1" s="193"/>
    </row>
    <row r="2" spans="1:7" s="3" customFormat="1" ht="13.15" customHeight="1" x14ac:dyDescent="0.2">
      <c r="A2" s="29" t="s">
        <v>283</v>
      </c>
      <c r="B2" s="194" t="s">
        <v>284</v>
      </c>
      <c r="C2" s="195"/>
      <c r="D2" s="30" t="s">
        <v>285</v>
      </c>
    </row>
    <row r="3" spans="1:7" s="3" customFormat="1" ht="13.15" customHeight="1" x14ac:dyDescent="0.2">
      <c r="A3" s="31" t="s">
        <v>19</v>
      </c>
      <c r="B3" s="196" t="s">
        <v>20</v>
      </c>
      <c r="C3" s="197"/>
      <c r="D3" s="32" t="s">
        <v>286</v>
      </c>
    </row>
    <row r="4" spans="1:7" s="3" customFormat="1" ht="13.15" customHeight="1" x14ac:dyDescent="0.2">
      <c r="A4" s="33" t="s">
        <v>287</v>
      </c>
      <c r="B4" s="198" t="s">
        <v>288</v>
      </c>
      <c r="C4" s="199"/>
      <c r="D4" s="200"/>
    </row>
    <row r="5" spans="1:7" s="3" customFormat="1" ht="26.45" customHeight="1" x14ac:dyDescent="0.2">
      <c r="A5" s="103" t="s">
        <v>305</v>
      </c>
      <c r="B5" s="186" t="s">
        <v>306</v>
      </c>
      <c r="C5" s="187"/>
      <c r="D5" s="188"/>
    </row>
    <row r="6" spans="1:7" s="3" customFormat="1" ht="26.45" customHeight="1" x14ac:dyDescent="0.2">
      <c r="A6" s="33" t="s">
        <v>21</v>
      </c>
      <c r="B6" s="186" t="s">
        <v>23</v>
      </c>
      <c r="C6" s="187"/>
      <c r="D6" s="188"/>
    </row>
    <row r="7" spans="1:7" s="3" customFormat="1" ht="26.45" customHeight="1" x14ac:dyDescent="0.2">
      <c r="A7" s="33" t="s">
        <v>22</v>
      </c>
      <c r="B7" s="186" t="s">
        <v>306</v>
      </c>
      <c r="C7" s="187"/>
      <c r="D7" s="188"/>
    </row>
    <row r="8" spans="1:7" s="3" customFormat="1" ht="13.15" customHeight="1" thickBot="1" x14ac:dyDescent="0.25">
      <c r="A8" s="33" t="s">
        <v>24</v>
      </c>
      <c r="B8" s="189"/>
      <c r="C8" s="190"/>
      <c r="D8" s="191"/>
    </row>
    <row r="9" spans="1:7" s="3" customFormat="1" ht="28.5" customHeight="1" thickBot="1" x14ac:dyDescent="0.25">
      <c r="A9" s="62" t="s">
        <v>289</v>
      </c>
      <c r="B9" s="40"/>
      <c r="C9" s="95"/>
      <c r="D9" s="96"/>
    </row>
    <row r="10" spans="1:7" s="3" customFormat="1" ht="28.5" customHeight="1" x14ac:dyDescent="0.2">
      <c r="A10" s="34" t="s">
        <v>290</v>
      </c>
      <c r="B10" s="35" t="s">
        <v>291</v>
      </c>
      <c r="C10" s="36" t="s">
        <v>292</v>
      </c>
      <c r="D10" s="37" t="s">
        <v>293</v>
      </c>
    </row>
    <row r="11" spans="1:7" s="3" customFormat="1" ht="25.5" x14ac:dyDescent="0.2">
      <c r="A11" s="38" t="s">
        <v>280</v>
      </c>
      <c r="B11" s="39" t="s">
        <v>281</v>
      </c>
      <c r="C11" s="63">
        <f>'01_ZOV'!G37</f>
        <v>0</v>
      </c>
      <c r="D11" s="64">
        <f>C11*(1+$B$17)</f>
        <v>0</v>
      </c>
    </row>
    <row r="12" spans="1:7" s="3" customFormat="1" x14ac:dyDescent="0.2">
      <c r="A12" s="38" t="s">
        <v>259</v>
      </c>
      <c r="B12" s="39" t="s">
        <v>260</v>
      </c>
      <c r="C12" s="63">
        <f>'02_Leseni'!G66</f>
        <v>0</v>
      </c>
      <c r="D12" s="64">
        <f t="shared" ref="D12:D15" si="0">C12*(1+$B$17)</f>
        <v>0</v>
      </c>
    </row>
    <row r="13" spans="1:7" s="3" customFormat="1" ht="76.5" x14ac:dyDescent="0.2">
      <c r="A13" s="38" t="s">
        <v>195</v>
      </c>
      <c r="B13" s="39" t="s">
        <v>307</v>
      </c>
      <c r="C13" s="63">
        <f>'03_Svetlik'!G100</f>
        <v>0</v>
      </c>
      <c r="D13" s="64">
        <f t="shared" si="0"/>
        <v>0</v>
      </c>
    </row>
    <row r="14" spans="1:7" s="3" customFormat="1" ht="25.5" x14ac:dyDescent="0.2">
      <c r="A14" s="38" t="s">
        <v>74</v>
      </c>
      <c r="B14" s="39" t="s">
        <v>336</v>
      </c>
      <c r="C14" s="63">
        <f>'04_ELE'!G31</f>
        <v>0</v>
      </c>
      <c r="D14" s="64">
        <f t="shared" si="0"/>
        <v>0</v>
      </c>
    </row>
    <row r="15" spans="1:7" s="3" customFormat="1" ht="13.5" thickBot="1" x14ac:dyDescent="0.25">
      <c r="A15" s="38" t="s">
        <v>18</v>
      </c>
      <c r="B15" s="201" t="s">
        <v>297</v>
      </c>
      <c r="C15" s="63">
        <f>'05_VRN'!G13</f>
        <v>0</v>
      </c>
      <c r="D15" s="64">
        <f t="shared" si="0"/>
        <v>0</v>
      </c>
    </row>
    <row r="16" spans="1:7" s="3" customFormat="1" ht="19.5" customHeight="1" thickBot="1" x14ac:dyDescent="0.25">
      <c r="A16" s="97" t="s">
        <v>303</v>
      </c>
      <c r="B16" s="98"/>
      <c r="C16" s="99">
        <f>SUM(C11:C15)</f>
        <v>0</v>
      </c>
      <c r="D16" s="100"/>
      <c r="F16" s="125"/>
      <c r="G16" s="125"/>
    </row>
    <row r="17" spans="1:7" ht="13.5" thickBot="1" x14ac:dyDescent="0.25">
      <c r="A17" s="101" t="s">
        <v>26</v>
      </c>
      <c r="B17" s="102">
        <v>0.21</v>
      </c>
      <c r="C17" s="63">
        <f>C16*B17</f>
        <v>0</v>
      </c>
      <c r="F17" s="45"/>
      <c r="G17" s="45"/>
    </row>
    <row r="18" spans="1:7" ht="15.75" thickBot="1" x14ac:dyDescent="0.25">
      <c r="A18" s="97" t="s">
        <v>304</v>
      </c>
      <c r="B18" s="98"/>
      <c r="C18" s="99"/>
      <c r="D18" s="100">
        <f>SUM(D11:D15)</f>
        <v>0</v>
      </c>
      <c r="E18" s="45"/>
      <c r="F18" s="45"/>
      <c r="G18" s="45"/>
    </row>
  </sheetData>
  <mergeCells count="8">
    <mergeCell ref="B7:D7"/>
    <mergeCell ref="B8:D8"/>
    <mergeCell ref="A1:D1"/>
    <mergeCell ref="B2:C2"/>
    <mergeCell ref="B3:C3"/>
    <mergeCell ref="B4:D4"/>
    <mergeCell ref="B5:D5"/>
    <mergeCell ref="B6:D6"/>
  </mergeCells>
  <printOptions horizontalCentered="1" gridLines="1"/>
  <pageMargins left="0.39370078740157483" right="0.39370078740157483" top="0.59055118110236227" bottom="0.59055118110236227" header="0.31496062992125984" footer="0.31496062992125984"/>
  <pageSetup paperSize="9" fitToHeight="100" orientation="portrait" r:id="rId1"/>
  <headerFooter>
    <oddFooter>&amp;CStránka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7"/>
  <sheetViews>
    <sheetView view="pageBreakPreview" zoomScale="150" zoomScaleNormal="120" zoomScaleSheetLayoutView="150" workbookViewId="0">
      <selection activeCell="F2" sqref="F2"/>
    </sheetView>
  </sheetViews>
  <sheetFormatPr defaultRowHeight="12.75" x14ac:dyDescent="0.2"/>
  <cols>
    <col min="1" max="1" width="3.7109375" customWidth="1"/>
    <col min="2" max="2" width="10.7109375" customWidth="1"/>
    <col min="3" max="3" width="45.7109375" customWidth="1"/>
    <col min="4" max="4" width="9.85546875" style="41" bestFit="1" customWidth="1"/>
    <col min="5" max="5" width="6.7109375" style="126" customWidth="1"/>
    <col min="6" max="6" width="6.7109375" style="45" customWidth="1"/>
    <col min="7" max="7" width="10.7109375" style="45" customWidth="1"/>
  </cols>
  <sheetData>
    <row r="1" spans="1:7" x14ac:dyDescent="0.2">
      <c r="A1" s="89" t="s">
        <v>0</v>
      </c>
    </row>
    <row r="2" spans="1:7" s="2" customFormat="1" ht="10.5" thickBot="1" x14ac:dyDescent="0.25">
      <c r="A2" s="42" t="s">
        <v>300</v>
      </c>
      <c r="B2" s="42" t="s">
        <v>280</v>
      </c>
      <c r="C2" s="42" t="s">
        <v>301</v>
      </c>
      <c r="D2" s="42"/>
      <c r="E2" s="127"/>
      <c r="F2" s="44"/>
      <c r="G2" s="44"/>
    </row>
    <row r="3" spans="1:7" s="1" customFormat="1" ht="9.75" x14ac:dyDescent="0.2">
      <c r="A3" s="5" t="s">
        <v>1</v>
      </c>
      <c r="B3" s="46" t="s">
        <v>3</v>
      </c>
      <c r="C3" s="46" t="s">
        <v>5</v>
      </c>
      <c r="D3" s="43" t="s">
        <v>7</v>
      </c>
      <c r="E3" s="128" t="s">
        <v>9</v>
      </c>
      <c r="F3" s="43" t="s">
        <v>294</v>
      </c>
      <c r="G3" s="146" t="s">
        <v>295</v>
      </c>
    </row>
    <row r="4" spans="1:7" s="1" customFormat="1" ht="10.5" thickBot="1" x14ac:dyDescent="0.25">
      <c r="A4" s="6" t="s">
        <v>2</v>
      </c>
      <c r="B4" s="7" t="s">
        <v>4</v>
      </c>
      <c r="C4" s="7" t="s">
        <v>6</v>
      </c>
      <c r="D4" s="70" t="s">
        <v>8</v>
      </c>
      <c r="E4" s="129" t="s">
        <v>10</v>
      </c>
      <c r="F4" s="7" t="s">
        <v>11</v>
      </c>
      <c r="G4" s="147" t="s">
        <v>12</v>
      </c>
    </row>
    <row r="5" spans="1:7" s="8" customFormat="1" ht="11.25" x14ac:dyDescent="0.2">
      <c r="A5" s="10"/>
      <c r="B5" s="11" t="s">
        <v>262</v>
      </c>
      <c r="C5" s="12" t="s">
        <v>263</v>
      </c>
      <c r="D5" s="71"/>
      <c r="E5" s="130"/>
      <c r="F5" s="68"/>
      <c r="G5" s="148">
        <f>SUBTOTAL(9,G6:G15)</f>
        <v>0</v>
      </c>
    </row>
    <row r="6" spans="1:7" s="1" customFormat="1" ht="29.25" x14ac:dyDescent="0.2">
      <c r="A6" s="13">
        <v>1</v>
      </c>
      <c r="B6" s="14" t="s">
        <v>264</v>
      </c>
      <c r="C6" s="15" t="s">
        <v>265</v>
      </c>
      <c r="D6" s="72" t="s">
        <v>78</v>
      </c>
      <c r="E6" s="131">
        <v>30</v>
      </c>
      <c r="F6" s="182">
        <v>0</v>
      </c>
      <c r="G6" s="150">
        <f>F6*E6</f>
        <v>0</v>
      </c>
    </row>
    <row r="7" spans="1:7" s="1" customFormat="1" ht="29.25" x14ac:dyDescent="0.2">
      <c r="A7" s="24">
        <f>A6+1</f>
        <v>2</v>
      </c>
      <c r="B7" s="25" t="s">
        <v>266</v>
      </c>
      <c r="C7" s="26" t="s">
        <v>267</v>
      </c>
      <c r="D7" s="74" t="s">
        <v>78</v>
      </c>
      <c r="E7" s="132">
        <v>36</v>
      </c>
      <c r="F7" s="182">
        <v>0</v>
      </c>
      <c r="G7" s="150">
        <f>F7*E7</f>
        <v>0</v>
      </c>
    </row>
    <row r="8" spans="1:7" s="1" customFormat="1" ht="9.75" x14ac:dyDescent="0.2">
      <c r="A8" s="4"/>
      <c r="B8" s="22" t="s">
        <v>34</v>
      </c>
      <c r="C8" s="23" t="s">
        <v>268</v>
      </c>
      <c r="D8" s="73"/>
      <c r="E8" s="133"/>
      <c r="F8" s="149"/>
      <c r="G8" s="150"/>
    </row>
    <row r="9" spans="1:7" s="1" customFormat="1" ht="29.25" x14ac:dyDescent="0.2">
      <c r="A9" s="13">
        <f>A7+1</f>
        <v>3</v>
      </c>
      <c r="B9" s="14" t="s">
        <v>269</v>
      </c>
      <c r="C9" s="15" t="s">
        <v>270</v>
      </c>
      <c r="D9" s="72" t="s">
        <v>78</v>
      </c>
      <c r="E9" s="131">
        <v>30</v>
      </c>
      <c r="F9" s="182">
        <v>0</v>
      </c>
      <c r="G9" s="150">
        <f>F9*E9</f>
        <v>0</v>
      </c>
    </row>
    <row r="10" spans="1:7" s="1" customFormat="1" ht="19.5" x14ac:dyDescent="0.2">
      <c r="A10" s="13">
        <f>A9+1</f>
        <v>4</v>
      </c>
      <c r="B10" s="14" t="s">
        <v>264</v>
      </c>
      <c r="C10" s="202" t="s">
        <v>349</v>
      </c>
      <c r="D10" s="72" t="s">
        <v>78</v>
      </c>
      <c r="E10" s="131">
        <v>266.73</v>
      </c>
      <c r="F10" s="182">
        <v>0</v>
      </c>
      <c r="G10" s="150">
        <f>F10*E10</f>
        <v>0</v>
      </c>
    </row>
    <row r="11" spans="1:7" s="1" customFormat="1" ht="9.75" x14ac:dyDescent="0.2">
      <c r="A11" s="4"/>
      <c r="B11" s="22" t="s">
        <v>34</v>
      </c>
      <c r="C11" s="204" t="s">
        <v>353</v>
      </c>
      <c r="D11" s="73"/>
      <c r="E11" s="133"/>
      <c r="F11" s="149"/>
      <c r="G11" s="150"/>
    </row>
    <row r="12" spans="1:7" s="1" customFormat="1" ht="9.75" x14ac:dyDescent="0.2">
      <c r="A12" s="24">
        <f>A10+1</f>
        <v>5</v>
      </c>
      <c r="B12" s="25" t="s">
        <v>266</v>
      </c>
      <c r="C12" s="26" t="s">
        <v>271</v>
      </c>
      <c r="D12" s="74" t="s">
        <v>78</v>
      </c>
      <c r="E12" s="132">
        <v>160.03800000000001</v>
      </c>
      <c r="F12" s="182">
        <v>0</v>
      </c>
      <c r="G12" s="150">
        <f>F12*E12</f>
        <v>0</v>
      </c>
    </row>
    <row r="13" spans="1:7" s="1" customFormat="1" ht="9.75" x14ac:dyDescent="0.2">
      <c r="A13" s="4"/>
      <c r="B13" s="22" t="s">
        <v>34</v>
      </c>
      <c r="C13" s="23" t="s">
        <v>272</v>
      </c>
      <c r="D13" s="73"/>
      <c r="E13" s="133"/>
      <c r="F13" s="149"/>
      <c r="G13" s="150"/>
    </row>
    <row r="14" spans="1:7" s="1" customFormat="1" ht="9.75" x14ac:dyDescent="0.2">
      <c r="A14" s="13">
        <f>A12+1</f>
        <v>6</v>
      </c>
      <c r="B14" s="14" t="s">
        <v>269</v>
      </c>
      <c r="C14" s="202" t="s">
        <v>350</v>
      </c>
      <c r="D14" s="72" t="s">
        <v>78</v>
      </c>
      <c r="E14" s="131">
        <v>266.73</v>
      </c>
      <c r="F14" s="182">
        <v>0</v>
      </c>
      <c r="G14" s="150">
        <f>F14*E14</f>
        <v>0</v>
      </c>
    </row>
    <row r="15" spans="1:7" s="1" customFormat="1" ht="9.75" x14ac:dyDescent="0.2">
      <c r="A15" s="4"/>
      <c r="B15" s="22" t="s">
        <v>34</v>
      </c>
      <c r="C15" s="204" t="s">
        <v>353</v>
      </c>
      <c r="D15" s="73"/>
      <c r="E15" s="133"/>
      <c r="F15" s="149"/>
      <c r="G15" s="150"/>
    </row>
    <row r="16" spans="1:7" s="8" customFormat="1" ht="11.25" x14ac:dyDescent="0.2">
      <c r="A16" s="10"/>
      <c r="B16" s="11" t="s">
        <v>13</v>
      </c>
      <c r="C16" s="12" t="s">
        <v>14</v>
      </c>
      <c r="D16" s="71"/>
      <c r="E16" s="130"/>
      <c r="F16" s="68"/>
      <c r="G16" s="148">
        <f>SUBTOTAL(9,G17:G19)</f>
        <v>0</v>
      </c>
    </row>
    <row r="17" spans="1:7" s="1" customFormat="1" ht="19.5" x14ac:dyDescent="0.2">
      <c r="A17" s="13">
        <f>A14+1</f>
        <v>7</v>
      </c>
      <c r="B17" s="14" t="s">
        <v>261</v>
      </c>
      <c r="C17" s="202" t="s">
        <v>310</v>
      </c>
      <c r="D17" s="72" t="s">
        <v>298</v>
      </c>
      <c r="E17" s="131">
        <v>1</v>
      </c>
      <c r="F17" s="182">
        <v>0</v>
      </c>
      <c r="G17" s="150">
        <f>F17*E17</f>
        <v>0</v>
      </c>
    </row>
    <row r="18" spans="1:7" s="1" customFormat="1" ht="48.75" x14ac:dyDescent="0.2">
      <c r="A18" s="13">
        <f>A17+1</f>
        <v>8</v>
      </c>
      <c r="B18" s="14"/>
      <c r="C18" s="15" t="s">
        <v>309</v>
      </c>
      <c r="D18" s="72" t="s">
        <v>15</v>
      </c>
      <c r="E18" s="131">
        <v>2</v>
      </c>
      <c r="F18" s="182">
        <v>0</v>
      </c>
      <c r="G18" s="150">
        <f>F18*E18</f>
        <v>0</v>
      </c>
    </row>
    <row r="19" spans="1:7" s="1" customFormat="1" ht="29.25" x14ac:dyDescent="0.2">
      <c r="A19" s="24">
        <f>A18+1</f>
        <v>9</v>
      </c>
      <c r="B19" s="25" t="s">
        <v>273</v>
      </c>
      <c r="C19" s="26" t="s">
        <v>311</v>
      </c>
      <c r="D19" s="74" t="s">
        <v>53</v>
      </c>
      <c r="E19" s="132">
        <v>1</v>
      </c>
      <c r="F19" s="182">
        <v>0</v>
      </c>
      <c r="G19" s="150">
        <f>F19*E19</f>
        <v>0</v>
      </c>
    </row>
    <row r="20" spans="1:7" s="8" customFormat="1" ht="11.25" x14ac:dyDescent="0.2">
      <c r="A20" s="10"/>
      <c r="B20" s="11" t="s">
        <v>30</v>
      </c>
      <c r="C20" s="12" t="s">
        <v>31</v>
      </c>
      <c r="D20" s="71"/>
      <c r="E20" s="130"/>
      <c r="F20" s="68"/>
      <c r="G20" s="148">
        <f>SUBTOTAL(9,G21:G24)</f>
        <v>0</v>
      </c>
    </row>
    <row r="21" spans="1:7" s="1" customFormat="1" ht="19.5" x14ac:dyDescent="0.2">
      <c r="A21" s="13">
        <f>A19+1</f>
        <v>10</v>
      </c>
      <c r="B21" s="14" t="s">
        <v>238</v>
      </c>
      <c r="C21" s="202" t="s">
        <v>334</v>
      </c>
      <c r="D21" s="72" t="s">
        <v>33</v>
      </c>
      <c r="E21" s="131">
        <v>1.1639999999999999</v>
      </c>
      <c r="F21" s="182">
        <v>0</v>
      </c>
      <c r="G21" s="150">
        <f>F21*E21</f>
        <v>0</v>
      </c>
    </row>
    <row r="22" spans="1:7" s="1" customFormat="1" ht="9.75" x14ac:dyDescent="0.2">
      <c r="A22" s="4"/>
      <c r="B22" s="22" t="s">
        <v>34</v>
      </c>
      <c r="C22" s="23" t="s">
        <v>274</v>
      </c>
      <c r="D22" s="73"/>
      <c r="E22" s="133"/>
      <c r="F22" s="149"/>
      <c r="G22" s="150"/>
    </row>
    <row r="23" spans="1:7" s="1" customFormat="1" ht="9.75" x14ac:dyDescent="0.2">
      <c r="A23" s="13">
        <f>A21+1</f>
        <v>11</v>
      </c>
      <c r="B23" s="14" t="s">
        <v>239</v>
      </c>
      <c r="C23" s="15" t="s">
        <v>240</v>
      </c>
      <c r="D23" s="72" t="s">
        <v>33</v>
      </c>
      <c r="E23" s="131">
        <v>1.1639999999999999</v>
      </c>
      <c r="F23" s="182">
        <v>0</v>
      </c>
      <c r="G23" s="150">
        <f>F23*E23</f>
        <v>0</v>
      </c>
    </row>
    <row r="24" spans="1:7" s="1" customFormat="1" ht="9.75" x14ac:dyDescent="0.2">
      <c r="A24" s="4"/>
      <c r="B24" s="22" t="s">
        <v>34</v>
      </c>
      <c r="C24" s="23" t="s">
        <v>274</v>
      </c>
      <c r="D24" s="73"/>
      <c r="E24" s="133"/>
      <c r="F24" s="149"/>
      <c r="G24" s="150"/>
    </row>
    <row r="25" spans="1:7" s="8" customFormat="1" ht="11.25" x14ac:dyDescent="0.2">
      <c r="A25" s="10"/>
      <c r="B25" s="11" t="s">
        <v>37</v>
      </c>
      <c r="C25" s="12" t="s">
        <v>38</v>
      </c>
      <c r="D25" s="71"/>
      <c r="E25" s="130"/>
      <c r="F25" s="68"/>
      <c r="G25" s="148">
        <f>SUBTOTAL(9,G26:G27)</f>
        <v>0</v>
      </c>
    </row>
    <row r="26" spans="1:7" s="1" customFormat="1" ht="9.75" x14ac:dyDescent="0.2">
      <c r="A26" s="13">
        <f>A23+1</f>
        <v>12</v>
      </c>
      <c r="B26" s="203" t="s">
        <v>236</v>
      </c>
      <c r="C26" s="202" t="s">
        <v>345</v>
      </c>
      <c r="D26" s="72" t="s">
        <v>33</v>
      </c>
      <c r="E26" s="131">
        <v>6.28</v>
      </c>
      <c r="F26" s="182">
        <v>0</v>
      </c>
      <c r="G26" s="150">
        <f>F26*E26</f>
        <v>0</v>
      </c>
    </row>
    <row r="27" spans="1:7" s="1" customFormat="1" ht="9.75" x14ac:dyDescent="0.2">
      <c r="A27" s="4"/>
      <c r="B27" s="22" t="s">
        <v>34</v>
      </c>
      <c r="C27" s="23" t="s">
        <v>275</v>
      </c>
      <c r="D27" s="73"/>
      <c r="E27" s="133"/>
      <c r="F27" s="149"/>
      <c r="G27" s="150"/>
    </row>
    <row r="28" spans="1:7" s="8" customFormat="1" ht="11.25" x14ac:dyDescent="0.2">
      <c r="A28" s="10"/>
      <c r="B28" s="11" t="s">
        <v>93</v>
      </c>
      <c r="C28" s="12" t="s">
        <v>94</v>
      </c>
      <c r="D28" s="71"/>
      <c r="E28" s="130"/>
      <c r="F28" s="68"/>
      <c r="G28" s="148">
        <f>SUBTOTAL(9,G29:G32)</f>
        <v>0</v>
      </c>
    </row>
    <row r="29" spans="1:7" s="1" customFormat="1" ht="19.5" x14ac:dyDescent="0.2">
      <c r="A29" s="13">
        <f>A26+1</f>
        <v>13</v>
      </c>
      <c r="B29" s="14" t="s">
        <v>276</v>
      </c>
      <c r="C29" s="202" t="s">
        <v>351</v>
      </c>
      <c r="D29" s="72" t="s">
        <v>78</v>
      </c>
      <c r="E29" s="131">
        <v>266.73</v>
      </c>
      <c r="F29" s="182">
        <v>0</v>
      </c>
      <c r="G29" s="150">
        <f>F29*E29</f>
        <v>0</v>
      </c>
    </row>
    <row r="30" spans="1:7" s="1" customFormat="1" ht="9.75" x14ac:dyDescent="0.2">
      <c r="A30" s="4"/>
      <c r="B30" s="22" t="s">
        <v>34</v>
      </c>
      <c r="C30" s="204" t="s">
        <v>353</v>
      </c>
      <c r="D30" s="73"/>
      <c r="E30" s="133"/>
      <c r="F30" s="149"/>
      <c r="G30" s="150"/>
    </row>
    <row r="31" spans="1:7" s="1" customFormat="1" ht="19.5" x14ac:dyDescent="0.2">
      <c r="A31" s="13">
        <f>A29+1</f>
        <v>14</v>
      </c>
      <c r="B31" s="14" t="s">
        <v>277</v>
      </c>
      <c r="C31" s="202" t="s">
        <v>352</v>
      </c>
      <c r="D31" s="72" t="s">
        <v>78</v>
      </c>
      <c r="E31" s="131">
        <v>266.73</v>
      </c>
      <c r="F31" s="182">
        <v>0</v>
      </c>
      <c r="G31" s="150">
        <f>F31*E31</f>
        <v>0</v>
      </c>
    </row>
    <row r="32" spans="1:7" s="1" customFormat="1" ht="9.75" x14ac:dyDescent="0.2">
      <c r="A32" s="4"/>
      <c r="B32" s="22" t="s">
        <v>34</v>
      </c>
      <c r="C32" s="204" t="s">
        <v>353</v>
      </c>
      <c r="D32" s="73"/>
      <c r="E32" s="133"/>
      <c r="F32" s="149"/>
      <c r="G32" s="150"/>
    </row>
    <row r="33" spans="1:7" s="8" customFormat="1" ht="11.25" x14ac:dyDescent="0.2">
      <c r="A33" s="10"/>
      <c r="B33" s="11" t="s">
        <v>60</v>
      </c>
      <c r="C33" s="12" t="s">
        <v>61</v>
      </c>
      <c r="D33" s="71"/>
      <c r="E33" s="130"/>
      <c r="F33" s="68"/>
      <c r="G33" s="148">
        <f>SUBTOTAL(9,G34:G35)</f>
        <v>0</v>
      </c>
    </row>
    <row r="34" spans="1:7" s="1" customFormat="1" ht="48.75" x14ac:dyDescent="0.2">
      <c r="A34" s="13">
        <f>A31+1</f>
        <v>15</v>
      </c>
      <c r="B34" s="14" t="s">
        <v>278</v>
      </c>
      <c r="C34" s="15" t="s">
        <v>279</v>
      </c>
      <c r="D34" s="72" t="s">
        <v>29</v>
      </c>
      <c r="E34" s="131">
        <v>10</v>
      </c>
      <c r="F34" s="182">
        <v>0</v>
      </c>
      <c r="G34" s="150">
        <f>F34*E34</f>
        <v>0</v>
      </c>
    </row>
    <row r="35" spans="1:7" s="1" customFormat="1" ht="9.75" x14ac:dyDescent="0.2">
      <c r="A35" s="55">
        <f>A34+1</f>
        <v>16</v>
      </c>
      <c r="B35" s="56" t="s">
        <v>72</v>
      </c>
      <c r="C35" s="57" t="s">
        <v>73</v>
      </c>
      <c r="D35" s="86" t="s">
        <v>33</v>
      </c>
      <c r="E35" s="134">
        <v>0.02</v>
      </c>
      <c r="F35" s="182">
        <v>0</v>
      </c>
      <c r="G35" s="151">
        <f>F35*E35</f>
        <v>0</v>
      </c>
    </row>
    <row r="36" spans="1:7" ht="13.5" thickBot="1" x14ac:dyDescent="0.25">
      <c r="A36" s="152"/>
      <c r="B36" s="47"/>
      <c r="C36" s="47"/>
      <c r="D36" s="76"/>
      <c r="E36" s="135"/>
      <c r="F36" s="153"/>
      <c r="G36" s="154"/>
    </row>
    <row r="37" spans="1:7" s="8" customFormat="1" ht="12" thickBot="1" x14ac:dyDescent="0.25">
      <c r="A37" s="18"/>
      <c r="B37" s="19"/>
      <c r="C37" s="21" t="s">
        <v>17</v>
      </c>
      <c r="D37" s="21"/>
      <c r="E37" s="136"/>
      <c r="F37" s="69"/>
      <c r="G37" s="155">
        <f>SUBTOTAL(9,G5:G35)</f>
        <v>0</v>
      </c>
    </row>
  </sheetData>
  <autoFilter ref="A4:G35" xr:uid="{00000000-0001-0000-0400-000000000000}"/>
  <printOptions horizontalCentered="1" gridLines="1"/>
  <pageMargins left="0.39370078740157483" right="0.39370078740157483" top="0.59055118110236227" bottom="0.59055118110236227" header="0.31496062992125984" footer="0.31496062992125984"/>
  <pageSetup paperSize="9" fitToHeight="100" orientation="portrait" r:id="rId1"/>
  <headerFooter>
    <oddFooter>&amp;CStránka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6"/>
  <sheetViews>
    <sheetView view="pageBreakPreview" zoomScale="150" zoomScaleNormal="120" zoomScaleSheetLayoutView="150" workbookViewId="0">
      <selection activeCell="F2" sqref="F2"/>
    </sheetView>
  </sheetViews>
  <sheetFormatPr defaultRowHeight="12.75" x14ac:dyDescent="0.2"/>
  <cols>
    <col min="1" max="1" width="3.7109375" customWidth="1"/>
    <col min="2" max="2" width="10.7109375" customWidth="1"/>
    <col min="3" max="3" width="45.7109375" customWidth="1"/>
    <col min="4" max="4" width="9.85546875" style="41" bestFit="1" customWidth="1"/>
    <col min="5" max="5" width="6.7109375" style="113" customWidth="1"/>
    <col min="6" max="6" width="6.7109375" style="67" customWidth="1"/>
    <col min="7" max="7" width="10.7109375" style="67" customWidth="1"/>
  </cols>
  <sheetData>
    <row r="1" spans="1:7" x14ac:dyDescent="0.2">
      <c r="A1" s="89" t="s">
        <v>0</v>
      </c>
    </row>
    <row r="2" spans="1:7" s="2" customFormat="1" ht="10.5" thickBot="1" x14ac:dyDescent="0.25">
      <c r="A2" s="42"/>
      <c r="B2" s="42" t="s">
        <v>259</v>
      </c>
      <c r="C2" s="42" t="s">
        <v>302</v>
      </c>
      <c r="D2" s="87"/>
      <c r="E2" s="114"/>
      <c r="F2" s="78"/>
      <c r="G2" s="78"/>
    </row>
    <row r="3" spans="1:7" s="1" customFormat="1" ht="9.75" x14ac:dyDescent="0.2">
      <c r="A3" s="5" t="s">
        <v>1</v>
      </c>
      <c r="B3" s="46" t="s">
        <v>3</v>
      </c>
      <c r="C3" s="46" t="s">
        <v>5</v>
      </c>
      <c r="D3" s="46" t="s">
        <v>7</v>
      </c>
      <c r="E3" s="115" t="s">
        <v>9</v>
      </c>
      <c r="F3" s="51" t="s">
        <v>294</v>
      </c>
      <c r="G3" s="146" t="s">
        <v>295</v>
      </c>
    </row>
    <row r="4" spans="1:7" s="1" customFormat="1" ht="10.5" thickBot="1" x14ac:dyDescent="0.25">
      <c r="A4" s="6" t="s">
        <v>2</v>
      </c>
      <c r="B4" s="7" t="s">
        <v>4</v>
      </c>
      <c r="C4" s="7" t="s">
        <v>6</v>
      </c>
      <c r="D4" s="70" t="s">
        <v>8</v>
      </c>
      <c r="E4" s="116" t="s">
        <v>10</v>
      </c>
      <c r="F4" s="70" t="s">
        <v>11</v>
      </c>
      <c r="G4" s="156" t="s">
        <v>12</v>
      </c>
    </row>
    <row r="5" spans="1:7" s="8" customFormat="1" ht="11.25" x14ac:dyDescent="0.2">
      <c r="A5" s="10"/>
      <c r="B5" s="11" t="s">
        <v>13</v>
      </c>
      <c r="C5" s="12" t="s">
        <v>14</v>
      </c>
      <c r="D5" s="71"/>
      <c r="E5" s="117"/>
      <c r="F5" s="157"/>
      <c r="G5" s="158">
        <f>SUBTOTAL(9,G6:G13)</f>
        <v>0</v>
      </c>
    </row>
    <row r="6" spans="1:7" s="1" customFormat="1" ht="29.25" x14ac:dyDescent="0.2">
      <c r="A6" s="13">
        <v>1</v>
      </c>
      <c r="B6" s="14" t="s">
        <v>196</v>
      </c>
      <c r="C6" s="15" t="s">
        <v>340</v>
      </c>
      <c r="D6" s="72" t="s">
        <v>78</v>
      </c>
      <c r="E6" s="65">
        <v>29.722999999999999</v>
      </c>
      <c r="F6" s="183">
        <v>0</v>
      </c>
      <c r="G6" s="160">
        <f>F6*E6</f>
        <v>0</v>
      </c>
    </row>
    <row r="7" spans="1:7" s="1" customFormat="1" ht="9.75" x14ac:dyDescent="0.2">
      <c r="A7" s="4"/>
      <c r="B7" s="22" t="s">
        <v>34</v>
      </c>
      <c r="C7" s="23" t="s">
        <v>197</v>
      </c>
      <c r="D7" s="73"/>
      <c r="E7" s="120"/>
      <c r="F7" s="161"/>
      <c r="G7" s="162"/>
    </row>
    <row r="8" spans="1:7" s="1" customFormat="1" ht="29.25" x14ac:dyDescent="0.2">
      <c r="A8" s="13">
        <f>A6+1</f>
        <v>2</v>
      </c>
      <c r="B8" s="14" t="s">
        <v>198</v>
      </c>
      <c r="C8" s="15" t="s">
        <v>341</v>
      </c>
      <c r="D8" s="72" t="s">
        <v>78</v>
      </c>
      <c r="E8" s="65">
        <v>59.45</v>
      </c>
      <c r="F8" s="183">
        <v>0</v>
      </c>
      <c r="G8" s="160">
        <f>F8*E8</f>
        <v>0</v>
      </c>
    </row>
    <row r="9" spans="1:7" s="1" customFormat="1" ht="9.75" x14ac:dyDescent="0.2">
      <c r="A9" s="4"/>
      <c r="B9" s="22" t="s">
        <v>34</v>
      </c>
      <c r="C9" s="23" t="s">
        <v>199</v>
      </c>
      <c r="D9" s="73"/>
      <c r="E9" s="120"/>
      <c r="F9" s="161"/>
      <c r="G9" s="162"/>
    </row>
    <row r="10" spans="1:7" s="1" customFormat="1" ht="29.25" x14ac:dyDescent="0.2">
      <c r="A10" s="13">
        <f>A8+1</f>
        <v>3</v>
      </c>
      <c r="B10" s="14" t="s">
        <v>200</v>
      </c>
      <c r="C10" s="15" t="s">
        <v>342</v>
      </c>
      <c r="D10" s="72" t="s">
        <v>78</v>
      </c>
      <c r="E10" s="65">
        <v>29.722999999999999</v>
      </c>
      <c r="F10" s="183">
        <v>0</v>
      </c>
      <c r="G10" s="160">
        <f>F10*E10</f>
        <v>0</v>
      </c>
    </row>
    <row r="11" spans="1:7" s="1" customFormat="1" ht="9.75" x14ac:dyDescent="0.2">
      <c r="A11" s="4"/>
      <c r="B11" s="22" t="s">
        <v>34</v>
      </c>
      <c r="C11" s="23" t="s">
        <v>197</v>
      </c>
      <c r="D11" s="73"/>
      <c r="E11" s="120"/>
      <c r="F11" s="161"/>
      <c r="G11" s="162"/>
    </row>
    <row r="12" spans="1:7" s="1" customFormat="1" ht="29.25" x14ac:dyDescent="0.2">
      <c r="A12" s="24">
        <f>A10+1</f>
        <v>4</v>
      </c>
      <c r="B12" s="25" t="s">
        <v>201</v>
      </c>
      <c r="C12" s="26" t="s">
        <v>202</v>
      </c>
      <c r="D12" s="74" t="s">
        <v>29</v>
      </c>
      <c r="E12" s="66">
        <v>100</v>
      </c>
      <c r="F12" s="183">
        <v>0</v>
      </c>
      <c r="G12" s="160">
        <f>F12*E12</f>
        <v>0</v>
      </c>
    </row>
    <row r="13" spans="1:7" s="1" customFormat="1" ht="9.75" x14ac:dyDescent="0.2">
      <c r="A13" s="59"/>
      <c r="B13" s="60" t="s">
        <v>34</v>
      </c>
      <c r="C13" s="61" t="s">
        <v>203</v>
      </c>
      <c r="D13" s="79"/>
      <c r="E13" s="121"/>
      <c r="F13" s="80"/>
      <c r="G13" s="163"/>
    </row>
    <row r="14" spans="1:7" s="8" customFormat="1" ht="11.25" x14ac:dyDescent="0.2">
      <c r="A14" s="52"/>
      <c r="B14" s="53" t="s">
        <v>204</v>
      </c>
      <c r="C14" s="28" t="s">
        <v>205</v>
      </c>
      <c r="D14" s="81"/>
      <c r="E14" s="119"/>
      <c r="F14" s="157"/>
      <c r="G14" s="158">
        <f>SUBTOTAL(9,G15:G39)</f>
        <v>0</v>
      </c>
    </row>
    <row r="15" spans="1:7" s="1" customFormat="1" ht="29.25" x14ac:dyDescent="0.2">
      <c r="A15" s="13">
        <f>A12+1</f>
        <v>5</v>
      </c>
      <c r="B15" s="14" t="s">
        <v>206</v>
      </c>
      <c r="C15" s="202" t="s">
        <v>354</v>
      </c>
      <c r="D15" s="72" t="s">
        <v>116</v>
      </c>
      <c r="E15" s="65">
        <v>480</v>
      </c>
      <c r="F15" s="183">
        <v>0</v>
      </c>
      <c r="G15" s="160">
        <f>F15*E15</f>
        <v>0</v>
      </c>
    </row>
    <row r="16" spans="1:7" s="1" customFormat="1" ht="29.25" x14ac:dyDescent="0.2">
      <c r="A16" s="13">
        <f>A15+1</f>
        <v>6</v>
      </c>
      <c r="B16" s="14" t="s">
        <v>207</v>
      </c>
      <c r="C16" s="15" t="s">
        <v>208</v>
      </c>
      <c r="D16" s="72" t="s">
        <v>116</v>
      </c>
      <c r="E16" s="65">
        <v>480</v>
      </c>
      <c r="F16" s="183">
        <v>0</v>
      </c>
      <c r="G16" s="160">
        <f>F16*E16</f>
        <v>0</v>
      </c>
    </row>
    <row r="17" spans="1:7" s="1" customFormat="1" ht="9.75" x14ac:dyDescent="0.2">
      <c r="A17" s="4"/>
      <c r="B17" s="22" t="s">
        <v>34</v>
      </c>
      <c r="C17" s="23" t="s">
        <v>209</v>
      </c>
      <c r="D17" s="73"/>
      <c r="E17" s="120"/>
      <c r="F17" s="161"/>
      <c r="G17" s="162"/>
    </row>
    <row r="18" spans="1:7" s="1" customFormat="1" ht="29.25" x14ac:dyDescent="0.2">
      <c r="A18" s="13">
        <f>A16+1</f>
        <v>7</v>
      </c>
      <c r="B18" s="14" t="s">
        <v>210</v>
      </c>
      <c r="C18" s="202" t="s">
        <v>355</v>
      </c>
      <c r="D18" s="72" t="s">
        <v>116</v>
      </c>
      <c r="E18" s="65">
        <v>480</v>
      </c>
      <c r="F18" s="183">
        <v>0</v>
      </c>
      <c r="G18" s="160">
        <f>F18*E18</f>
        <v>0</v>
      </c>
    </row>
    <row r="19" spans="1:7" s="1" customFormat="1" ht="9.75" x14ac:dyDescent="0.2">
      <c r="A19" s="13">
        <f>A18+1</f>
        <v>8</v>
      </c>
      <c r="B19" s="14" t="s">
        <v>211</v>
      </c>
      <c r="C19" s="15" t="s">
        <v>212</v>
      </c>
      <c r="D19" s="72" t="s">
        <v>29</v>
      </c>
      <c r="E19" s="65">
        <v>20.8</v>
      </c>
      <c r="F19" s="183">
        <v>0</v>
      </c>
      <c r="G19" s="160">
        <f>F19*E19</f>
        <v>0</v>
      </c>
    </row>
    <row r="20" spans="1:7" s="1" customFormat="1" ht="9.75" x14ac:dyDescent="0.2">
      <c r="A20" s="4"/>
      <c r="B20" s="22" t="s">
        <v>34</v>
      </c>
      <c r="C20" s="23" t="s">
        <v>213</v>
      </c>
      <c r="D20" s="73"/>
      <c r="E20" s="120"/>
      <c r="F20" s="161"/>
      <c r="G20" s="162"/>
    </row>
    <row r="21" spans="1:7" s="1" customFormat="1" ht="9.75" x14ac:dyDescent="0.2">
      <c r="A21" s="13">
        <f>A19+1</f>
        <v>9</v>
      </c>
      <c r="B21" s="14" t="s">
        <v>214</v>
      </c>
      <c r="C21" s="15" t="s">
        <v>215</v>
      </c>
      <c r="D21" s="72" t="s">
        <v>29</v>
      </c>
      <c r="E21" s="65">
        <v>104</v>
      </c>
      <c r="F21" s="183">
        <v>0</v>
      </c>
      <c r="G21" s="160">
        <f>F21*E21</f>
        <v>0</v>
      </c>
    </row>
    <row r="22" spans="1:7" s="1" customFormat="1" ht="9.75" x14ac:dyDescent="0.2">
      <c r="A22" s="4"/>
      <c r="B22" s="22" t="s">
        <v>34</v>
      </c>
      <c r="C22" s="23" t="s">
        <v>216</v>
      </c>
      <c r="D22" s="73"/>
      <c r="E22" s="120"/>
      <c r="F22" s="161"/>
      <c r="G22" s="162"/>
    </row>
    <row r="23" spans="1:7" s="1" customFormat="1" ht="19.5" x14ac:dyDescent="0.2">
      <c r="A23" s="13">
        <f>A21+1</f>
        <v>10</v>
      </c>
      <c r="B23" s="14" t="s">
        <v>217</v>
      </c>
      <c r="C23" s="202" t="s">
        <v>356</v>
      </c>
      <c r="D23" s="72" t="s">
        <v>78</v>
      </c>
      <c r="E23" s="65">
        <v>260.39999999999998</v>
      </c>
      <c r="F23" s="183">
        <v>0</v>
      </c>
      <c r="G23" s="160">
        <f>F23*E23</f>
        <v>0</v>
      </c>
    </row>
    <row r="24" spans="1:7" s="1" customFormat="1" ht="9.75" x14ac:dyDescent="0.2">
      <c r="A24" s="4"/>
      <c r="B24" s="22" t="s">
        <v>34</v>
      </c>
      <c r="C24" s="23" t="s">
        <v>218</v>
      </c>
      <c r="D24" s="73"/>
      <c r="E24" s="120"/>
      <c r="F24" s="161"/>
      <c r="G24" s="162"/>
    </row>
    <row r="25" spans="1:7" s="1" customFormat="1" ht="19.5" x14ac:dyDescent="0.2">
      <c r="A25" s="13">
        <f>A23+1</f>
        <v>11</v>
      </c>
      <c r="B25" s="14" t="s">
        <v>219</v>
      </c>
      <c r="C25" s="15" t="s">
        <v>220</v>
      </c>
      <c r="D25" s="72" t="s">
        <v>78</v>
      </c>
      <c r="E25" s="65">
        <v>260.39999999999998</v>
      </c>
      <c r="F25" s="183">
        <v>0</v>
      </c>
      <c r="G25" s="160">
        <f>F25*E25</f>
        <v>0</v>
      </c>
    </row>
    <row r="26" spans="1:7" s="1" customFormat="1" ht="9.75" x14ac:dyDescent="0.2">
      <c r="A26" s="4"/>
      <c r="B26" s="22" t="s">
        <v>34</v>
      </c>
      <c r="C26" s="23" t="s">
        <v>221</v>
      </c>
      <c r="D26" s="73"/>
      <c r="E26" s="120"/>
      <c r="F26" s="161"/>
      <c r="G26" s="162"/>
    </row>
    <row r="27" spans="1:7" s="1" customFormat="1" ht="19.5" x14ac:dyDescent="0.2">
      <c r="A27" s="13">
        <f>A25+1</f>
        <v>12</v>
      </c>
      <c r="B27" s="14" t="s">
        <v>222</v>
      </c>
      <c r="C27" s="202" t="s">
        <v>357</v>
      </c>
      <c r="D27" s="72" t="s">
        <v>78</v>
      </c>
      <c r="E27" s="65">
        <v>260.39999999999998</v>
      </c>
      <c r="F27" s="183">
        <v>0</v>
      </c>
      <c r="G27" s="160">
        <f>F27*E27</f>
        <v>0</v>
      </c>
    </row>
    <row r="28" spans="1:7" s="1" customFormat="1" ht="9.75" x14ac:dyDescent="0.2">
      <c r="A28" s="4"/>
      <c r="B28" s="22" t="s">
        <v>34</v>
      </c>
      <c r="C28" s="23" t="s">
        <v>218</v>
      </c>
      <c r="D28" s="73"/>
      <c r="E28" s="120"/>
      <c r="F28" s="161"/>
      <c r="G28" s="162"/>
    </row>
    <row r="29" spans="1:7" s="1" customFormat="1" ht="19.5" x14ac:dyDescent="0.2">
      <c r="A29" s="13">
        <f>A27+1</f>
        <v>13</v>
      </c>
      <c r="B29" s="14" t="s">
        <v>223</v>
      </c>
      <c r="C29" s="202" t="s">
        <v>358</v>
      </c>
      <c r="D29" s="72" t="s">
        <v>78</v>
      </c>
      <c r="E29" s="65">
        <v>540.79999999999995</v>
      </c>
      <c r="F29" s="183">
        <v>0</v>
      </c>
      <c r="G29" s="160">
        <f>F29*E29</f>
        <v>0</v>
      </c>
    </row>
    <row r="30" spans="1:7" s="1" customFormat="1" ht="9.75" x14ac:dyDescent="0.2">
      <c r="A30" s="4"/>
      <c r="B30" s="22" t="s">
        <v>34</v>
      </c>
      <c r="C30" s="23" t="s">
        <v>224</v>
      </c>
      <c r="D30" s="73"/>
      <c r="E30" s="120"/>
      <c r="F30" s="161"/>
      <c r="G30" s="162"/>
    </row>
    <row r="31" spans="1:7" s="1" customFormat="1" ht="19.5" x14ac:dyDescent="0.2">
      <c r="A31" s="13">
        <f>A29+1</f>
        <v>14</v>
      </c>
      <c r="B31" s="14" t="s">
        <v>225</v>
      </c>
      <c r="C31" s="15" t="s">
        <v>226</v>
      </c>
      <c r="D31" s="72" t="s">
        <v>78</v>
      </c>
      <c r="E31" s="65">
        <v>540.79999999999995</v>
      </c>
      <c r="F31" s="183">
        <v>0</v>
      </c>
      <c r="G31" s="160">
        <f>F31*E31</f>
        <v>0</v>
      </c>
    </row>
    <row r="32" spans="1:7" s="1" customFormat="1" ht="9.75" x14ac:dyDescent="0.2">
      <c r="A32" s="4"/>
      <c r="B32" s="22" t="s">
        <v>34</v>
      </c>
      <c r="C32" s="23" t="s">
        <v>227</v>
      </c>
      <c r="D32" s="73"/>
      <c r="E32" s="120"/>
      <c r="F32" s="161"/>
      <c r="G32" s="162"/>
    </row>
    <row r="33" spans="1:7" s="1" customFormat="1" ht="19.5" x14ac:dyDescent="0.2">
      <c r="A33" s="13">
        <f>A31+1</f>
        <v>15</v>
      </c>
      <c r="B33" s="14" t="s">
        <v>228</v>
      </c>
      <c r="C33" s="202" t="s">
        <v>359</v>
      </c>
      <c r="D33" s="72" t="s">
        <v>78</v>
      </c>
      <c r="E33" s="65">
        <v>540.79999999999995</v>
      </c>
      <c r="F33" s="183">
        <v>0</v>
      </c>
      <c r="G33" s="160">
        <f>F33*E33</f>
        <v>0</v>
      </c>
    </row>
    <row r="34" spans="1:7" s="1" customFormat="1" ht="9.75" x14ac:dyDescent="0.2">
      <c r="A34" s="4"/>
      <c r="B34" s="22" t="s">
        <v>34</v>
      </c>
      <c r="C34" s="23" t="s">
        <v>224</v>
      </c>
      <c r="D34" s="73"/>
      <c r="E34" s="120"/>
      <c r="F34" s="161"/>
      <c r="G34" s="162"/>
    </row>
    <row r="35" spans="1:7" s="1" customFormat="1" ht="19.5" x14ac:dyDescent="0.2">
      <c r="A35" s="13">
        <f>A33+1</f>
        <v>16</v>
      </c>
      <c r="B35" s="14" t="s">
        <v>229</v>
      </c>
      <c r="C35" s="15" t="s">
        <v>230</v>
      </c>
      <c r="D35" s="72" t="s">
        <v>33</v>
      </c>
      <c r="E35" s="65">
        <v>1.304</v>
      </c>
      <c r="F35" s="183">
        <v>0</v>
      </c>
      <c r="G35" s="160">
        <f>F35*E35</f>
        <v>0</v>
      </c>
    </row>
    <row r="36" spans="1:7" s="1" customFormat="1" ht="39" x14ac:dyDescent="0.2">
      <c r="A36" s="13">
        <f>A35+1</f>
        <v>17</v>
      </c>
      <c r="B36" s="14" t="s">
        <v>231</v>
      </c>
      <c r="C36" s="15" t="s">
        <v>232</v>
      </c>
      <c r="D36" s="72" t="s">
        <v>78</v>
      </c>
      <c r="E36" s="65">
        <v>25</v>
      </c>
      <c r="F36" s="183">
        <v>0</v>
      </c>
      <c r="G36" s="160">
        <f>F36*E36</f>
        <v>0</v>
      </c>
    </row>
    <row r="37" spans="1:7" s="1" customFormat="1" ht="9.75" x14ac:dyDescent="0.2">
      <c r="A37" s="4"/>
      <c r="B37" s="22" t="s">
        <v>34</v>
      </c>
      <c r="C37" s="23" t="s">
        <v>233</v>
      </c>
      <c r="D37" s="73"/>
      <c r="E37" s="120"/>
      <c r="F37" s="161"/>
      <c r="G37" s="162"/>
    </row>
    <row r="38" spans="1:7" s="1" customFormat="1" ht="39" x14ac:dyDescent="0.2">
      <c r="A38" s="13">
        <f>A36+1</f>
        <v>18</v>
      </c>
      <c r="B38" s="14" t="s">
        <v>234</v>
      </c>
      <c r="C38" s="15" t="s">
        <v>235</v>
      </c>
      <c r="D38" s="72" t="s">
        <v>78</v>
      </c>
      <c r="E38" s="65">
        <v>25</v>
      </c>
      <c r="F38" s="183">
        <v>0</v>
      </c>
      <c r="G38" s="160">
        <f>F38*E38</f>
        <v>0</v>
      </c>
    </row>
    <row r="39" spans="1:7" s="1" customFormat="1" ht="9.75" x14ac:dyDescent="0.2">
      <c r="A39" s="59"/>
      <c r="B39" s="60" t="s">
        <v>34</v>
      </c>
      <c r="C39" s="61" t="s">
        <v>233</v>
      </c>
      <c r="D39" s="79"/>
      <c r="E39" s="121"/>
      <c r="F39" s="80"/>
      <c r="G39" s="163"/>
    </row>
    <row r="40" spans="1:7" s="8" customFormat="1" ht="11.25" x14ac:dyDescent="0.2">
      <c r="A40" s="52"/>
      <c r="B40" s="53" t="s">
        <v>30</v>
      </c>
      <c r="C40" s="28" t="s">
        <v>31</v>
      </c>
      <c r="D40" s="81"/>
      <c r="E40" s="119"/>
      <c r="F40" s="157"/>
      <c r="G40" s="158">
        <f>SUBTOTAL(9,G41:G44)</f>
        <v>0</v>
      </c>
    </row>
    <row r="41" spans="1:7" s="1" customFormat="1" ht="19.5" x14ac:dyDescent="0.2">
      <c r="A41" s="13">
        <f>A38+1</f>
        <v>19</v>
      </c>
      <c r="B41" s="14" t="s">
        <v>238</v>
      </c>
      <c r="C41" s="202" t="s">
        <v>334</v>
      </c>
      <c r="D41" s="72" t="s">
        <v>33</v>
      </c>
      <c r="E41" s="65">
        <v>0.38</v>
      </c>
      <c r="F41" s="183">
        <v>0</v>
      </c>
      <c r="G41" s="160">
        <f>F41*E41</f>
        <v>0</v>
      </c>
    </row>
    <row r="42" spans="1:7" s="1" customFormat="1" ht="9.75" x14ac:dyDescent="0.2">
      <c r="A42" s="4"/>
      <c r="B42" s="22" t="s">
        <v>34</v>
      </c>
      <c r="C42" s="23" t="s">
        <v>237</v>
      </c>
      <c r="D42" s="73"/>
      <c r="E42" s="120"/>
      <c r="F42" s="161"/>
      <c r="G42" s="162"/>
    </row>
    <row r="43" spans="1:7" s="1" customFormat="1" ht="9.75" x14ac:dyDescent="0.2">
      <c r="A43" s="13">
        <f>A41+1</f>
        <v>20</v>
      </c>
      <c r="B43" s="14" t="s">
        <v>239</v>
      </c>
      <c r="C43" s="15" t="s">
        <v>240</v>
      </c>
      <c r="D43" s="72" t="s">
        <v>33</v>
      </c>
      <c r="E43" s="65">
        <v>0.38</v>
      </c>
      <c r="F43" s="183">
        <v>0</v>
      </c>
      <c r="G43" s="160">
        <f>F43*E43</f>
        <v>0</v>
      </c>
    </row>
    <row r="44" spans="1:7" s="1" customFormat="1" ht="9.75" x14ac:dyDescent="0.2">
      <c r="A44" s="59"/>
      <c r="B44" s="60" t="s">
        <v>34</v>
      </c>
      <c r="C44" s="61" t="s">
        <v>237</v>
      </c>
      <c r="D44" s="79"/>
      <c r="E44" s="121"/>
      <c r="F44" s="80"/>
      <c r="G44" s="163"/>
    </row>
    <row r="45" spans="1:7" s="8" customFormat="1" ht="11.25" x14ac:dyDescent="0.2">
      <c r="A45" s="52"/>
      <c r="B45" s="53" t="s">
        <v>37</v>
      </c>
      <c r="C45" s="28" t="s">
        <v>38</v>
      </c>
      <c r="D45" s="81"/>
      <c r="E45" s="119"/>
      <c r="F45" s="157"/>
      <c r="G45" s="158">
        <f>SUBTOTAL(9,G46)</f>
        <v>0</v>
      </c>
    </row>
    <row r="46" spans="1:7" s="1" customFormat="1" ht="9.75" x14ac:dyDescent="0.2">
      <c r="A46" s="55">
        <f>A43+1</f>
        <v>21</v>
      </c>
      <c r="B46" s="56" t="s">
        <v>39</v>
      </c>
      <c r="C46" s="57" t="s">
        <v>40</v>
      </c>
      <c r="D46" s="86" t="s">
        <v>33</v>
      </c>
      <c r="E46" s="82">
        <v>0.01</v>
      </c>
      <c r="F46" s="183">
        <v>0</v>
      </c>
      <c r="G46" s="164">
        <f>F46*E46</f>
        <v>0</v>
      </c>
    </row>
    <row r="47" spans="1:7" s="8" customFormat="1" ht="11.25" x14ac:dyDescent="0.2">
      <c r="A47" s="52"/>
      <c r="B47" s="53" t="s">
        <v>93</v>
      </c>
      <c r="C47" s="28" t="s">
        <v>94</v>
      </c>
      <c r="D47" s="81"/>
      <c r="E47" s="119"/>
      <c r="F47" s="165"/>
      <c r="G47" s="158">
        <f>SUBTOTAL(9,G48:G56)</f>
        <v>0</v>
      </c>
    </row>
    <row r="48" spans="1:7" s="1" customFormat="1" ht="19.5" x14ac:dyDescent="0.2">
      <c r="A48" s="13">
        <f>A46+1</f>
        <v>22</v>
      </c>
      <c r="B48" s="14" t="s">
        <v>241</v>
      </c>
      <c r="C48" s="202" t="s">
        <v>360</v>
      </c>
      <c r="D48" s="72" t="s">
        <v>29</v>
      </c>
      <c r="E48" s="65">
        <v>41.6</v>
      </c>
      <c r="F48" s="183">
        <v>0</v>
      </c>
      <c r="G48" s="160">
        <f>F48*E48</f>
        <v>0</v>
      </c>
    </row>
    <row r="49" spans="1:7" s="1" customFormat="1" ht="9.75" x14ac:dyDescent="0.2">
      <c r="A49" s="4"/>
      <c r="B49" s="22" t="s">
        <v>34</v>
      </c>
      <c r="C49" s="23" t="s">
        <v>213</v>
      </c>
      <c r="D49" s="73"/>
      <c r="E49" s="120"/>
      <c r="F49" s="159"/>
      <c r="G49" s="160"/>
    </row>
    <row r="50" spans="1:7" s="1" customFormat="1" ht="19.5" x14ac:dyDescent="0.2">
      <c r="A50" s="13">
        <f>A48+1</f>
        <v>23</v>
      </c>
      <c r="B50" s="14" t="s">
        <v>242</v>
      </c>
      <c r="C50" s="202" t="s">
        <v>361</v>
      </c>
      <c r="D50" s="72" t="s">
        <v>29</v>
      </c>
      <c r="E50" s="65">
        <v>41.6</v>
      </c>
      <c r="F50" s="183">
        <v>0</v>
      </c>
      <c r="G50" s="160">
        <f>F50*E50</f>
        <v>0</v>
      </c>
    </row>
    <row r="51" spans="1:7" s="1" customFormat="1" ht="9.75" x14ac:dyDescent="0.2">
      <c r="A51" s="4"/>
      <c r="B51" s="22" t="s">
        <v>34</v>
      </c>
      <c r="C51" s="23" t="s">
        <v>213</v>
      </c>
      <c r="D51" s="73"/>
      <c r="E51" s="120"/>
      <c r="F51" s="159"/>
      <c r="G51" s="160"/>
    </row>
    <row r="52" spans="1:7" s="1" customFormat="1" ht="19.5" x14ac:dyDescent="0.2">
      <c r="A52" s="24">
        <f>A50+1</f>
        <v>24</v>
      </c>
      <c r="B52" s="25" t="s">
        <v>243</v>
      </c>
      <c r="C52" s="26" t="s">
        <v>244</v>
      </c>
      <c r="D52" s="74" t="s">
        <v>116</v>
      </c>
      <c r="E52" s="66">
        <v>0.18</v>
      </c>
      <c r="F52" s="183">
        <v>0</v>
      </c>
      <c r="G52" s="160">
        <f>F52*E52</f>
        <v>0</v>
      </c>
    </row>
    <row r="53" spans="1:7" s="1" customFormat="1" ht="9.75" x14ac:dyDescent="0.2">
      <c r="A53" s="4"/>
      <c r="B53" s="22" t="s">
        <v>34</v>
      </c>
      <c r="C53" s="23" t="s">
        <v>245</v>
      </c>
      <c r="D53" s="73"/>
      <c r="E53" s="120"/>
      <c r="F53" s="159"/>
      <c r="G53" s="160"/>
    </row>
    <row r="54" spans="1:7" s="1" customFormat="1" ht="19.5" x14ac:dyDescent="0.2">
      <c r="A54" s="13">
        <f>A52+1</f>
        <v>25</v>
      </c>
      <c r="B54" s="14" t="s">
        <v>246</v>
      </c>
      <c r="C54" s="202" t="s">
        <v>362</v>
      </c>
      <c r="D54" s="72" t="s">
        <v>116</v>
      </c>
      <c r="E54" s="65">
        <v>0.36</v>
      </c>
      <c r="F54" s="183">
        <v>0</v>
      </c>
      <c r="G54" s="160">
        <f>F54*E54</f>
        <v>0</v>
      </c>
    </row>
    <row r="55" spans="1:7" s="1" customFormat="1" ht="9.75" x14ac:dyDescent="0.2">
      <c r="A55" s="4"/>
      <c r="B55" s="22" t="s">
        <v>34</v>
      </c>
      <c r="C55" s="23" t="s">
        <v>245</v>
      </c>
      <c r="D55" s="73"/>
      <c r="E55" s="120"/>
      <c r="F55" s="159"/>
      <c r="G55" s="160"/>
    </row>
    <row r="56" spans="1:7" s="1" customFormat="1" ht="19.5" x14ac:dyDescent="0.2">
      <c r="A56" s="55">
        <f>A54+1</f>
        <v>26</v>
      </c>
      <c r="B56" s="56" t="s">
        <v>247</v>
      </c>
      <c r="C56" s="57" t="s">
        <v>248</v>
      </c>
      <c r="D56" s="86" t="s">
        <v>33</v>
      </c>
      <c r="E56" s="82">
        <v>0.53800000000000003</v>
      </c>
      <c r="F56" s="183">
        <v>0</v>
      </c>
      <c r="G56" s="164">
        <f>F56*E56</f>
        <v>0</v>
      </c>
    </row>
    <row r="57" spans="1:7" s="8" customFormat="1" ht="11.25" x14ac:dyDescent="0.2">
      <c r="A57" s="52"/>
      <c r="B57" s="53" t="s">
        <v>249</v>
      </c>
      <c r="C57" s="28" t="s">
        <v>250</v>
      </c>
      <c r="D57" s="81"/>
      <c r="E57" s="119"/>
      <c r="F57" s="165"/>
      <c r="G57" s="158">
        <f>SUBTOTAL(9,G58:G64)</f>
        <v>0</v>
      </c>
    </row>
    <row r="58" spans="1:7" s="1" customFormat="1" ht="39" x14ac:dyDescent="0.2">
      <c r="A58" s="13">
        <f>A56+1</f>
        <v>27</v>
      </c>
      <c r="B58" s="14" t="s">
        <v>251</v>
      </c>
      <c r="C58" s="15" t="s">
        <v>252</v>
      </c>
      <c r="D58" s="72" t="s">
        <v>78</v>
      </c>
      <c r="E58" s="65">
        <v>25</v>
      </c>
      <c r="F58" s="183">
        <v>0</v>
      </c>
      <c r="G58" s="160">
        <f>F58*E58</f>
        <v>0</v>
      </c>
    </row>
    <row r="59" spans="1:7" s="1" customFormat="1" ht="9.75" x14ac:dyDescent="0.2">
      <c r="A59" s="4"/>
      <c r="B59" s="22" t="s">
        <v>34</v>
      </c>
      <c r="C59" s="23" t="s">
        <v>233</v>
      </c>
      <c r="D59" s="73"/>
      <c r="E59" s="120"/>
      <c r="F59" s="159"/>
      <c r="G59" s="160"/>
    </row>
    <row r="60" spans="1:7" s="1" customFormat="1" ht="39" x14ac:dyDescent="0.2">
      <c r="A60" s="13">
        <f>A58+1</f>
        <v>28</v>
      </c>
      <c r="B60" s="14" t="s">
        <v>253</v>
      </c>
      <c r="C60" s="15" t="s">
        <v>254</v>
      </c>
      <c r="D60" s="72" t="s">
        <v>78</v>
      </c>
      <c r="E60" s="65">
        <v>25</v>
      </c>
      <c r="F60" s="183">
        <v>0</v>
      </c>
      <c r="G60" s="160">
        <f>F60*E60</f>
        <v>0</v>
      </c>
    </row>
    <row r="61" spans="1:7" s="1" customFormat="1" ht="9.75" x14ac:dyDescent="0.2">
      <c r="A61" s="4"/>
      <c r="B61" s="22" t="s">
        <v>34</v>
      </c>
      <c r="C61" s="23" t="s">
        <v>233</v>
      </c>
      <c r="D61" s="73"/>
      <c r="E61" s="120"/>
      <c r="F61" s="159"/>
      <c r="G61" s="160"/>
    </row>
    <row r="62" spans="1:7" s="1" customFormat="1" ht="39" x14ac:dyDescent="0.2">
      <c r="A62" s="13">
        <f>A60+1</f>
        <v>29</v>
      </c>
      <c r="B62" s="14" t="s">
        <v>255</v>
      </c>
      <c r="C62" s="15" t="s">
        <v>256</v>
      </c>
      <c r="D62" s="72" t="s">
        <v>78</v>
      </c>
      <c r="E62" s="65">
        <v>25</v>
      </c>
      <c r="F62" s="183">
        <v>0</v>
      </c>
      <c r="G62" s="160">
        <f>F62*E62</f>
        <v>0</v>
      </c>
    </row>
    <row r="63" spans="1:7" s="1" customFormat="1" ht="9.75" x14ac:dyDescent="0.2">
      <c r="A63" s="4"/>
      <c r="B63" s="22" t="s">
        <v>34</v>
      </c>
      <c r="C63" s="23" t="s">
        <v>233</v>
      </c>
      <c r="D63" s="73"/>
      <c r="E63" s="120"/>
      <c r="F63" s="159"/>
      <c r="G63" s="160"/>
    </row>
    <row r="64" spans="1:7" s="1" customFormat="1" ht="10.5" thickBot="1" x14ac:dyDescent="0.25">
      <c r="A64" s="13">
        <f>A62+1</f>
        <v>30</v>
      </c>
      <c r="B64" s="14" t="s">
        <v>257</v>
      </c>
      <c r="C64" s="15" t="s">
        <v>258</v>
      </c>
      <c r="D64" s="72" t="s">
        <v>33</v>
      </c>
      <c r="E64" s="65">
        <v>0.1</v>
      </c>
      <c r="F64" s="183">
        <v>0</v>
      </c>
      <c r="G64" s="166">
        <f>F64*E64</f>
        <v>0</v>
      </c>
    </row>
    <row r="65" spans="1:7" ht="13.5" thickBot="1" x14ac:dyDescent="0.25">
      <c r="A65" s="167"/>
      <c r="B65" s="17"/>
      <c r="C65" s="17"/>
      <c r="D65" s="84"/>
      <c r="E65" s="137"/>
      <c r="F65" s="168"/>
      <c r="G65" s="169"/>
    </row>
    <row r="66" spans="1:7" s="8" customFormat="1" ht="12" thickBot="1" x14ac:dyDescent="0.25">
      <c r="A66" s="18"/>
      <c r="B66" s="19"/>
      <c r="C66" s="21" t="s">
        <v>17</v>
      </c>
      <c r="D66" s="21"/>
      <c r="E66" s="124"/>
      <c r="F66" s="21"/>
      <c r="G66" s="170">
        <f>SUBTOTAL(9,G5:G64)</f>
        <v>0</v>
      </c>
    </row>
  </sheetData>
  <autoFilter ref="A4:G64" xr:uid="{00000000-0001-0000-0700-000000000000}"/>
  <printOptions horizontalCentered="1" gridLines="1"/>
  <pageMargins left="0.39370078740157483" right="0.39370078740157483" top="0.59055118110236227" bottom="0.59055118110236227" header="0.31496062992125984" footer="0.31496062992125984"/>
  <pageSetup paperSize="9" fitToHeight="100" orientation="portrait" r:id="rId1"/>
  <headerFooter>
    <oddFooter>&amp;CStránka &amp;P z &amp;N</oddFooter>
  </headerFooter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100"/>
  <sheetViews>
    <sheetView view="pageBreakPreview" zoomScale="150" zoomScaleNormal="120" zoomScaleSheetLayoutView="150" workbookViewId="0">
      <selection activeCell="F2" sqref="F2"/>
    </sheetView>
  </sheetViews>
  <sheetFormatPr defaultRowHeight="12.75" x14ac:dyDescent="0.2"/>
  <cols>
    <col min="1" max="1" width="3.7109375" customWidth="1"/>
    <col min="2" max="2" width="10.7109375" customWidth="1"/>
    <col min="3" max="3" width="45.7109375" customWidth="1"/>
    <col min="4" max="4" width="9.85546875" style="41" bestFit="1" customWidth="1"/>
    <col min="5" max="5" width="6.7109375" style="113" customWidth="1"/>
    <col min="6" max="6" width="7.7109375" style="67" customWidth="1"/>
    <col min="7" max="7" width="10.7109375" style="67" customWidth="1"/>
  </cols>
  <sheetData>
    <row r="1" spans="1:7" x14ac:dyDescent="0.2">
      <c r="A1" s="89" t="s">
        <v>0</v>
      </c>
    </row>
    <row r="2" spans="1:7" s="2" customFormat="1" ht="39.75" thickBot="1" x14ac:dyDescent="0.25">
      <c r="A2" s="87"/>
      <c r="B2" s="87" t="s">
        <v>195</v>
      </c>
      <c r="C2" s="88" t="s">
        <v>338</v>
      </c>
      <c r="D2" s="42"/>
      <c r="E2" s="114"/>
      <c r="F2" s="78"/>
      <c r="G2" s="78"/>
    </row>
    <row r="3" spans="1:7" s="1" customFormat="1" ht="9.75" x14ac:dyDescent="0.2">
      <c r="A3" s="5" t="s">
        <v>1</v>
      </c>
      <c r="B3" s="46" t="s">
        <v>3</v>
      </c>
      <c r="C3" s="46" t="s">
        <v>5</v>
      </c>
      <c r="D3" s="46" t="s">
        <v>7</v>
      </c>
      <c r="E3" s="115" t="s">
        <v>9</v>
      </c>
      <c r="F3" s="51" t="s">
        <v>294</v>
      </c>
      <c r="G3" s="146" t="s">
        <v>295</v>
      </c>
    </row>
    <row r="4" spans="1:7" s="1" customFormat="1" ht="10.5" thickBot="1" x14ac:dyDescent="0.25">
      <c r="A4" s="6" t="s">
        <v>2</v>
      </c>
      <c r="B4" s="7" t="s">
        <v>4</v>
      </c>
      <c r="C4" s="7" t="s">
        <v>6</v>
      </c>
      <c r="D4" s="70" t="s">
        <v>8</v>
      </c>
      <c r="E4" s="116" t="s">
        <v>10</v>
      </c>
      <c r="F4" s="85" t="s">
        <v>11</v>
      </c>
      <c r="G4" s="171" t="s">
        <v>12</v>
      </c>
    </row>
    <row r="5" spans="1:7" s="8" customFormat="1" ht="11.25" x14ac:dyDescent="0.2">
      <c r="A5" s="10"/>
      <c r="B5" s="11" t="s">
        <v>75</v>
      </c>
      <c r="C5" s="12" t="s">
        <v>76</v>
      </c>
      <c r="D5" s="71"/>
      <c r="E5" s="117"/>
      <c r="F5" s="165"/>
      <c r="G5" s="158">
        <f>SUBTOTAL(9,G6:G9)</f>
        <v>0</v>
      </c>
    </row>
    <row r="6" spans="1:7" s="1" customFormat="1" ht="29.25" x14ac:dyDescent="0.2">
      <c r="A6" s="13">
        <v>1</v>
      </c>
      <c r="B6" s="14" t="s">
        <v>77</v>
      </c>
      <c r="C6" s="104" t="s">
        <v>312</v>
      </c>
      <c r="D6" s="72" t="s">
        <v>78</v>
      </c>
      <c r="E6" s="65">
        <v>3.5</v>
      </c>
      <c r="F6" s="205">
        <v>0</v>
      </c>
      <c r="G6" s="160">
        <f>F6*E6</f>
        <v>0</v>
      </c>
    </row>
    <row r="7" spans="1:7" s="1" customFormat="1" ht="29.25" x14ac:dyDescent="0.2">
      <c r="A7" s="13">
        <f>A6+1</f>
        <v>2</v>
      </c>
      <c r="B7" s="14" t="s">
        <v>79</v>
      </c>
      <c r="C7" s="104" t="s">
        <v>313</v>
      </c>
      <c r="D7" s="72" t="s">
        <v>78</v>
      </c>
      <c r="E7" s="65">
        <v>3.5</v>
      </c>
      <c r="F7" s="205">
        <v>0</v>
      </c>
      <c r="G7" s="160">
        <f>F7*E7</f>
        <v>0</v>
      </c>
    </row>
    <row r="8" spans="1:7" s="108" customFormat="1" ht="19.5" x14ac:dyDescent="0.2">
      <c r="A8" s="105">
        <f>A7+1</f>
        <v>3</v>
      </c>
      <c r="B8" s="106" t="s">
        <v>80</v>
      </c>
      <c r="C8" s="104" t="s">
        <v>314</v>
      </c>
      <c r="D8" s="107" t="s">
        <v>78</v>
      </c>
      <c r="E8" s="227">
        <v>13.5</v>
      </c>
      <c r="F8" s="205">
        <v>0</v>
      </c>
      <c r="G8" s="172">
        <f>F8*E8</f>
        <v>0</v>
      </c>
    </row>
    <row r="9" spans="1:7" s="108" customFormat="1" ht="19.5" x14ac:dyDescent="0.2">
      <c r="A9" s="109">
        <f>A8+1</f>
        <v>4</v>
      </c>
      <c r="B9" s="110" t="s">
        <v>81</v>
      </c>
      <c r="C9" s="111" t="s">
        <v>315</v>
      </c>
      <c r="D9" s="112" t="s">
        <v>78</v>
      </c>
      <c r="E9" s="228">
        <v>13.5</v>
      </c>
      <c r="F9" s="205">
        <v>0</v>
      </c>
      <c r="G9" s="173">
        <f>F9*E9</f>
        <v>0</v>
      </c>
    </row>
    <row r="10" spans="1:7" s="8" customFormat="1" ht="11.25" x14ac:dyDescent="0.2">
      <c r="A10" s="206"/>
      <c r="B10" s="207" t="s">
        <v>13</v>
      </c>
      <c r="C10" s="208" t="s">
        <v>316</v>
      </c>
      <c r="D10" s="209"/>
      <c r="E10" s="210"/>
      <c r="F10" s="211"/>
      <c r="G10" s="212">
        <f>SUBTOTAL(9,G11:G14)</f>
        <v>0</v>
      </c>
    </row>
    <row r="11" spans="1:7" s="1" customFormat="1" ht="39" x14ac:dyDescent="0.2">
      <c r="A11" s="13">
        <f>A9+1</f>
        <v>5</v>
      </c>
      <c r="B11" s="14" t="s">
        <v>82</v>
      </c>
      <c r="C11" s="104" t="s">
        <v>83</v>
      </c>
      <c r="D11" s="107" t="s">
        <v>15</v>
      </c>
      <c r="E11" s="118">
        <v>1</v>
      </c>
      <c r="F11" s="205">
        <v>0</v>
      </c>
      <c r="G11" s="160">
        <f t="shared" ref="G11:G14" si="0">F11*E11</f>
        <v>0</v>
      </c>
    </row>
    <row r="12" spans="1:7" s="1" customFormat="1" ht="68.25" x14ac:dyDescent="0.2">
      <c r="A12" s="213">
        <f t="shared" ref="A12:A14" si="1">A11+1</f>
        <v>6</v>
      </c>
      <c r="B12" s="203" t="s">
        <v>84</v>
      </c>
      <c r="C12" s="214" t="s">
        <v>348</v>
      </c>
      <c r="D12" s="215" t="s">
        <v>15</v>
      </c>
      <c r="E12" s="216">
        <v>1</v>
      </c>
      <c r="F12" s="205">
        <v>0</v>
      </c>
      <c r="G12" s="217">
        <f t="shared" si="0"/>
        <v>0</v>
      </c>
    </row>
    <row r="13" spans="1:7" s="1" customFormat="1" ht="19.5" x14ac:dyDescent="0.2">
      <c r="A13" s="213">
        <f>A12+1</f>
        <v>7</v>
      </c>
      <c r="B13" s="203" t="s">
        <v>85</v>
      </c>
      <c r="C13" s="214" t="s">
        <v>319</v>
      </c>
      <c r="D13" s="215" t="s">
        <v>78</v>
      </c>
      <c r="E13" s="216">
        <v>13.5</v>
      </c>
      <c r="F13" s="205">
        <v>0</v>
      </c>
      <c r="G13" s="217">
        <f t="shared" si="0"/>
        <v>0</v>
      </c>
    </row>
    <row r="14" spans="1:7" s="1" customFormat="1" ht="19.5" x14ac:dyDescent="0.2">
      <c r="A14" s="218">
        <f t="shared" si="1"/>
        <v>8</v>
      </c>
      <c r="B14" s="219" t="s">
        <v>86</v>
      </c>
      <c r="C14" s="220" t="s">
        <v>318</v>
      </c>
      <c r="D14" s="221" t="s">
        <v>78</v>
      </c>
      <c r="E14" s="222">
        <v>13.5</v>
      </c>
      <c r="F14" s="205">
        <v>0</v>
      </c>
      <c r="G14" s="223">
        <f t="shared" si="0"/>
        <v>0</v>
      </c>
    </row>
    <row r="15" spans="1:7" s="8" customFormat="1" ht="11.25" x14ac:dyDescent="0.2">
      <c r="A15" s="52"/>
      <c r="B15" s="53" t="s">
        <v>30</v>
      </c>
      <c r="C15" s="28" t="s">
        <v>31</v>
      </c>
      <c r="D15" s="81"/>
      <c r="E15" s="119"/>
      <c r="F15" s="165"/>
      <c r="G15" s="158">
        <f>SUBTOTAL(9,G16:G19)</f>
        <v>0</v>
      </c>
    </row>
    <row r="16" spans="1:7" s="1" customFormat="1" ht="29.25" x14ac:dyDescent="0.2">
      <c r="A16" s="13">
        <f>A14+1</f>
        <v>9</v>
      </c>
      <c r="B16" s="14" t="s">
        <v>87</v>
      </c>
      <c r="C16" s="15" t="s">
        <v>320</v>
      </c>
      <c r="D16" s="72" t="s">
        <v>78</v>
      </c>
      <c r="E16" s="65">
        <v>3.5</v>
      </c>
      <c r="F16" s="205">
        <v>0</v>
      </c>
      <c r="G16" s="160">
        <f>F16*E16</f>
        <v>0</v>
      </c>
    </row>
    <row r="17" spans="1:7" s="1" customFormat="1" ht="9.75" x14ac:dyDescent="0.2">
      <c r="A17" s="13">
        <f>A16+1</f>
        <v>10</v>
      </c>
      <c r="B17" s="14" t="s">
        <v>32</v>
      </c>
      <c r="C17" s="15" t="s">
        <v>321</v>
      </c>
      <c r="D17" s="72" t="s">
        <v>33</v>
      </c>
      <c r="E17" s="65">
        <v>0.17599999999999999</v>
      </c>
      <c r="F17" s="205">
        <v>0</v>
      </c>
      <c r="G17" s="160">
        <f>F17*E17</f>
        <v>0</v>
      </c>
    </row>
    <row r="18" spans="1:7" s="1" customFormat="1" ht="19.5" x14ac:dyDescent="0.2">
      <c r="A18" s="213">
        <f>A17+1</f>
        <v>11</v>
      </c>
      <c r="B18" s="203" t="s">
        <v>35</v>
      </c>
      <c r="C18" s="202" t="s">
        <v>334</v>
      </c>
      <c r="D18" s="215" t="s">
        <v>33</v>
      </c>
      <c r="E18" s="216">
        <v>0.17599999999999999</v>
      </c>
      <c r="F18" s="205">
        <v>0</v>
      </c>
      <c r="G18" s="217">
        <f>F18*E18</f>
        <v>0</v>
      </c>
    </row>
    <row r="19" spans="1:7" s="1" customFormat="1" ht="9.75" x14ac:dyDescent="0.2">
      <c r="A19" s="55">
        <f>A18+1</f>
        <v>12</v>
      </c>
      <c r="B19" s="56" t="s">
        <v>36</v>
      </c>
      <c r="C19" s="57" t="s">
        <v>322</v>
      </c>
      <c r="D19" s="86" t="s">
        <v>33</v>
      </c>
      <c r="E19" s="82">
        <v>0.17599999999999999</v>
      </c>
      <c r="F19" s="205">
        <v>0</v>
      </c>
      <c r="G19" s="164">
        <f>F19*E19</f>
        <v>0</v>
      </c>
    </row>
    <row r="20" spans="1:7" s="8" customFormat="1" ht="11.25" x14ac:dyDescent="0.2">
      <c r="A20" s="52"/>
      <c r="B20" s="53" t="s">
        <v>37</v>
      </c>
      <c r="C20" s="28" t="s">
        <v>38</v>
      </c>
      <c r="D20" s="81"/>
      <c r="E20" s="119"/>
      <c r="F20" s="165"/>
      <c r="G20" s="158">
        <f>SUBTOTAL(9,G21)</f>
        <v>0</v>
      </c>
    </row>
    <row r="21" spans="1:7" s="1" customFormat="1" ht="9.75" x14ac:dyDescent="0.2">
      <c r="A21" s="55">
        <f>A19+1</f>
        <v>13</v>
      </c>
      <c r="B21" s="56" t="s">
        <v>39</v>
      </c>
      <c r="C21" s="57" t="s">
        <v>323</v>
      </c>
      <c r="D21" s="86" t="s">
        <v>33</v>
      </c>
      <c r="E21" s="82">
        <v>0.248</v>
      </c>
      <c r="F21" s="205">
        <v>0</v>
      </c>
      <c r="G21" s="164">
        <f>F21*E21</f>
        <v>0</v>
      </c>
    </row>
    <row r="22" spans="1:7" s="8" customFormat="1" ht="11.25" x14ac:dyDescent="0.2">
      <c r="A22" s="206"/>
      <c r="B22" s="207" t="s">
        <v>329</v>
      </c>
      <c r="C22" s="208" t="s">
        <v>328</v>
      </c>
      <c r="D22" s="224"/>
      <c r="E22" s="225"/>
      <c r="F22" s="226"/>
      <c r="G22" s="212">
        <f>SUBTOTAL(9,G23:G25)</f>
        <v>0</v>
      </c>
    </row>
    <row r="23" spans="1:7" s="1" customFormat="1" ht="39" x14ac:dyDescent="0.2">
      <c r="A23" s="13">
        <f>A21+1</f>
        <v>14</v>
      </c>
      <c r="B23" s="14" t="s">
        <v>88</v>
      </c>
      <c r="C23" s="15" t="s">
        <v>89</v>
      </c>
      <c r="D23" s="72" t="s">
        <v>15</v>
      </c>
      <c r="E23" s="65">
        <v>12</v>
      </c>
      <c r="F23" s="205">
        <v>0</v>
      </c>
      <c r="G23" s="160">
        <f>F23*E23</f>
        <v>0</v>
      </c>
    </row>
    <row r="24" spans="1:7" s="1" customFormat="1" ht="29.25" x14ac:dyDescent="0.2">
      <c r="A24" s="24">
        <f>A23+1</f>
        <v>15</v>
      </c>
      <c r="B24" s="25" t="s">
        <v>90</v>
      </c>
      <c r="C24" s="26" t="s">
        <v>91</v>
      </c>
      <c r="D24" s="215" t="s">
        <v>347</v>
      </c>
      <c r="E24" s="216">
        <v>12</v>
      </c>
      <c r="F24" s="205">
        <v>0</v>
      </c>
      <c r="G24" s="160">
        <f>F24*E24</f>
        <v>0</v>
      </c>
    </row>
    <row r="25" spans="1:7" s="1" customFormat="1" ht="9.75" x14ac:dyDescent="0.2">
      <c r="A25" s="59"/>
      <c r="B25" s="60" t="s">
        <v>34</v>
      </c>
      <c r="C25" s="61" t="s">
        <v>92</v>
      </c>
      <c r="D25" s="79"/>
      <c r="E25" s="121"/>
      <c r="F25" s="83"/>
      <c r="G25" s="164"/>
    </row>
    <row r="26" spans="1:7" s="8" customFormat="1" ht="11.25" x14ac:dyDescent="0.2">
      <c r="A26" s="52"/>
      <c r="B26" s="53" t="s">
        <v>93</v>
      </c>
      <c r="C26" s="28" t="s">
        <v>94</v>
      </c>
      <c r="D26" s="81"/>
      <c r="E26" s="119"/>
      <c r="F26" s="165"/>
      <c r="G26" s="158">
        <f>SUBTOTAL(9,G27:G46)</f>
        <v>0</v>
      </c>
    </row>
    <row r="27" spans="1:7" s="1" customFormat="1" ht="29.25" x14ac:dyDescent="0.2">
      <c r="A27" s="13">
        <f>A24+1</f>
        <v>16</v>
      </c>
      <c r="B27" s="14" t="s">
        <v>95</v>
      </c>
      <c r="C27" s="15" t="s">
        <v>96</v>
      </c>
      <c r="D27" s="72" t="s">
        <v>29</v>
      </c>
      <c r="E27" s="65">
        <v>14.4</v>
      </c>
      <c r="F27" s="205">
        <v>0</v>
      </c>
      <c r="G27" s="160">
        <f>F27*E27</f>
        <v>0</v>
      </c>
    </row>
    <row r="28" spans="1:7" s="1" customFormat="1" ht="9.75" x14ac:dyDescent="0.2">
      <c r="A28" s="4"/>
      <c r="B28" s="22" t="s">
        <v>34</v>
      </c>
      <c r="C28" s="23" t="s">
        <v>97</v>
      </c>
      <c r="D28" s="73"/>
      <c r="E28" s="120"/>
      <c r="F28" s="159"/>
      <c r="G28" s="160"/>
    </row>
    <row r="29" spans="1:7" s="1" customFormat="1" ht="9.75" x14ac:dyDescent="0.2">
      <c r="A29" s="13">
        <f>A27+1</f>
        <v>17</v>
      </c>
      <c r="B29" s="14" t="s">
        <v>98</v>
      </c>
      <c r="C29" s="15" t="s">
        <v>99</v>
      </c>
      <c r="D29" s="72" t="s">
        <v>78</v>
      </c>
      <c r="E29" s="65">
        <v>7.2</v>
      </c>
      <c r="F29" s="205">
        <v>0</v>
      </c>
      <c r="G29" s="160">
        <f>F29*E29</f>
        <v>0</v>
      </c>
    </row>
    <row r="30" spans="1:7" s="1" customFormat="1" ht="9.75" x14ac:dyDescent="0.2">
      <c r="A30" s="4"/>
      <c r="B30" s="22" t="s">
        <v>34</v>
      </c>
      <c r="C30" s="23" t="s">
        <v>100</v>
      </c>
      <c r="D30" s="73"/>
      <c r="E30" s="120"/>
      <c r="F30" s="159"/>
      <c r="G30" s="160"/>
    </row>
    <row r="31" spans="1:7" s="1" customFormat="1" ht="29.25" x14ac:dyDescent="0.2">
      <c r="A31" s="13">
        <f>A29+1</f>
        <v>18</v>
      </c>
      <c r="B31" s="14" t="s">
        <v>95</v>
      </c>
      <c r="C31" s="15" t="s">
        <v>101</v>
      </c>
      <c r="D31" s="72" t="s">
        <v>29</v>
      </c>
      <c r="E31" s="65">
        <v>43.2</v>
      </c>
      <c r="F31" s="205">
        <v>0</v>
      </c>
      <c r="G31" s="160">
        <f>F31*E31</f>
        <v>0</v>
      </c>
    </row>
    <row r="32" spans="1:7" s="1" customFormat="1" ht="9.75" x14ac:dyDescent="0.2">
      <c r="A32" s="4"/>
      <c r="B32" s="22" t="s">
        <v>34</v>
      </c>
      <c r="C32" s="23" t="s">
        <v>102</v>
      </c>
      <c r="D32" s="73"/>
      <c r="E32" s="120"/>
      <c r="F32" s="159"/>
      <c r="G32" s="160"/>
    </row>
    <row r="33" spans="1:7" s="1" customFormat="1" ht="9.75" x14ac:dyDescent="0.2">
      <c r="A33" s="13">
        <f>A31+1</f>
        <v>19</v>
      </c>
      <c r="B33" s="14" t="s">
        <v>98</v>
      </c>
      <c r="C33" s="15" t="s">
        <v>103</v>
      </c>
      <c r="D33" s="72" t="s">
        <v>78</v>
      </c>
      <c r="E33" s="65">
        <v>25.488</v>
      </c>
      <c r="F33" s="205">
        <v>0</v>
      </c>
      <c r="G33" s="160">
        <f>F33*E33</f>
        <v>0</v>
      </c>
    </row>
    <row r="34" spans="1:7" s="1" customFormat="1" ht="9.75" x14ac:dyDescent="0.2">
      <c r="A34" s="4"/>
      <c r="B34" s="22" t="s">
        <v>34</v>
      </c>
      <c r="C34" s="23" t="s">
        <v>104</v>
      </c>
      <c r="D34" s="73"/>
      <c r="E34" s="120"/>
      <c r="F34" s="159"/>
      <c r="G34" s="160"/>
    </row>
    <row r="35" spans="1:7" s="1" customFormat="1" ht="29.25" x14ac:dyDescent="0.2">
      <c r="A35" s="13">
        <f>A33+1</f>
        <v>20</v>
      </c>
      <c r="B35" s="14" t="s">
        <v>95</v>
      </c>
      <c r="C35" s="15" t="s">
        <v>105</v>
      </c>
      <c r="D35" s="72" t="s">
        <v>29</v>
      </c>
      <c r="E35" s="65">
        <v>14.4</v>
      </c>
      <c r="F35" s="205">
        <v>0</v>
      </c>
      <c r="G35" s="160">
        <f>F35*E35</f>
        <v>0</v>
      </c>
    </row>
    <row r="36" spans="1:7" s="1" customFormat="1" ht="9.75" x14ac:dyDescent="0.2">
      <c r="A36" s="4"/>
      <c r="B36" s="22" t="s">
        <v>34</v>
      </c>
      <c r="C36" s="23" t="s">
        <v>97</v>
      </c>
      <c r="D36" s="73"/>
      <c r="E36" s="120"/>
      <c r="F36" s="159"/>
      <c r="G36" s="160"/>
    </row>
    <row r="37" spans="1:7" s="1" customFormat="1" ht="9.75" x14ac:dyDescent="0.2">
      <c r="A37" s="13">
        <f>A35+1</f>
        <v>21</v>
      </c>
      <c r="B37" s="14" t="s">
        <v>98</v>
      </c>
      <c r="C37" s="15" t="s">
        <v>106</v>
      </c>
      <c r="D37" s="72" t="s">
        <v>78</v>
      </c>
      <c r="E37" s="65">
        <v>8.4960000000000004</v>
      </c>
      <c r="F37" s="205">
        <v>0</v>
      </c>
      <c r="G37" s="160">
        <f>F37*E37</f>
        <v>0</v>
      </c>
    </row>
    <row r="38" spans="1:7" s="1" customFormat="1" ht="9.75" x14ac:dyDescent="0.2">
      <c r="A38" s="4"/>
      <c r="B38" s="22" t="s">
        <v>34</v>
      </c>
      <c r="C38" s="23" t="s">
        <v>107</v>
      </c>
      <c r="D38" s="73"/>
      <c r="E38" s="120"/>
      <c r="F38" s="159"/>
      <c r="G38" s="160"/>
    </row>
    <row r="39" spans="1:7" s="1" customFormat="1" ht="29.25" x14ac:dyDescent="0.2">
      <c r="A39" s="13">
        <f>A37+1</f>
        <v>22</v>
      </c>
      <c r="B39" s="14" t="s">
        <v>95</v>
      </c>
      <c r="C39" s="15" t="s">
        <v>108</v>
      </c>
      <c r="D39" s="72" t="s">
        <v>29</v>
      </c>
      <c r="E39" s="65">
        <v>4</v>
      </c>
      <c r="F39" s="205">
        <v>0</v>
      </c>
      <c r="G39" s="160">
        <f>F39*E39</f>
        <v>0</v>
      </c>
    </row>
    <row r="40" spans="1:7" s="1" customFormat="1" ht="9.75" x14ac:dyDescent="0.2">
      <c r="A40" s="4"/>
      <c r="B40" s="22" t="s">
        <v>34</v>
      </c>
      <c r="C40" s="23" t="s">
        <v>109</v>
      </c>
      <c r="D40" s="73"/>
      <c r="E40" s="120"/>
      <c r="F40" s="159"/>
      <c r="G40" s="160"/>
    </row>
    <row r="41" spans="1:7" s="1" customFormat="1" ht="9.75" x14ac:dyDescent="0.2">
      <c r="A41" s="13">
        <f>A39+1</f>
        <v>23</v>
      </c>
      <c r="B41" s="14" t="s">
        <v>98</v>
      </c>
      <c r="C41" s="15" t="s">
        <v>110</v>
      </c>
      <c r="D41" s="72" t="s">
        <v>78</v>
      </c>
      <c r="E41" s="65">
        <v>1.1200000000000001</v>
      </c>
      <c r="F41" s="205">
        <v>0</v>
      </c>
      <c r="G41" s="160">
        <f>F41*E41</f>
        <v>0</v>
      </c>
    </row>
    <row r="42" spans="1:7" s="1" customFormat="1" ht="9.75" x14ac:dyDescent="0.2">
      <c r="A42" s="4"/>
      <c r="B42" s="22" t="s">
        <v>34</v>
      </c>
      <c r="C42" s="23" t="s">
        <v>111</v>
      </c>
      <c r="D42" s="73"/>
      <c r="E42" s="120"/>
      <c r="F42" s="159"/>
      <c r="G42" s="160"/>
    </row>
    <row r="43" spans="1:7" s="1" customFormat="1" ht="29.25" x14ac:dyDescent="0.2">
      <c r="A43" s="13">
        <f>A41+1</f>
        <v>24</v>
      </c>
      <c r="B43" s="14" t="s">
        <v>95</v>
      </c>
      <c r="C43" s="15" t="s">
        <v>112</v>
      </c>
      <c r="D43" s="72" t="s">
        <v>29</v>
      </c>
      <c r="E43" s="65">
        <v>80</v>
      </c>
      <c r="F43" s="205">
        <v>0</v>
      </c>
      <c r="G43" s="160">
        <f>F43*E43</f>
        <v>0</v>
      </c>
    </row>
    <row r="44" spans="1:7" s="1" customFormat="1" ht="9.75" x14ac:dyDescent="0.2">
      <c r="A44" s="4"/>
      <c r="B44" s="22" t="s">
        <v>34</v>
      </c>
      <c r="C44" s="23" t="s">
        <v>113</v>
      </c>
      <c r="D44" s="73"/>
      <c r="E44" s="120"/>
      <c r="F44" s="159"/>
      <c r="G44" s="160"/>
    </row>
    <row r="45" spans="1:7" s="1" customFormat="1" ht="97.5" x14ac:dyDescent="0.2">
      <c r="A45" s="24">
        <f>A43+1</f>
        <v>25</v>
      </c>
      <c r="B45" s="25" t="s">
        <v>114</v>
      </c>
      <c r="C45" s="26" t="s">
        <v>115</v>
      </c>
      <c r="D45" s="74" t="s">
        <v>116</v>
      </c>
      <c r="E45" s="66">
        <v>0.9</v>
      </c>
      <c r="F45" s="205">
        <v>0</v>
      </c>
      <c r="G45" s="160">
        <f>F45*E45</f>
        <v>0</v>
      </c>
    </row>
    <row r="46" spans="1:7" s="1" customFormat="1" ht="19.5" x14ac:dyDescent="0.2">
      <c r="A46" s="55">
        <f>A45+1</f>
        <v>26</v>
      </c>
      <c r="B46" s="56" t="s">
        <v>117</v>
      </c>
      <c r="C46" s="57" t="s">
        <v>118</v>
      </c>
      <c r="D46" s="86" t="s">
        <v>116</v>
      </c>
      <c r="E46" s="82">
        <v>0.9</v>
      </c>
      <c r="F46" s="205">
        <v>0</v>
      </c>
      <c r="G46" s="164">
        <f>F46*E46</f>
        <v>0</v>
      </c>
    </row>
    <row r="47" spans="1:7" s="8" customFormat="1" ht="11.25" x14ac:dyDescent="0.2">
      <c r="A47" s="52"/>
      <c r="B47" s="53" t="s">
        <v>119</v>
      </c>
      <c r="C47" s="28" t="s">
        <v>120</v>
      </c>
      <c r="D47" s="81"/>
      <c r="E47" s="119"/>
      <c r="F47" s="165"/>
      <c r="G47" s="158">
        <f>SUBTOTAL(9,G48:G58)</f>
        <v>0</v>
      </c>
    </row>
    <row r="48" spans="1:7" s="1" customFormat="1" ht="19.5" x14ac:dyDescent="0.2">
      <c r="A48" s="13">
        <f>A46+1</f>
        <v>27</v>
      </c>
      <c r="B48" s="14" t="s">
        <v>121</v>
      </c>
      <c r="C48" s="15" t="s">
        <v>122</v>
      </c>
      <c r="D48" s="72" t="s">
        <v>29</v>
      </c>
      <c r="E48" s="65">
        <v>11.04</v>
      </c>
      <c r="F48" s="205">
        <v>0</v>
      </c>
      <c r="G48" s="160">
        <f>F48*E48</f>
        <v>0</v>
      </c>
    </row>
    <row r="49" spans="1:7" s="1" customFormat="1" ht="9.75" x14ac:dyDescent="0.2">
      <c r="A49" s="4"/>
      <c r="B49" s="22" t="s">
        <v>34</v>
      </c>
      <c r="C49" s="23" t="s">
        <v>123</v>
      </c>
      <c r="D49" s="73"/>
      <c r="E49" s="120"/>
      <c r="F49" s="159"/>
      <c r="G49" s="160"/>
    </row>
    <row r="50" spans="1:7" s="1" customFormat="1" ht="19.5" x14ac:dyDescent="0.2">
      <c r="A50" s="13">
        <f>A48+1</f>
        <v>28</v>
      </c>
      <c r="B50" s="14" t="s">
        <v>124</v>
      </c>
      <c r="C50" s="15" t="s">
        <v>125</v>
      </c>
      <c r="D50" s="72" t="s">
        <v>29</v>
      </c>
      <c r="E50" s="65">
        <v>10.8</v>
      </c>
      <c r="F50" s="205">
        <v>0</v>
      </c>
      <c r="G50" s="160">
        <f>F50*E50</f>
        <v>0</v>
      </c>
    </row>
    <row r="51" spans="1:7" s="1" customFormat="1" ht="9.75" x14ac:dyDescent="0.2">
      <c r="A51" s="4"/>
      <c r="B51" s="22" t="s">
        <v>34</v>
      </c>
      <c r="C51" s="23" t="s">
        <v>126</v>
      </c>
      <c r="D51" s="73"/>
      <c r="E51" s="120"/>
      <c r="F51" s="159"/>
      <c r="G51" s="160"/>
    </row>
    <row r="52" spans="1:7" s="1" customFormat="1" ht="19.5" x14ac:dyDescent="0.2">
      <c r="A52" s="13">
        <f>A50+1</f>
        <v>29</v>
      </c>
      <c r="B52" s="14" t="s">
        <v>127</v>
      </c>
      <c r="C52" s="15" t="s">
        <v>128</v>
      </c>
      <c r="D52" s="72" t="s">
        <v>78</v>
      </c>
      <c r="E52" s="65">
        <v>0.06</v>
      </c>
      <c r="F52" s="205">
        <v>0</v>
      </c>
      <c r="G52" s="160">
        <f t="shared" ref="G52:G58" si="2">F52*E52</f>
        <v>0</v>
      </c>
    </row>
    <row r="53" spans="1:7" s="1" customFormat="1" ht="19.5" x14ac:dyDescent="0.2">
      <c r="A53" s="13">
        <f t="shared" ref="A53:A58" si="3">A52+1</f>
        <v>30</v>
      </c>
      <c r="B53" s="14" t="s">
        <v>127</v>
      </c>
      <c r="C53" s="15" t="s">
        <v>129</v>
      </c>
      <c r="D53" s="72" t="s">
        <v>78</v>
      </c>
      <c r="E53" s="65">
        <v>0.23</v>
      </c>
      <c r="F53" s="205">
        <v>0</v>
      </c>
      <c r="G53" s="160">
        <f t="shared" si="2"/>
        <v>0</v>
      </c>
    </row>
    <row r="54" spans="1:7" s="1" customFormat="1" ht="19.5" x14ac:dyDescent="0.2">
      <c r="A54" s="13">
        <f t="shared" si="3"/>
        <v>31</v>
      </c>
      <c r="B54" s="14" t="s">
        <v>130</v>
      </c>
      <c r="C54" s="15" t="s">
        <v>131</v>
      </c>
      <c r="D54" s="72" t="s">
        <v>29</v>
      </c>
      <c r="E54" s="65">
        <v>0.48</v>
      </c>
      <c r="F54" s="205">
        <v>0</v>
      </c>
      <c r="G54" s="160">
        <f t="shared" si="2"/>
        <v>0</v>
      </c>
    </row>
    <row r="55" spans="1:7" s="1" customFormat="1" ht="9.75" x14ac:dyDescent="0.2">
      <c r="A55" s="13">
        <f t="shared" si="3"/>
        <v>32</v>
      </c>
      <c r="B55" s="14" t="s">
        <v>130</v>
      </c>
      <c r="C55" s="15" t="s">
        <v>132</v>
      </c>
      <c r="D55" s="72" t="s">
        <v>29</v>
      </c>
      <c r="E55" s="65">
        <v>0.06</v>
      </c>
      <c r="F55" s="205">
        <v>0</v>
      </c>
      <c r="G55" s="160">
        <f t="shared" si="2"/>
        <v>0</v>
      </c>
    </row>
    <row r="56" spans="1:7" s="1" customFormat="1" ht="9.75" x14ac:dyDescent="0.2">
      <c r="A56" s="13">
        <f t="shared" si="3"/>
        <v>33</v>
      </c>
      <c r="B56" s="14" t="s">
        <v>133</v>
      </c>
      <c r="C56" s="15" t="s">
        <v>134</v>
      </c>
      <c r="D56" s="72" t="s">
        <v>78</v>
      </c>
      <c r="E56" s="65">
        <v>0.35</v>
      </c>
      <c r="F56" s="205">
        <v>0</v>
      </c>
      <c r="G56" s="160">
        <f t="shared" si="2"/>
        <v>0</v>
      </c>
    </row>
    <row r="57" spans="1:7" s="1" customFormat="1" ht="9.75" x14ac:dyDescent="0.2">
      <c r="A57" s="13">
        <f t="shared" si="3"/>
        <v>34</v>
      </c>
      <c r="B57" s="14" t="s">
        <v>135</v>
      </c>
      <c r="C57" s="15" t="s">
        <v>136</v>
      </c>
      <c r="D57" s="72" t="s">
        <v>15</v>
      </c>
      <c r="E57" s="65">
        <v>1</v>
      </c>
      <c r="F57" s="205">
        <v>0</v>
      </c>
      <c r="G57" s="160">
        <f t="shared" si="2"/>
        <v>0</v>
      </c>
    </row>
    <row r="58" spans="1:7" s="1" customFormat="1" ht="9.75" x14ac:dyDescent="0.2">
      <c r="A58" s="55">
        <f t="shared" si="3"/>
        <v>35</v>
      </c>
      <c r="B58" s="56" t="s">
        <v>137</v>
      </c>
      <c r="C58" s="57" t="s">
        <v>138</v>
      </c>
      <c r="D58" s="86" t="s">
        <v>33</v>
      </c>
      <c r="E58" s="82">
        <v>0.126</v>
      </c>
      <c r="F58" s="205">
        <v>0</v>
      </c>
      <c r="G58" s="164">
        <f t="shared" si="2"/>
        <v>0</v>
      </c>
    </row>
    <row r="59" spans="1:7" s="8" customFormat="1" ht="11.25" x14ac:dyDescent="0.2">
      <c r="A59" s="52"/>
      <c r="B59" s="53" t="s">
        <v>41</v>
      </c>
      <c r="C59" s="28" t="s">
        <v>42</v>
      </c>
      <c r="D59" s="81"/>
      <c r="E59" s="119"/>
      <c r="F59" s="165"/>
      <c r="G59" s="158">
        <f>SUBTOTAL(9,G60:G98)</f>
        <v>0</v>
      </c>
    </row>
    <row r="60" spans="1:7" s="1" customFormat="1" ht="19.5" x14ac:dyDescent="0.2">
      <c r="A60" s="13">
        <f>A58+1</f>
        <v>36</v>
      </c>
      <c r="B60" s="14" t="s">
        <v>139</v>
      </c>
      <c r="C60" s="15" t="s">
        <v>140</v>
      </c>
      <c r="D60" s="72" t="s">
        <v>141</v>
      </c>
      <c r="E60" s="65">
        <v>47.62</v>
      </c>
      <c r="F60" s="205">
        <v>0</v>
      </c>
      <c r="G60" s="160">
        <f t="shared" ref="G60:G67" si="4">F60*E60</f>
        <v>0</v>
      </c>
    </row>
    <row r="61" spans="1:7" s="1" customFormat="1" ht="19.5" x14ac:dyDescent="0.2">
      <c r="A61" s="13">
        <f t="shared" ref="A61:A67" si="5">A60+1</f>
        <v>37</v>
      </c>
      <c r="B61" s="14" t="s">
        <v>139</v>
      </c>
      <c r="C61" s="15" t="s">
        <v>142</v>
      </c>
      <c r="D61" s="72" t="s">
        <v>141</v>
      </c>
      <c r="E61" s="65">
        <v>3.02</v>
      </c>
      <c r="F61" s="205">
        <v>0</v>
      </c>
      <c r="G61" s="160">
        <f t="shared" si="4"/>
        <v>0</v>
      </c>
    </row>
    <row r="62" spans="1:7" s="1" customFormat="1" ht="19.5" x14ac:dyDescent="0.2">
      <c r="A62" s="13">
        <f t="shared" si="5"/>
        <v>38</v>
      </c>
      <c r="B62" s="14" t="s">
        <v>139</v>
      </c>
      <c r="C62" s="15" t="s">
        <v>143</v>
      </c>
      <c r="D62" s="72" t="s">
        <v>141</v>
      </c>
      <c r="E62" s="65">
        <v>4.28</v>
      </c>
      <c r="F62" s="205">
        <v>0</v>
      </c>
      <c r="G62" s="160">
        <f t="shared" si="4"/>
        <v>0</v>
      </c>
    </row>
    <row r="63" spans="1:7" s="1" customFormat="1" ht="19.5" x14ac:dyDescent="0.2">
      <c r="A63" s="13">
        <f t="shared" si="5"/>
        <v>39</v>
      </c>
      <c r="B63" s="14" t="s">
        <v>139</v>
      </c>
      <c r="C63" s="15" t="s">
        <v>144</v>
      </c>
      <c r="D63" s="72" t="s">
        <v>141</v>
      </c>
      <c r="E63" s="65">
        <v>1.1599999999999999</v>
      </c>
      <c r="F63" s="205">
        <v>0</v>
      </c>
      <c r="G63" s="160">
        <f t="shared" si="4"/>
        <v>0</v>
      </c>
    </row>
    <row r="64" spans="1:7" s="1" customFormat="1" ht="19.5" x14ac:dyDescent="0.2">
      <c r="A64" s="13">
        <f t="shared" si="5"/>
        <v>40</v>
      </c>
      <c r="B64" s="14" t="s">
        <v>139</v>
      </c>
      <c r="C64" s="15" t="s">
        <v>145</v>
      </c>
      <c r="D64" s="72" t="s">
        <v>141</v>
      </c>
      <c r="E64" s="65">
        <v>16.52</v>
      </c>
      <c r="F64" s="205">
        <v>0</v>
      </c>
      <c r="G64" s="160">
        <f t="shared" si="4"/>
        <v>0</v>
      </c>
    </row>
    <row r="65" spans="1:7" s="1" customFormat="1" ht="19.5" x14ac:dyDescent="0.2">
      <c r="A65" s="13">
        <f t="shared" si="5"/>
        <v>41</v>
      </c>
      <c r="B65" s="14" t="s">
        <v>139</v>
      </c>
      <c r="C65" s="15" t="s">
        <v>146</v>
      </c>
      <c r="D65" s="72" t="s">
        <v>141</v>
      </c>
      <c r="E65" s="65">
        <v>0.64</v>
      </c>
      <c r="F65" s="205">
        <v>0</v>
      </c>
      <c r="G65" s="160">
        <f t="shared" si="4"/>
        <v>0</v>
      </c>
    </row>
    <row r="66" spans="1:7" s="1" customFormat="1" ht="19.5" x14ac:dyDescent="0.2">
      <c r="A66" s="13">
        <f t="shared" si="5"/>
        <v>42</v>
      </c>
      <c r="B66" s="14" t="s">
        <v>139</v>
      </c>
      <c r="C66" s="15" t="s">
        <v>147</v>
      </c>
      <c r="D66" s="72" t="s">
        <v>141</v>
      </c>
      <c r="E66" s="65">
        <v>0.47</v>
      </c>
      <c r="F66" s="205">
        <v>0</v>
      </c>
      <c r="G66" s="160">
        <f t="shared" si="4"/>
        <v>0</v>
      </c>
    </row>
    <row r="67" spans="1:7" s="1" customFormat="1" ht="48.75" x14ac:dyDescent="0.2">
      <c r="A67" s="24">
        <f t="shared" si="5"/>
        <v>43</v>
      </c>
      <c r="B67" s="25" t="s">
        <v>148</v>
      </c>
      <c r="C67" s="26" t="s">
        <v>149</v>
      </c>
      <c r="D67" s="74" t="s">
        <v>33</v>
      </c>
      <c r="E67" s="66">
        <v>7.2999999999999995E-2</v>
      </c>
      <c r="F67" s="205">
        <v>0</v>
      </c>
      <c r="G67" s="160">
        <f t="shared" si="4"/>
        <v>0</v>
      </c>
    </row>
    <row r="68" spans="1:7" s="1" customFormat="1" ht="9.75" x14ac:dyDescent="0.2">
      <c r="A68" s="4"/>
      <c r="B68" s="22" t="s">
        <v>34</v>
      </c>
      <c r="C68" s="23" t="s">
        <v>150</v>
      </c>
      <c r="D68" s="73"/>
      <c r="E68" s="120"/>
      <c r="F68" s="159"/>
      <c r="G68" s="160"/>
    </row>
    <row r="69" spans="1:7" s="1" customFormat="1" ht="19.5" x14ac:dyDescent="0.2">
      <c r="A69" s="13">
        <f>A67+1</f>
        <v>44</v>
      </c>
      <c r="B69" s="14" t="s">
        <v>151</v>
      </c>
      <c r="C69" s="15" t="s">
        <v>152</v>
      </c>
      <c r="D69" s="72" t="s">
        <v>78</v>
      </c>
      <c r="E69" s="65">
        <v>15.36</v>
      </c>
      <c r="F69" s="205">
        <v>0</v>
      </c>
      <c r="G69" s="160">
        <f>F69*E69</f>
        <v>0</v>
      </c>
    </row>
    <row r="70" spans="1:7" s="1" customFormat="1" ht="9.75" x14ac:dyDescent="0.2">
      <c r="A70" s="4"/>
      <c r="B70" s="22" t="s">
        <v>34</v>
      </c>
      <c r="C70" s="23" t="s">
        <v>92</v>
      </c>
      <c r="D70" s="73"/>
      <c r="E70" s="120"/>
      <c r="F70" s="159"/>
      <c r="G70" s="160"/>
    </row>
    <row r="71" spans="1:7" s="1" customFormat="1" ht="78" x14ac:dyDescent="0.2">
      <c r="A71" s="13">
        <f>A69+1</f>
        <v>45</v>
      </c>
      <c r="B71" s="14" t="s">
        <v>153</v>
      </c>
      <c r="C71" s="15" t="s">
        <v>154</v>
      </c>
      <c r="D71" s="72" t="s">
        <v>15</v>
      </c>
      <c r="E71" s="65">
        <v>48</v>
      </c>
      <c r="F71" s="205">
        <v>0</v>
      </c>
      <c r="G71" s="160">
        <f t="shared" ref="G71:G85" si="6">F71*E71</f>
        <v>0</v>
      </c>
    </row>
    <row r="72" spans="1:7" s="1" customFormat="1" ht="29.25" x14ac:dyDescent="0.2">
      <c r="A72" s="13">
        <f t="shared" ref="A72:A85" si="7">A71+1</f>
        <v>46</v>
      </c>
      <c r="B72" s="14" t="s">
        <v>153</v>
      </c>
      <c r="C72" s="15" t="s">
        <v>155</v>
      </c>
      <c r="D72" s="72" t="s">
        <v>15</v>
      </c>
      <c r="E72" s="65">
        <v>48</v>
      </c>
      <c r="F72" s="205">
        <v>0</v>
      </c>
      <c r="G72" s="160">
        <f t="shared" si="6"/>
        <v>0</v>
      </c>
    </row>
    <row r="73" spans="1:7" s="1" customFormat="1" ht="9.75" x14ac:dyDescent="0.2">
      <c r="A73" s="13">
        <f t="shared" si="7"/>
        <v>47</v>
      </c>
      <c r="B73" s="14" t="s">
        <v>156</v>
      </c>
      <c r="C73" s="15" t="s">
        <v>157</v>
      </c>
      <c r="D73" s="72" t="s">
        <v>15</v>
      </c>
      <c r="E73" s="65">
        <v>16</v>
      </c>
      <c r="F73" s="205">
        <v>0</v>
      </c>
      <c r="G73" s="160">
        <f t="shared" si="6"/>
        <v>0</v>
      </c>
    </row>
    <row r="74" spans="1:7" s="1" customFormat="1" ht="9.75" x14ac:dyDescent="0.2">
      <c r="A74" s="13">
        <f t="shared" si="7"/>
        <v>48</v>
      </c>
      <c r="B74" s="14" t="s">
        <v>156</v>
      </c>
      <c r="C74" s="15" t="s">
        <v>158</v>
      </c>
      <c r="D74" s="72" t="s">
        <v>15</v>
      </c>
      <c r="E74" s="65">
        <v>16</v>
      </c>
      <c r="F74" s="205">
        <v>0</v>
      </c>
      <c r="G74" s="160">
        <f t="shared" si="6"/>
        <v>0</v>
      </c>
    </row>
    <row r="75" spans="1:7" s="1" customFormat="1" ht="29.25" x14ac:dyDescent="0.2">
      <c r="A75" s="13">
        <f t="shared" si="7"/>
        <v>49</v>
      </c>
      <c r="B75" s="14" t="s">
        <v>159</v>
      </c>
      <c r="C75" s="15" t="s">
        <v>160</v>
      </c>
      <c r="D75" s="72" t="s">
        <v>15</v>
      </c>
      <c r="E75" s="65">
        <v>48</v>
      </c>
      <c r="F75" s="205">
        <v>0</v>
      </c>
      <c r="G75" s="160">
        <f t="shared" si="6"/>
        <v>0</v>
      </c>
    </row>
    <row r="76" spans="1:7" s="1" customFormat="1" ht="29.25" x14ac:dyDescent="0.2">
      <c r="A76" s="13">
        <f t="shared" si="7"/>
        <v>50</v>
      </c>
      <c r="B76" s="14" t="s">
        <v>159</v>
      </c>
      <c r="C76" s="15" t="s">
        <v>161</v>
      </c>
      <c r="D76" s="72" t="s">
        <v>15</v>
      </c>
      <c r="E76" s="65">
        <v>40</v>
      </c>
      <c r="F76" s="205">
        <v>0</v>
      </c>
      <c r="G76" s="160">
        <f t="shared" si="6"/>
        <v>0</v>
      </c>
    </row>
    <row r="77" spans="1:7" s="1" customFormat="1" ht="29.25" x14ac:dyDescent="0.2">
      <c r="A77" s="13">
        <f t="shared" si="7"/>
        <v>51</v>
      </c>
      <c r="B77" s="14" t="s">
        <v>159</v>
      </c>
      <c r="C77" s="15" t="s">
        <v>162</v>
      </c>
      <c r="D77" s="72" t="s">
        <v>15</v>
      </c>
      <c r="E77" s="65">
        <v>40</v>
      </c>
      <c r="F77" s="205">
        <v>0</v>
      </c>
      <c r="G77" s="160">
        <f t="shared" si="6"/>
        <v>0</v>
      </c>
    </row>
    <row r="78" spans="1:7" s="1" customFormat="1" ht="39" x14ac:dyDescent="0.2">
      <c r="A78" s="13">
        <f t="shared" si="7"/>
        <v>52</v>
      </c>
      <c r="B78" s="14" t="s">
        <v>163</v>
      </c>
      <c r="C78" s="15" t="s">
        <v>164</v>
      </c>
      <c r="D78" s="72" t="s">
        <v>15</v>
      </c>
      <c r="E78" s="65">
        <v>8</v>
      </c>
      <c r="F78" s="205">
        <v>0</v>
      </c>
      <c r="G78" s="160">
        <f t="shared" si="6"/>
        <v>0</v>
      </c>
    </row>
    <row r="79" spans="1:7" s="1" customFormat="1" ht="29.25" x14ac:dyDescent="0.2">
      <c r="A79" s="13">
        <f t="shared" si="7"/>
        <v>53</v>
      </c>
      <c r="B79" s="14" t="s">
        <v>163</v>
      </c>
      <c r="C79" s="15" t="s">
        <v>165</v>
      </c>
      <c r="D79" s="72" t="s">
        <v>15</v>
      </c>
      <c r="E79" s="65">
        <v>8</v>
      </c>
      <c r="F79" s="205">
        <v>0</v>
      </c>
      <c r="G79" s="160">
        <f t="shared" si="6"/>
        <v>0</v>
      </c>
    </row>
    <row r="80" spans="1:7" s="1" customFormat="1" ht="29.25" x14ac:dyDescent="0.2">
      <c r="A80" s="13">
        <f t="shared" si="7"/>
        <v>54</v>
      </c>
      <c r="B80" s="14" t="s">
        <v>163</v>
      </c>
      <c r="C80" s="15" t="s">
        <v>166</v>
      </c>
      <c r="D80" s="72" t="s">
        <v>15</v>
      </c>
      <c r="E80" s="65">
        <v>8</v>
      </c>
      <c r="F80" s="205">
        <v>0</v>
      </c>
      <c r="G80" s="160">
        <f t="shared" si="6"/>
        <v>0</v>
      </c>
    </row>
    <row r="81" spans="1:7" s="1" customFormat="1" ht="9.75" x14ac:dyDescent="0.2">
      <c r="A81" s="13">
        <f t="shared" si="7"/>
        <v>55</v>
      </c>
      <c r="B81" s="14" t="s">
        <v>163</v>
      </c>
      <c r="C81" s="15" t="s">
        <v>167</v>
      </c>
      <c r="D81" s="72" t="s">
        <v>15</v>
      </c>
      <c r="E81" s="65">
        <v>8</v>
      </c>
      <c r="F81" s="205">
        <v>0</v>
      </c>
      <c r="G81" s="160">
        <f t="shared" si="6"/>
        <v>0</v>
      </c>
    </row>
    <row r="82" spans="1:7" s="1" customFormat="1" ht="39" x14ac:dyDescent="0.2">
      <c r="A82" s="13">
        <f t="shared" si="7"/>
        <v>56</v>
      </c>
      <c r="B82" s="14" t="s">
        <v>168</v>
      </c>
      <c r="C82" s="15" t="s">
        <v>169</v>
      </c>
      <c r="D82" s="72" t="s">
        <v>15</v>
      </c>
      <c r="E82" s="65">
        <v>1</v>
      </c>
      <c r="F82" s="205">
        <v>0</v>
      </c>
      <c r="G82" s="160">
        <f t="shared" si="6"/>
        <v>0</v>
      </c>
    </row>
    <row r="83" spans="1:7" s="1" customFormat="1" ht="9.75" x14ac:dyDescent="0.2">
      <c r="A83" s="13">
        <f t="shared" si="7"/>
        <v>57</v>
      </c>
      <c r="B83" s="14" t="s">
        <v>168</v>
      </c>
      <c r="C83" s="15" t="s">
        <v>170</v>
      </c>
      <c r="D83" s="72" t="s">
        <v>15</v>
      </c>
      <c r="E83" s="65">
        <v>1</v>
      </c>
      <c r="F83" s="205">
        <v>0</v>
      </c>
      <c r="G83" s="160">
        <f t="shared" si="6"/>
        <v>0</v>
      </c>
    </row>
    <row r="84" spans="1:7" s="1" customFormat="1" ht="68.25" x14ac:dyDescent="0.2">
      <c r="A84" s="13">
        <f t="shared" si="7"/>
        <v>58</v>
      </c>
      <c r="B84" s="14" t="s">
        <v>171</v>
      </c>
      <c r="C84" s="15" t="s">
        <v>172</v>
      </c>
      <c r="D84" s="72" t="s">
        <v>15</v>
      </c>
      <c r="E84" s="65">
        <v>2</v>
      </c>
      <c r="F84" s="205">
        <v>0</v>
      </c>
      <c r="G84" s="160">
        <f t="shared" si="6"/>
        <v>0</v>
      </c>
    </row>
    <row r="85" spans="1:7" s="1" customFormat="1" ht="9.75" x14ac:dyDescent="0.2">
      <c r="A85" s="13">
        <f t="shared" si="7"/>
        <v>59</v>
      </c>
      <c r="B85" s="14" t="s">
        <v>173</v>
      </c>
      <c r="C85" s="15" t="s">
        <v>174</v>
      </c>
      <c r="D85" s="72" t="s">
        <v>29</v>
      </c>
      <c r="E85" s="65">
        <v>11.4</v>
      </c>
      <c r="F85" s="205">
        <v>0</v>
      </c>
      <c r="G85" s="160">
        <f t="shared" si="6"/>
        <v>0</v>
      </c>
    </row>
    <row r="86" spans="1:7" s="1" customFormat="1" ht="9.75" x14ac:dyDescent="0.2">
      <c r="A86" s="4"/>
      <c r="B86" s="22" t="s">
        <v>34</v>
      </c>
      <c r="C86" s="23" t="s">
        <v>175</v>
      </c>
      <c r="D86" s="73"/>
      <c r="E86" s="120"/>
      <c r="F86" s="159"/>
      <c r="G86" s="160"/>
    </row>
    <row r="87" spans="1:7" s="1" customFormat="1" ht="68.25" x14ac:dyDescent="0.2">
      <c r="A87" s="13">
        <f>A85+1</f>
        <v>60</v>
      </c>
      <c r="B87" s="14" t="s">
        <v>176</v>
      </c>
      <c r="C87" s="15" t="s">
        <v>177</v>
      </c>
      <c r="D87" s="72" t="s">
        <v>15</v>
      </c>
      <c r="E87" s="65">
        <v>12</v>
      </c>
      <c r="F87" s="205">
        <v>0</v>
      </c>
      <c r="G87" s="160">
        <f t="shared" ref="G87:G98" si="8">F87*E87</f>
        <v>0</v>
      </c>
    </row>
    <row r="88" spans="1:7" s="1" customFormat="1" ht="19.5" x14ac:dyDescent="0.2">
      <c r="A88" s="13">
        <f t="shared" ref="A88:A97" si="9">A87+1</f>
        <v>61</v>
      </c>
      <c r="B88" s="14" t="s">
        <v>178</v>
      </c>
      <c r="C88" s="15" t="s">
        <v>179</v>
      </c>
      <c r="D88" s="72" t="s">
        <v>15</v>
      </c>
      <c r="E88" s="65">
        <v>12</v>
      </c>
      <c r="F88" s="205">
        <v>0</v>
      </c>
      <c r="G88" s="160">
        <f t="shared" si="8"/>
        <v>0</v>
      </c>
    </row>
    <row r="89" spans="1:7" s="1" customFormat="1" ht="19.5" x14ac:dyDescent="0.2">
      <c r="A89" s="213">
        <f t="shared" si="9"/>
        <v>62</v>
      </c>
      <c r="B89" s="203" t="s">
        <v>180</v>
      </c>
      <c r="C89" s="202" t="s">
        <v>363</v>
      </c>
      <c r="D89" s="215" t="s">
        <v>15</v>
      </c>
      <c r="E89" s="216">
        <v>1</v>
      </c>
      <c r="F89" s="205">
        <v>0</v>
      </c>
      <c r="G89" s="217">
        <f t="shared" si="8"/>
        <v>0</v>
      </c>
    </row>
    <row r="90" spans="1:7" s="1" customFormat="1" ht="9.75" x14ac:dyDescent="0.2">
      <c r="A90" s="13">
        <f t="shared" si="9"/>
        <v>63</v>
      </c>
      <c r="B90" s="14" t="s">
        <v>181</v>
      </c>
      <c r="C90" s="15" t="s">
        <v>182</v>
      </c>
      <c r="D90" s="72" t="s">
        <v>15</v>
      </c>
      <c r="E90" s="65">
        <v>12</v>
      </c>
      <c r="F90" s="205">
        <v>0</v>
      </c>
      <c r="G90" s="160">
        <f t="shared" si="8"/>
        <v>0</v>
      </c>
    </row>
    <row r="91" spans="1:7" s="1" customFormat="1" ht="9.75" x14ac:dyDescent="0.2">
      <c r="A91" s="13">
        <f t="shared" si="9"/>
        <v>64</v>
      </c>
      <c r="B91" s="14" t="s">
        <v>183</v>
      </c>
      <c r="C91" s="15" t="s">
        <v>184</v>
      </c>
      <c r="D91" s="72" t="s">
        <v>15</v>
      </c>
      <c r="E91" s="65">
        <v>12</v>
      </c>
      <c r="F91" s="205">
        <v>0</v>
      </c>
      <c r="G91" s="160">
        <f t="shared" si="8"/>
        <v>0</v>
      </c>
    </row>
    <row r="92" spans="1:7" s="1" customFormat="1" ht="9.75" x14ac:dyDescent="0.2">
      <c r="A92" s="13">
        <f t="shared" si="9"/>
        <v>65</v>
      </c>
      <c r="B92" s="14" t="s">
        <v>185</v>
      </c>
      <c r="C92" s="15" t="s">
        <v>186</v>
      </c>
      <c r="D92" s="72" t="s">
        <v>15</v>
      </c>
      <c r="E92" s="65">
        <v>12</v>
      </c>
      <c r="F92" s="205">
        <v>0</v>
      </c>
      <c r="G92" s="160">
        <f t="shared" si="8"/>
        <v>0</v>
      </c>
    </row>
    <row r="93" spans="1:7" s="1" customFormat="1" ht="9.75" x14ac:dyDescent="0.2">
      <c r="A93" s="13">
        <f t="shared" si="9"/>
        <v>66</v>
      </c>
      <c r="B93" s="14" t="s">
        <v>187</v>
      </c>
      <c r="C93" s="15" t="s">
        <v>188</v>
      </c>
      <c r="D93" s="72" t="s">
        <v>15</v>
      </c>
      <c r="E93" s="65">
        <v>1</v>
      </c>
      <c r="F93" s="205">
        <v>0</v>
      </c>
      <c r="G93" s="160">
        <f t="shared" si="8"/>
        <v>0</v>
      </c>
    </row>
    <row r="94" spans="1:7" s="1" customFormat="1" ht="9.75" x14ac:dyDescent="0.2">
      <c r="A94" s="213">
        <f>A93+1</f>
        <v>67</v>
      </c>
      <c r="B94" s="203"/>
      <c r="C94" s="202" t="s">
        <v>335</v>
      </c>
      <c r="D94" s="215" t="s">
        <v>317</v>
      </c>
      <c r="E94" s="216">
        <v>15.36</v>
      </c>
      <c r="F94" s="205">
        <v>0</v>
      </c>
      <c r="G94" s="217">
        <f t="shared" si="8"/>
        <v>0</v>
      </c>
    </row>
    <row r="95" spans="1:7" s="1" customFormat="1" ht="9.75" x14ac:dyDescent="0.2">
      <c r="A95" s="213">
        <f>A94+1</f>
        <v>68</v>
      </c>
      <c r="B95" s="203"/>
      <c r="C95" s="202" t="s">
        <v>326</v>
      </c>
      <c r="D95" s="215" t="s">
        <v>298</v>
      </c>
      <c r="E95" s="216">
        <v>2</v>
      </c>
      <c r="F95" s="205">
        <v>0</v>
      </c>
      <c r="G95" s="217">
        <f t="shared" si="8"/>
        <v>0</v>
      </c>
    </row>
    <row r="96" spans="1:7" s="1" customFormat="1" ht="29.25" x14ac:dyDescent="0.2">
      <c r="A96" s="13">
        <f>A95+1</f>
        <v>69</v>
      </c>
      <c r="B96" s="14" t="s">
        <v>189</v>
      </c>
      <c r="C96" s="15" t="s">
        <v>190</v>
      </c>
      <c r="D96" s="72" t="s">
        <v>299</v>
      </c>
      <c r="E96" s="65">
        <v>1</v>
      </c>
      <c r="F96" s="205">
        <v>0</v>
      </c>
      <c r="G96" s="217">
        <f t="shared" si="8"/>
        <v>0</v>
      </c>
    </row>
    <row r="97" spans="1:7" s="1" customFormat="1" ht="29.25" x14ac:dyDescent="0.2">
      <c r="A97" s="13">
        <f t="shared" si="9"/>
        <v>70</v>
      </c>
      <c r="B97" s="14" t="s">
        <v>191</v>
      </c>
      <c r="C97" s="15" t="s">
        <v>192</v>
      </c>
      <c r="D97" s="72" t="s">
        <v>299</v>
      </c>
      <c r="E97" s="65">
        <v>1</v>
      </c>
      <c r="F97" s="205">
        <v>0</v>
      </c>
      <c r="G97" s="160">
        <f t="shared" si="8"/>
        <v>0</v>
      </c>
    </row>
    <row r="98" spans="1:7" s="1" customFormat="1" ht="30" thickBot="1" x14ac:dyDescent="0.25">
      <c r="A98" s="48">
        <f>A97+1</f>
        <v>71</v>
      </c>
      <c r="B98" s="49" t="s">
        <v>193</v>
      </c>
      <c r="C98" s="50" t="s">
        <v>194</v>
      </c>
      <c r="D98" s="75" t="s">
        <v>299</v>
      </c>
      <c r="E98" s="122">
        <v>1</v>
      </c>
      <c r="F98" s="205">
        <v>0</v>
      </c>
      <c r="G98" s="166">
        <f t="shared" si="8"/>
        <v>0</v>
      </c>
    </row>
    <row r="99" spans="1:7" ht="13.5" thickBot="1" x14ac:dyDescent="0.25">
      <c r="A99" s="152"/>
      <c r="B99" s="47"/>
      <c r="C99" s="47"/>
      <c r="D99" s="76"/>
      <c r="E99" s="123"/>
      <c r="F99" s="168"/>
      <c r="G99" s="169"/>
    </row>
    <row r="100" spans="1:7" s="8" customFormat="1" ht="12" thickBot="1" x14ac:dyDescent="0.25">
      <c r="A100" s="18"/>
      <c r="B100" s="19"/>
      <c r="C100" s="21" t="s">
        <v>17</v>
      </c>
      <c r="D100" s="21"/>
      <c r="E100" s="124"/>
      <c r="F100" s="21"/>
      <c r="G100" s="170">
        <f>SUBTOTAL(9,G5:G98)</f>
        <v>0</v>
      </c>
    </row>
  </sheetData>
  <autoFilter ref="A4:G98" xr:uid="{00000000-0001-0000-0A00-000000000000}"/>
  <printOptions horizontalCentered="1" gridLines="1"/>
  <pageMargins left="0.39370078740157483" right="0.39370078740157483" top="0.59055118110236227" bottom="0.59055118110236227" header="0.31496062992125984" footer="0.31496062992125984"/>
  <pageSetup paperSize="9" fitToHeight="100" orientation="portrait" r:id="rId1"/>
  <headerFooter>
    <oddFooter>&amp;CStránka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1"/>
  <sheetViews>
    <sheetView view="pageBreakPreview" zoomScale="150" zoomScaleNormal="100" zoomScaleSheetLayoutView="150" workbookViewId="0">
      <selection activeCell="F2" sqref="F2"/>
    </sheetView>
  </sheetViews>
  <sheetFormatPr defaultRowHeight="12.75" x14ac:dyDescent="0.2"/>
  <cols>
    <col min="1" max="1" width="3.7109375" customWidth="1"/>
    <col min="2" max="2" width="10.7109375" customWidth="1"/>
    <col min="3" max="3" width="45.7109375" customWidth="1"/>
    <col min="4" max="4" width="9.85546875" bestFit="1" customWidth="1"/>
    <col min="5" max="5" width="6.7109375" style="138" customWidth="1"/>
    <col min="6" max="6" width="6.7109375" style="90" customWidth="1"/>
    <col min="7" max="7" width="10.7109375" style="90" customWidth="1"/>
  </cols>
  <sheetData>
    <row r="1" spans="1:7" x14ac:dyDescent="0.2">
      <c r="A1" s="89" t="s">
        <v>0</v>
      </c>
    </row>
    <row r="2" spans="1:7" s="2" customFormat="1" ht="10.5" thickBot="1" x14ac:dyDescent="0.25">
      <c r="A2" s="42"/>
      <c r="B2" s="42" t="s">
        <v>74</v>
      </c>
      <c r="C2" s="88" t="s">
        <v>337</v>
      </c>
      <c r="D2" s="42"/>
      <c r="E2" s="139"/>
      <c r="F2" s="91"/>
      <c r="G2" s="91"/>
    </row>
    <row r="3" spans="1:7" s="1" customFormat="1" ht="9.75" x14ac:dyDescent="0.2">
      <c r="A3" s="5" t="s">
        <v>1</v>
      </c>
      <c r="B3" s="46" t="s">
        <v>3</v>
      </c>
      <c r="C3" s="46" t="s">
        <v>5</v>
      </c>
      <c r="D3" s="46" t="s">
        <v>7</v>
      </c>
      <c r="E3" s="77" t="s">
        <v>9</v>
      </c>
      <c r="F3" s="92" t="s">
        <v>294</v>
      </c>
      <c r="G3" s="174" t="s">
        <v>295</v>
      </c>
    </row>
    <row r="4" spans="1:7" s="1" customFormat="1" ht="10.5" thickBot="1" x14ac:dyDescent="0.25">
      <c r="A4" s="6" t="s">
        <v>2</v>
      </c>
      <c r="B4" s="7" t="s">
        <v>4</v>
      </c>
      <c r="C4" s="7" t="s">
        <v>6</v>
      </c>
      <c r="D4" s="7" t="s">
        <v>8</v>
      </c>
      <c r="E4" s="116" t="s">
        <v>10</v>
      </c>
      <c r="F4" s="85" t="s">
        <v>11</v>
      </c>
      <c r="G4" s="171" t="s">
        <v>12</v>
      </c>
    </row>
    <row r="5" spans="1:7" s="8" customFormat="1" ht="11.25" x14ac:dyDescent="0.2">
      <c r="A5" s="10"/>
      <c r="B5" s="11" t="s">
        <v>13</v>
      </c>
      <c r="C5" s="12" t="s">
        <v>14</v>
      </c>
      <c r="D5" s="9"/>
      <c r="E5" s="140"/>
      <c r="F5" s="175"/>
      <c r="G5" s="176">
        <f>SUBTOTAL(9,G6)</f>
        <v>0</v>
      </c>
    </row>
    <row r="6" spans="1:7" s="1" customFormat="1" ht="9.75" x14ac:dyDescent="0.2">
      <c r="A6" s="55">
        <v>1</v>
      </c>
      <c r="B6" s="56" t="s">
        <v>27</v>
      </c>
      <c r="C6" s="57" t="s">
        <v>28</v>
      </c>
      <c r="D6" s="58" t="s">
        <v>29</v>
      </c>
      <c r="E6" s="93">
        <v>2</v>
      </c>
      <c r="F6" s="184">
        <v>0</v>
      </c>
      <c r="G6" s="177">
        <f>F6*E6</f>
        <v>0</v>
      </c>
    </row>
    <row r="7" spans="1:7" s="8" customFormat="1" ht="11.25" x14ac:dyDescent="0.2">
      <c r="A7" s="52"/>
      <c r="B7" s="53" t="s">
        <v>30</v>
      </c>
      <c r="C7" s="28" t="s">
        <v>324</v>
      </c>
      <c r="D7" s="54"/>
      <c r="E7" s="141"/>
      <c r="F7" s="175"/>
      <c r="G7" s="176">
        <f>SUBTOTAL(9,G8:G8)</f>
        <v>0</v>
      </c>
    </row>
    <row r="8" spans="1:7" s="1" customFormat="1" ht="9.75" x14ac:dyDescent="0.2">
      <c r="A8" s="55">
        <f>A6+1</f>
        <v>2</v>
      </c>
      <c r="B8" s="219" t="s">
        <v>36</v>
      </c>
      <c r="C8" s="220" t="s">
        <v>333</v>
      </c>
      <c r="D8" s="229" t="s">
        <v>298</v>
      </c>
      <c r="E8" s="230">
        <v>1</v>
      </c>
      <c r="F8" s="231">
        <v>0</v>
      </c>
      <c r="G8" s="232">
        <f>F8*E8</f>
        <v>0</v>
      </c>
    </row>
    <row r="9" spans="1:7" s="8" customFormat="1" ht="11.25" x14ac:dyDescent="0.2">
      <c r="A9" s="52"/>
      <c r="B9" s="53" t="s">
        <v>37</v>
      </c>
      <c r="C9" s="28" t="s">
        <v>38</v>
      </c>
      <c r="D9" s="54"/>
      <c r="E9" s="141"/>
      <c r="F9" s="175"/>
      <c r="G9" s="176">
        <f>SUBTOTAL(9,G10)</f>
        <v>0</v>
      </c>
    </row>
    <row r="10" spans="1:7" s="1" customFormat="1" ht="9.75" x14ac:dyDescent="0.2">
      <c r="A10" s="55">
        <f>A8+1</f>
        <v>3</v>
      </c>
      <c r="B10" s="56" t="s">
        <v>39</v>
      </c>
      <c r="C10" s="57" t="s">
        <v>40</v>
      </c>
      <c r="D10" s="58" t="s">
        <v>33</v>
      </c>
      <c r="E10" s="93">
        <v>6.0999999999999999E-2</v>
      </c>
      <c r="F10" s="184">
        <v>0</v>
      </c>
      <c r="G10" s="177">
        <f>F10*E10</f>
        <v>0</v>
      </c>
    </row>
    <row r="11" spans="1:7" s="8" customFormat="1" ht="11.25" x14ac:dyDescent="0.2">
      <c r="A11" s="52"/>
      <c r="B11" s="53" t="s">
        <v>41</v>
      </c>
      <c r="C11" s="28" t="s">
        <v>42</v>
      </c>
      <c r="D11" s="54"/>
      <c r="E11" s="141"/>
      <c r="F11" s="175"/>
      <c r="G11" s="176">
        <f>SUBTOTAL(9,G12:G14)</f>
        <v>0</v>
      </c>
    </row>
    <row r="12" spans="1:7" s="1" customFormat="1" ht="9.75" x14ac:dyDescent="0.2">
      <c r="A12" s="13">
        <f>A10+1</f>
        <v>4</v>
      </c>
      <c r="B12" s="14" t="s">
        <v>43</v>
      </c>
      <c r="C12" s="15" t="s">
        <v>44</v>
      </c>
      <c r="D12" s="16" t="s">
        <v>15</v>
      </c>
      <c r="E12" s="142">
        <v>2</v>
      </c>
      <c r="F12" s="185">
        <v>0</v>
      </c>
      <c r="G12" s="178">
        <f>F12*E12</f>
        <v>0</v>
      </c>
    </row>
    <row r="13" spans="1:7" s="1" customFormat="1" ht="19.5" x14ac:dyDescent="0.2">
      <c r="A13" s="24">
        <f>A12+1</f>
        <v>5</v>
      </c>
      <c r="B13" s="25" t="s">
        <v>45</v>
      </c>
      <c r="C13" s="26" t="s">
        <v>46</v>
      </c>
      <c r="D13" s="27" t="s">
        <v>47</v>
      </c>
      <c r="E13" s="143">
        <v>2</v>
      </c>
      <c r="F13" s="185">
        <v>0</v>
      </c>
      <c r="G13" s="178">
        <f>F13*E13</f>
        <v>0</v>
      </c>
    </row>
    <row r="14" spans="1:7" s="1" customFormat="1" ht="9.75" x14ac:dyDescent="0.2">
      <c r="A14" s="55">
        <f>A13+1</f>
        <v>6</v>
      </c>
      <c r="B14" s="56" t="s">
        <v>48</v>
      </c>
      <c r="C14" s="57" t="s">
        <v>49</v>
      </c>
      <c r="D14" s="58" t="s">
        <v>33</v>
      </c>
      <c r="E14" s="93">
        <v>1E-3</v>
      </c>
      <c r="F14" s="184">
        <v>0</v>
      </c>
      <c r="G14" s="177">
        <f>F14*E14</f>
        <v>0</v>
      </c>
    </row>
    <row r="15" spans="1:7" s="8" customFormat="1" ht="11.25" x14ac:dyDescent="0.2">
      <c r="A15" s="52"/>
      <c r="B15" s="207" t="s">
        <v>50</v>
      </c>
      <c r="C15" s="233" t="s">
        <v>327</v>
      </c>
      <c r="D15" s="234"/>
      <c r="E15" s="235"/>
      <c r="F15" s="236"/>
      <c r="G15" s="237">
        <f>SUBTOTAL(9,G16:G19)</f>
        <v>0</v>
      </c>
    </row>
    <row r="16" spans="1:7" s="1" customFormat="1" ht="9.75" x14ac:dyDescent="0.2">
      <c r="A16" s="13">
        <f>A14+1</f>
        <v>7</v>
      </c>
      <c r="B16" s="14" t="s">
        <v>51</v>
      </c>
      <c r="C16" s="15" t="s">
        <v>52</v>
      </c>
      <c r="D16" s="16" t="s">
        <v>53</v>
      </c>
      <c r="E16" s="142">
        <v>2</v>
      </c>
      <c r="F16" s="185">
        <v>0</v>
      </c>
      <c r="G16" s="178">
        <f>F16*E16</f>
        <v>0</v>
      </c>
    </row>
    <row r="17" spans="1:7" s="1" customFormat="1" ht="9.75" x14ac:dyDescent="0.2">
      <c r="A17" s="24">
        <f>A16+1</f>
        <v>8</v>
      </c>
      <c r="B17" s="25" t="s">
        <v>54</v>
      </c>
      <c r="C17" s="26" t="s">
        <v>55</v>
      </c>
      <c r="D17" s="27" t="s">
        <v>15</v>
      </c>
      <c r="E17" s="143">
        <v>2</v>
      </c>
      <c r="F17" s="185">
        <v>0</v>
      </c>
      <c r="G17" s="178">
        <f>F17*E17</f>
        <v>0</v>
      </c>
    </row>
    <row r="18" spans="1:7" s="1" customFormat="1" ht="29.25" x14ac:dyDescent="0.2">
      <c r="A18" s="24">
        <f>A17+1</f>
        <v>9</v>
      </c>
      <c r="B18" s="25" t="s">
        <v>56</v>
      </c>
      <c r="C18" s="26" t="s">
        <v>57</v>
      </c>
      <c r="D18" s="27" t="s">
        <v>15</v>
      </c>
      <c r="E18" s="143">
        <v>2</v>
      </c>
      <c r="F18" s="185">
        <v>0</v>
      </c>
      <c r="G18" s="178">
        <f>F18*E18</f>
        <v>0</v>
      </c>
    </row>
    <row r="19" spans="1:7" s="1" customFormat="1" ht="9.75" x14ac:dyDescent="0.2">
      <c r="A19" s="55">
        <f>A18+1</f>
        <v>10</v>
      </c>
      <c r="B19" s="56" t="s">
        <v>58</v>
      </c>
      <c r="C19" s="57" t="s">
        <v>59</v>
      </c>
      <c r="D19" s="58" t="s">
        <v>33</v>
      </c>
      <c r="E19" s="93">
        <v>6.9000000000000006E-2</v>
      </c>
      <c r="F19" s="184">
        <v>0</v>
      </c>
      <c r="G19" s="177">
        <f>F19*E19</f>
        <v>0</v>
      </c>
    </row>
    <row r="20" spans="1:7" s="8" customFormat="1" ht="11.25" x14ac:dyDescent="0.2">
      <c r="A20" s="52"/>
      <c r="B20" s="53" t="s">
        <v>60</v>
      </c>
      <c r="C20" s="28" t="s">
        <v>61</v>
      </c>
      <c r="D20" s="54"/>
      <c r="E20" s="141"/>
      <c r="F20" s="175"/>
      <c r="G20" s="176">
        <f>SUBTOTAL(9,G21:G27)</f>
        <v>0</v>
      </c>
    </row>
    <row r="21" spans="1:7" s="1" customFormat="1" ht="19.5" x14ac:dyDescent="0.2">
      <c r="A21" s="13">
        <f>A19+1</f>
        <v>11</v>
      </c>
      <c r="B21" s="14" t="s">
        <v>62</v>
      </c>
      <c r="C21" s="15" t="s">
        <v>63</v>
      </c>
      <c r="D21" s="16" t="s">
        <v>29</v>
      </c>
      <c r="E21" s="142">
        <v>17.5</v>
      </c>
      <c r="F21" s="185">
        <v>0</v>
      </c>
      <c r="G21" s="178">
        <f t="shared" ref="G21:G27" si="0">F21*E21</f>
        <v>0</v>
      </c>
    </row>
    <row r="22" spans="1:7" s="1" customFormat="1" ht="19.5" x14ac:dyDescent="0.2">
      <c r="A22" s="24">
        <f t="shared" ref="A22:A27" si="1">A21+1</f>
        <v>12</v>
      </c>
      <c r="B22" s="25" t="s">
        <v>64</v>
      </c>
      <c r="C22" s="26" t="s">
        <v>65</v>
      </c>
      <c r="D22" s="27" t="s">
        <v>29</v>
      </c>
      <c r="E22" s="143">
        <v>17.5</v>
      </c>
      <c r="F22" s="185">
        <v>0</v>
      </c>
      <c r="G22" s="178">
        <f t="shared" si="0"/>
        <v>0</v>
      </c>
    </row>
    <row r="23" spans="1:7" s="1" customFormat="1" ht="19.5" x14ac:dyDescent="0.2">
      <c r="A23" s="13">
        <f t="shared" si="1"/>
        <v>13</v>
      </c>
      <c r="B23" s="14" t="s">
        <v>66</v>
      </c>
      <c r="C23" s="15" t="s">
        <v>67</v>
      </c>
      <c r="D23" s="16" t="s">
        <v>29</v>
      </c>
      <c r="E23" s="142">
        <v>17.5</v>
      </c>
      <c r="F23" s="185">
        <v>0</v>
      </c>
      <c r="G23" s="178">
        <f t="shared" si="0"/>
        <v>0</v>
      </c>
    </row>
    <row r="24" spans="1:7" s="1" customFormat="1" ht="19.5" x14ac:dyDescent="0.2">
      <c r="A24" s="13">
        <f t="shared" si="1"/>
        <v>14</v>
      </c>
      <c r="B24" s="14" t="s">
        <v>68</v>
      </c>
      <c r="C24" s="15" t="s">
        <v>69</v>
      </c>
      <c r="D24" s="16" t="s">
        <v>29</v>
      </c>
      <c r="E24" s="142">
        <v>17.5</v>
      </c>
      <c r="F24" s="185">
        <v>0</v>
      </c>
      <c r="G24" s="178">
        <f t="shared" si="0"/>
        <v>0</v>
      </c>
    </row>
    <row r="25" spans="1:7" s="1" customFormat="1" ht="9.75" x14ac:dyDescent="0.2">
      <c r="A25" s="13">
        <f t="shared" si="1"/>
        <v>15</v>
      </c>
      <c r="B25" s="203"/>
      <c r="C25" s="202" t="s">
        <v>325</v>
      </c>
      <c r="D25" s="238" t="s">
        <v>15</v>
      </c>
      <c r="E25" s="239">
        <v>1</v>
      </c>
      <c r="F25" s="240">
        <v>0</v>
      </c>
      <c r="G25" s="241">
        <f t="shared" si="0"/>
        <v>0</v>
      </c>
    </row>
    <row r="26" spans="1:7" s="1" customFormat="1" ht="19.5" x14ac:dyDescent="0.2">
      <c r="A26" s="24">
        <f t="shared" si="1"/>
        <v>16</v>
      </c>
      <c r="B26" s="25" t="s">
        <v>70</v>
      </c>
      <c r="C26" s="26" t="s">
        <v>71</v>
      </c>
      <c r="D26" s="27" t="s">
        <v>15</v>
      </c>
      <c r="E26" s="143">
        <v>1</v>
      </c>
      <c r="F26" s="185">
        <v>0</v>
      </c>
      <c r="G26" s="178">
        <f t="shared" si="0"/>
        <v>0</v>
      </c>
    </row>
    <row r="27" spans="1:7" s="1" customFormat="1" ht="9.75" x14ac:dyDescent="0.2">
      <c r="A27" s="55">
        <f t="shared" si="1"/>
        <v>17</v>
      </c>
      <c r="B27" s="56" t="s">
        <v>72</v>
      </c>
      <c r="C27" s="57" t="s">
        <v>73</v>
      </c>
      <c r="D27" s="58" t="s">
        <v>33</v>
      </c>
      <c r="E27" s="93">
        <v>4.0000000000000001E-3</v>
      </c>
      <c r="F27" s="184">
        <v>0</v>
      </c>
      <c r="G27" s="177">
        <f t="shared" si="0"/>
        <v>0</v>
      </c>
    </row>
    <row r="28" spans="1:7" s="8" customFormat="1" ht="11.25" x14ac:dyDescent="0.2">
      <c r="A28" s="52"/>
      <c r="B28" s="207" t="s">
        <v>330</v>
      </c>
      <c r="C28" s="233" t="s">
        <v>331</v>
      </c>
      <c r="D28" s="234"/>
      <c r="E28" s="235"/>
      <c r="F28" s="236"/>
      <c r="G28" s="237">
        <f>SUBTOTAL(9,G29)</f>
        <v>0</v>
      </c>
    </row>
    <row r="29" spans="1:7" s="1" customFormat="1" ht="10.5" thickBot="1" x14ac:dyDescent="0.25">
      <c r="A29" s="48"/>
      <c r="B29" s="242"/>
      <c r="C29" s="243" t="s">
        <v>332</v>
      </c>
      <c r="D29" s="244" t="s">
        <v>298</v>
      </c>
      <c r="E29" s="245">
        <v>1</v>
      </c>
      <c r="F29" s="246">
        <v>0</v>
      </c>
      <c r="G29" s="247">
        <f>F29*E29</f>
        <v>0</v>
      </c>
    </row>
    <row r="30" spans="1:7" ht="13.5" thickBot="1" x14ac:dyDescent="0.25">
      <c r="A30" s="152"/>
      <c r="B30" s="47"/>
      <c r="C30" s="47"/>
      <c r="D30" s="47"/>
      <c r="E30" s="144"/>
      <c r="F30" s="179"/>
      <c r="G30" s="180"/>
    </row>
    <row r="31" spans="1:7" s="8" customFormat="1" ht="12" thickBot="1" x14ac:dyDescent="0.25">
      <c r="A31" s="18"/>
      <c r="B31" s="19"/>
      <c r="C31" s="21" t="s">
        <v>17</v>
      </c>
      <c r="D31" s="20"/>
      <c r="E31" s="145"/>
      <c r="F31" s="94"/>
      <c r="G31" s="181">
        <f>SUBTOTAL(9,G5:G29)</f>
        <v>0</v>
      </c>
    </row>
  </sheetData>
  <autoFilter ref="A4:G29" xr:uid="{00000000-0001-0000-0D00-000000000000}"/>
  <printOptions horizontalCentered="1" gridLines="1"/>
  <pageMargins left="0.39370078740157483" right="0.39370078740157483" top="0.59055118110236227" bottom="0.59055118110236227" header="0.31496062992125984" footer="0.31496062992125984"/>
  <pageSetup paperSize="9" fitToHeight="100" orientation="portrait" r:id="rId1"/>
  <headerFooter>
    <oddFooter>&amp;CStránka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13"/>
  <sheetViews>
    <sheetView view="pageBreakPreview" zoomScale="150" zoomScaleNormal="100" zoomScaleSheetLayoutView="150" workbookViewId="0">
      <selection activeCell="E9" sqref="E9"/>
    </sheetView>
  </sheetViews>
  <sheetFormatPr defaultRowHeight="12.75" x14ac:dyDescent="0.2"/>
  <cols>
    <col min="1" max="1" width="3.7109375" customWidth="1"/>
    <col min="2" max="2" width="10.7109375" customWidth="1"/>
    <col min="3" max="3" width="45.7109375" customWidth="1"/>
    <col min="4" max="4" width="4" bestFit="1" customWidth="1"/>
    <col min="5" max="5" width="7.5703125" style="138" bestFit="1" customWidth="1"/>
    <col min="6" max="6" width="6.7109375" style="90" customWidth="1"/>
    <col min="7" max="7" width="10.7109375" style="90" customWidth="1"/>
  </cols>
  <sheetData>
    <row r="1" spans="1:7" x14ac:dyDescent="0.2">
      <c r="A1" s="89" t="s">
        <v>0</v>
      </c>
    </row>
    <row r="2" spans="1:7" s="2" customFormat="1" ht="10.5" thickBot="1" x14ac:dyDescent="0.25">
      <c r="A2" s="42"/>
      <c r="B2" s="42" t="s">
        <v>18</v>
      </c>
      <c r="C2" s="88" t="s">
        <v>339</v>
      </c>
      <c r="D2" s="42"/>
      <c r="E2" s="139"/>
      <c r="F2" s="91"/>
      <c r="G2" s="91"/>
    </row>
    <row r="3" spans="1:7" s="1" customFormat="1" ht="9.75" x14ac:dyDescent="0.2">
      <c r="A3" s="5" t="s">
        <v>1</v>
      </c>
      <c r="B3" s="46" t="s">
        <v>3</v>
      </c>
      <c r="C3" s="46" t="s">
        <v>5</v>
      </c>
      <c r="D3" s="46" t="s">
        <v>7</v>
      </c>
      <c r="E3" s="77" t="s">
        <v>9</v>
      </c>
      <c r="F3" s="92" t="s">
        <v>294</v>
      </c>
      <c r="G3" s="174" t="s">
        <v>295</v>
      </c>
    </row>
    <row r="4" spans="1:7" s="1" customFormat="1" ht="10.5" thickBot="1" x14ac:dyDescent="0.25">
      <c r="A4" s="6" t="s">
        <v>2</v>
      </c>
      <c r="B4" s="7" t="s">
        <v>4</v>
      </c>
      <c r="C4" s="7" t="s">
        <v>6</v>
      </c>
      <c r="D4" s="7" t="s">
        <v>8</v>
      </c>
      <c r="E4" s="116" t="s">
        <v>10</v>
      </c>
      <c r="F4" s="85" t="s">
        <v>11</v>
      </c>
      <c r="G4" s="171" t="s">
        <v>12</v>
      </c>
    </row>
    <row r="5" spans="1:7" s="8" customFormat="1" ht="11.25" x14ac:dyDescent="0.2">
      <c r="A5" s="249"/>
      <c r="B5" s="250" t="s">
        <v>13</v>
      </c>
      <c r="C5" s="251" t="s">
        <v>14</v>
      </c>
      <c r="D5" s="252"/>
      <c r="E5" s="253"/>
      <c r="F5" s="236"/>
      <c r="G5" s="237">
        <f>SUBTOTAL(9,G6:G7)</f>
        <v>0</v>
      </c>
    </row>
    <row r="6" spans="1:7" s="1" customFormat="1" ht="39" x14ac:dyDescent="0.2">
      <c r="A6" s="213">
        <v>1</v>
      </c>
      <c r="B6" s="203"/>
      <c r="C6" s="202" t="s">
        <v>16</v>
      </c>
      <c r="D6" s="215" t="s">
        <v>15</v>
      </c>
      <c r="E6" s="239">
        <v>1</v>
      </c>
      <c r="F6" s="240">
        <v>0</v>
      </c>
      <c r="G6" s="241">
        <f t="shared" ref="G6:G7" si="0">F6*E6</f>
        <v>0</v>
      </c>
    </row>
    <row r="7" spans="1:7" s="1" customFormat="1" ht="29.25" x14ac:dyDescent="0.2">
      <c r="A7" s="218">
        <f>A6+1</f>
        <v>2</v>
      </c>
      <c r="B7" s="219"/>
      <c r="C7" s="248" t="s">
        <v>343</v>
      </c>
      <c r="D7" s="221" t="s">
        <v>15</v>
      </c>
      <c r="E7" s="230">
        <v>1</v>
      </c>
      <c r="F7" s="231">
        <v>0</v>
      </c>
      <c r="G7" s="232">
        <f t="shared" si="0"/>
        <v>0</v>
      </c>
    </row>
    <row r="8" spans="1:7" s="8" customFormat="1" ht="11.25" x14ac:dyDescent="0.2">
      <c r="A8" s="206"/>
      <c r="B8" s="207" t="s">
        <v>296</v>
      </c>
      <c r="C8" s="233" t="s">
        <v>297</v>
      </c>
      <c r="D8" s="224"/>
      <c r="E8" s="235"/>
      <c r="F8" s="236"/>
      <c r="G8" s="237">
        <f>SUBTOTAL(9,G9:G11)</f>
        <v>0</v>
      </c>
    </row>
    <row r="9" spans="1:7" s="1" customFormat="1" ht="9.75" x14ac:dyDescent="0.2">
      <c r="A9" s="213">
        <f>A7+1</f>
        <v>3</v>
      </c>
      <c r="B9" s="203"/>
      <c r="C9" s="202" t="s">
        <v>308</v>
      </c>
      <c r="D9" s="254" t="s">
        <v>346</v>
      </c>
      <c r="E9" s="255">
        <f>('01_ZOV'!$G$37+'02_Leseni'!$G$66+'03_Svetlik'!$G$100+'04_ELE'!$G$31)/100</f>
        <v>0</v>
      </c>
      <c r="F9" s="240">
        <v>0</v>
      </c>
      <c r="G9" s="241">
        <f>F9*E9</f>
        <v>0</v>
      </c>
    </row>
    <row r="10" spans="1:7" s="1" customFormat="1" ht="9.75" x14ac:dyDescent="0.2">
      <c r="A10" s="213">
        <v>4</v>
      </c>
      <c r="B10" s="203"/>
      <c r="C10" s="202" t="s">
        <v>344</v>
      </c>
      <c r="D10" s="254" t="s">
        <v>346</v>
      </c>
      <c r="E10" s="255">
        <f>('01_ZOV'!$G$37+'02_Leseni'!$G$66+'03_Svetlik'!$G$100+'04_ELE'!$G$31)/100</f>
        <v>0</v>
      </c>
      <c r="F10" s="240">
        <v>0</v>
      </c>
      <c r="G10" s="241">
        <f>F10*E10</f>
        <v>0</v>
      </c>
    </row>
    <row r="11" spans="1:7" s="1" customFormat="1" ht="10.5" thickBot="1" x14ac:dyDescent="0.25">
      <c r="A11" s="256">
        <v>5</v>
      </c>
      <c r="B11" s="242"/>
      <c r="C11" s="243" t="s">
        <v>25</v>
      </c>
      <c r="D11" s="257" t="s">
        <v>346</v>
      </c>
      <c r="E11" s="258">
        <f>('01_ZOV'!$G$37+'02_Leseni'!$G$66+'03_Svetlik'!$G$100+'04_ELE'!$G$31)/100</f>
        <v>0</v>
      </c>
      <c r="F11" s="246">
        <v>0</v>
      </c>
      <c r="G11" s="247">
        <f>F11*E11</f>
        <v>0</v>
      </c>
    </row>
    <row r="12" spans="1:7" ht="13.5" thickBot="1" x14ac:dyDescent="0.25">
      <c r="A12" s="152"/>
      <c r="B12" s="47"/>
      <c r="C12" s="47"/>
      <c r="D12" s="47"/>
      <c r="E12" s="144"/>
      <c r="F12" s="179"/>
      <c r="G12" s="180"/>
    </row>
    <row r="13" spans="1:7" s="8" customFormat="1" ht="12" thickBot="1" x14ac:dyDescent="0.25">
      <c r="A13" s="18"/>
      <c r="B13" s="19"/>
      <c r="C13" s="21" t="s">
        <v>17</v>
      </c>
      <c r="D13" s="20"/>
      <c r="E13" s="145"/>
      <c r="F13" s="94"/>
      <c r="G13" s="181">
        <f>SUBTOTAL(9,G5:G11)</f>
        <v>0</v>
      </c>
    </row>
  </sheetData>
  <printOptions horizontalCentered="1" gridLines="1"/>
  <pageMargins left="0.39370078740157483" right="0.39370078740157483" top="0.59055118110236227" bottom="0.59055118110236227" header="0.31496062992125984" footer="0.31496062992125984"/>
  <pageSetup paperSize="9" fitToHeight="100" orientation="portrait" r:id="rId1"/>
  <headerFoot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REKAPITULACE OBJEKTŮ STAVBY</vt:lpstr>
      <vt:lpstr>01_ZOV</vt:lpstr>
      <vt:lpstr>02_Leseni</vt:lpstr>
      <vt:lpstr>03_Svetlik</vt:lpstr>
      <vt:lpstr>04_ELE</vt:lpstr>
      <vt:lpstr>05_VRN</vt:lpstr>
      <vt:lpstr>'01_ZOV'!Názvy_tisku</vt:lpstr>
      <vt:lpstr>'02_Leseni'!Názvy_tisku</vt:lpstr>
      <vt:lpstr>'03_Svetlik'!Názvy_tisku</vt:lpstr>
      <vt:lpstr>'04_ELE'!Názvy_tisku</vt:lpstr>
      <vt:lpstr>'05_VRN'!Názvy_tisku</vt:lpstr>
      <vt:lpstr>'01_ZOV'!Oblast_tisku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Zedník Ctirad</cp:lastModifiedBy>
  <cp:lastPrinted>2025-05-29T08:18:03Z</cp:lastPrinted>
  <dcterms:created xsi:type="dcterms:W3CDTF">2025-04-05T15:00:37Z</dcterms:created>
  <dcterms:modified xsi:type="dcterms:W3CDTF">2025-05-29T08:35:16Z</dcterms:modified>
</cp:coreProperties>
</file>