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01 - Projekty aktuální, AD\H25\H25-006 - Stěnava-Broumov\01 - Projekt H25-006\F - Soupis prací\ZDI\"/>
    </mc:Choice>
  </mc:AlternateContent>
  <bookViews>
    <workbookView xWindow="0" yWindow="0" windowWidth="0" windowHeight="0"/>
  </bookViews>
  <sheets>
    <sheet name="Rekapitulace stavby" sheetId="1" r:id="rId1"/>
    <sheet name="SO 01 - km 0,000 - 0,043 7" sheetId="2" r:id="rId2"/>
    <sheet name="SO 02 - km 0,043 7 – 0,120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km 0,000 - 0,043 7'!$C$93:$K$543</definedName>
    <definedName name="_xlnm.Print_Area" localSheetId="1">'SO 01 - km 0,000 - 0,043 7'!$C$4:$J$39,'SO 01 - km 0,000 - 0,043 7'!$C$45:$J$75,'SO 01 - km 0,000 - 0,043 7'!$C$81:$K$543</definedName>
    <definedName name="_xlnm.Print_Titles" localSheetId="1">'SO 01 - km 0,000 - 0,043 7'!$93:$93</definedName>
    <definedName name="_xlnm._FilterDatabase" localSheetId="2" hidden="1">'SO 02 - km 0,043 7 – 0,120'!$C$87:$K$185</definedName>
    <definedName name="_xlnm.Print_Area" localSheetId="2">'SO 02 - km 0,043 7 – 0,120'!$C$4:$J$39,'SO 02 - km 0,043 7 – 0,120'!$C$45:$J$69,'SO 02 - km 0,043 7 – 0,120'!$C$75:$K$185</definedName>
    <definedName name="_xlnm.Print_Titles" localSheetId="2">'SO 02 - km 0,043 7 – 0,120'!$87:$87</definedName>
    <definedName name="_xlnm._FilterDatabase" localSheetId="3" hidden="1">'VON - Vedlejší a ostatní ...'!$C$83:$K$138</definedName>
    <definedName name="_xlnm.Print_Area" localSheetId="3">'VON - Vedlejší a ostatní ...'!$C$4:$J$39,'VON - Vedlejší a ostatní ...'!$C$45:$J$65,'VON - Vedlejší a ostatní ...'!$C$71:$K$138</definedName>
    <definedName name="_xlnm.Print_Titles" localSheetId="3">'VON - Vedlejší a ostatní ...'!$83:$83</definedName>
    <definedName name="_xlnm.Print_Area" localSheetId="4">'Seznam figur'!$C$4:$G$64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3" r="J37"/>
  <c r="J36"/>
  <c i="1" r="AY56"/>
  <c i="3" r="J35"/>
  <c i="1" r="AX56"/>
  <c i="3"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T159"/>
  <c r="R160"/>
  <c r="R159"/>
  <c r="P160"/>
  <c r="P159"/>
  <c r="BI154"/>
  <c r="BH154"/>
  <c r="BG154"/>
  <c r="BF154"/>
  <c r="T154"/>
  <c r="R154"/>
  <c r="P154"/>
  <c r="BI149"/>
  <c r="BH149"/>
  <c r="BG149"/>
  <c r="BF149"/>
  <c r="T149"/>
  <c r="R149"/>
  <c r="P149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2" r="J37"/>
  <c r="J36"/>
  <c i="1" r="AY55"/>
  <c i="2" r="J35"/>
  <c i="1" r="AX55"/>
  <c i="2" r="BI540"/>
  <c r="BH540"/>
  <c r="BG540"/>
  <c r="BF540"/>
  <c r="T540"/>
  <c r="T539"/>
  <c r="T538"/>
  <c r="R540"/>
  <c r="R539"/>
  <c r="R538"/>
  <c r="P540"/>
  <c r="P539"/>
  <c r="P538"/>
  <c r="BI535"/>
  <c r="BH535"/>
  <c r="BG535"/>
  <c r="BF535"/>
  <c r="T535"/>
  <c r="R535"/>
  <c r="P535"/>
  <c r="BI532"/>
  <c r="BH532"/>
  <c r="BG532"/>
  <c r="BF532"/>
  <c r="T532"/>
  <c r="R532"/>
  <c r="P532"/>
  <c r="BI528"/>
  <c r="BH528"/>
  <c r="BG528"/>
  <c r="BF528"/>
  <c r="T528"/>
  <c r="R528"/>
  <c r="P528"/>
  <c r="BI522"/>
  <c r="BH522"/>
  <c r="BG522"/>
  <c r="BF522"/>
  <c r="T522"/>
  <c r="R522"/>
  <c r="P522"/>
  <c r="BI516"/>
  <c r="BH516"/>
  <c r="BG516"/>
  <c r="BF516"/>
  <c r="T516"/>
  <c r="R516"/>
  <c r="P516"/>
  <c r="BI511"/>
  <c r="BH511"/>
  <c r="BG511"/>
  <c r="BF511"/>
  <c r="T511"/>
  <c r="T510"/>
  <c r="R511"/>
  <c r="R510"/>
  <c r="P511"/>
  <c r="P510"/>
  <c r="BI490"/>
  <c r="BH490"/>
  <c r="BG490"/>
  <c r="BF490"/>
  <c r="T490"/>
  <c r="T483"/>
  <c r="R490"/>
  <c r="R483"/>
  <c r="P490"/>
  <c r="BI484"/>
  <c r="BH484"/>
  <c r="BG484"/>
  <c r="BF484"/>
  <c r="T484"/>
  <c r="R484"/>
  <c r="P484"/>
  <c r="BI481"/>
  <c r="BH481"/>
  <c r="BG481"/>
  <c r="BF481"/>
  <c r="T481"/>
  <c r="R481"/>
  <c r="P481"/>
  <c r="BI475"/>
  <c r="BH475"/>
  <c r="BG475"/>
  <c r="BF475"/>
  <c r="T475"/>
  <c r="R475"/>
  <c r="P475"/>
  <c r="BI472"/>
  <c r="BH472"/>
  <c r="BG472"/>
  <c r="BF472"/>
  <c r="T472"/>
  <c r="R472"/>
  <c r="P472"/>
  <c r="BI466"/>
  <c r="BH466"/>
  <c r="BG466"/>
  <c r="BF466"/>
  <c r="T466"/>
  <c r="R466"/>
  <c r="P466"/>
  <c r="BI460"/>
  <c r="BH460"/>
  <c r="BG460"/>
  <c r="BF460"/>
  <c r="T460"/>
  <c r="R460"/>
  <c r="P460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35"/>
  <c r="BH435"/>
  <c r="BG435"/>
  <c r="BF435"/>
  <c r="T435"/>
  <c r="R435"/>
  <c r="P435"/>
  <c r="BI429"/>
  <c r="BH429"/>
  <c r="BG429"/>
  <c r="BF429"/>
  <c r="T429"/>
  <c r="R429"/>
  <c r="P429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408"/>
  <c r="BH408"/>
  <c r="BG408"/>
  <c r="BF408"/>
  <c r="T408"/>
  <c r="R408"/>
  <c r="P408"/>
  <c r="BI403"/>
  <c r="BH403"/>
  <c r="BG403"/>
  <c r="BF403"/>
  <c r="T403"/>
  <c r="R403"/>
  <c r="P403"/>
  <c r="BI400"/>
  <c r="BH400"/>
  <c r="BG400"/>
  <c r="BF400"/>
  <c r="T400"/>
  <c r="R400"/>
  <c r="P400"/>
  <c r="BI395"/>
  <c r="BH395"/>
  <c r="BG395"/>
  <c r="BF395"/>
  <c r="T395"/>
  <c r="R395"/>
  <c r="P395"/>
  <c r="BI389"/>
  <c r="BH389"/>
  <c r="BG389"/>
  <c r="BF389"/>
  <c r="T389"/>
  <c r="T388"/>
  <c r="R389"/>
  <c r="R388"/>
  <c r="P389"/>
  <c r="P388"/>
  <c r="BI383"/>
  <c r="BH383"/>
  <c r="BG383"/>
  <c r="BF383"/>
  <c r="T383"/>
  <c r="R383"/>
  <c r="P383"/>
  <c r="BI377"/>
  <c r="BH377"/>
  <c r="BG377"/>
  <c r="BF377"/>
  <c r="T377"/>
  <c r="R377"/>
  <c r="P377"/>
  <c r="BI371"/>
  <c r="BH371"/>
  <c r="BG371"/>
  <c r="BF371"/>
  <c r="T371"/>
  <c r="R371"/>
  <c r="P371"/>
  <c r="BI365"/>
  <c r="BH365"/>
  <c r="BG365"/>
  <c r="BF365"/>
  <c r="T365"/>
  <c r="R365"/>
  <c r="P365"/>
  <c r="BI360"/>
  <c r="BH360"/>
  <c r="BG360"/>
  <c r="BF360"/>
  <c r="T360"/>
  <c r="R360"/>
  <c r="P360"/>
  <c r="BI354"/>
  <c r="BH354"/>
  <c r="BG354"/>
  <c r="BF354"/>
  <c r="T354"/>
  <c r="R354"/>
  <c r="P354"/>
  <c r="BI348"/>
  <c r="BH348"/>
  <c r="BG348"/>
  <c r="BF348"/>
  <c r="T348"/>
  <c r="R348"/>
  <c r="P348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9"/>
  <c r="BH319"/>
  <c r="BG319"/>
  <c r="BF319"/>
  <c r="T319"/>
  <c r="R319"/>
  <c r="P319"/>
  <c r="BI313"/>
  <c r="BH313"/>
  <c r="BG313"/>
  <c r="BF313"/>
  <c r="T313"/>
  <c r="R313"/>
  <c r="P313"/>
  <c r="BI304"/>
  <c r="BH304"/>
  <c r="BG304"/>
  <c r="BF304"/>
  <c r="T304"/>
  <c r="R304"/>
  <c r="P304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R210"/>
  <c r="P210"/>
  <c r="BI204"/>
  <c r="BH204"/>
  <c r="BG204"/>
  <c r="BF204"/>
  <c r="T204"/>
  <c r="R204"/>
  <c r="P204"/>
  <c r="BI193"/>
  <c r="BH193"/>
  <c r="BG193"/>
  <c r="BF193"/>
  <c r="T193"/>
  <c r="R193"/>
  <c r="P193"/>
  <c r="BI182"/>
  <c r="BH182"/>
  <c r="BG182"/>
  <c r="BF182"/>
  <c r="T182"/>
  <c r="R182"/>
  <c r="P182"/>
  <c r="BI174"/>
  <c r="BH174"/>
  <c r="BG174"/>
  <c r="BF174"/>
  <c r="T174"/>
  <c r="R174"/>
  <c r="P174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0"/>
  <c r="BH150"/>
  <c r="BG150"/>
  <c r="BF150"/>
  <c r="T150"/>
  <c r="R150"/>
  <c r="P150"/>
  <c r="BI142"/>
  <c r="BH142"/>
  <c r="BG142"/>
  <c r="BF142"/>
  <c r="T142"/>
  <c r="R142"/>
  <c r="P142"/>
  <c r="BI133"/>
  <c r="BH133"/>
  <c r="BG133"/>
  <c r="BF133"/>
  <c r="T133"/>
  <c r="R133"/>
  <c r="P133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2" r="J278"/>
  <c i="4" r="BK124"/>
  <c r="BK121"/>
  <c i="2" r="BK420"/>
  <c r="BK270"/>
  <c r="J522"/>
  <c r="BK174"/>
  <c r="J365"/>
  <c r="BK213"/>
  <c i="3" r="J91"/>
  <c i="4" r="BK112"/>
  <c r="J87"/>
  <c r="BK117"/>
  <c i="2" r="BK274"/>
  <c r="J223"/>
  <c r="J475"/>
  <c r="J265"/>
  <c r="BK360"/>
  <c r="J313"/>
  <c i="3" r="J120"/>
  <c r="J180"/>
  <c r="BK111"/>
  <c r="J127"/>
  <c i="4" r="J114"/>
  <c r="J124"/>
  <c r="J95"/>
  <c i="2" r="BK365"/>
  <c r="BK243"/>
  <c r="BK142"/>
  <c r="J408"/>
  <c r="BK490"/>
  <c r="BK540"/>
  <c r="J235"/>
  <c i="3" r="J154"/>
  <c i="4" r="BK99"/>
  <c i="2" r="J377"/>
  <c r="BK278"/>
  <c r="J114"/>
  <c r="J532"/>
  <c r="BK210"/>
  <c r="BK289"/>
  <c r="BK114"/>
  <c i="3" r="J136"/>
  <c i="2" r="J360"/>
  <c r="BK337"/>
  <c r="J414"/>
  <c r="J174"/>
  <c r="BK165"/>
  <c r="J348"/>
  <c i="3" r="BK176"/>
  <c i="4" r="J91"/>
  <c i="2" r="BK158"/>
  <c r="BK102"/>
  <c r="J243"/>
  <c r="BK516"/>
  <c r="BK395"/>
  <c r="BK445"/>
  <c r="J97"/>
  <c r="BK228"/>
  <c r="BK472"/>
  <c r="BK532"/>
  <c r="J289"/>
  <c i="3" r="BK165"/>
  <c r="BK107"/>
  <c r="J142"/>
  <c i="4" r="J104"/>
  <c i="2" r="BK450"/>
  <c r="J334"/>
  <c r="J319"/>
  <c r="J481"/>
  <c r="BK429"/>
  <c r="J516"/>
  <c r="BK261"/>
  <c i="3" r="BK91"/>
  <c i="4" r="J117"/>
  <c r="BK87"/>
  <c i="2" r="BK319"/>
  <c r="J472"/>
  <c r="J323"/>
  <c r="BK348"/>
  <c r="BK323"/>
  <c r="BK481"/>
  <c r="J228"/>
  <c i="3" r="BK142"/>
  <c i="4" r="J93"/>
  <c r="BK89"/>
  <c i="2" r="BK182"/>
  <c r="J342"/>
  <c r="J204"/>
  <c r="J535"/>
  <c r="J403"/>
  <c r="J298"/>
  <c i="3" r="J176"/>
  <c r="BK120"/>
  <c i="4" r="BK110"/>
  <c r="J99"/>
  <c i="2" r="BK400"/>
  <c r="J383"/>
  <c r="J240"/>
  <c r="J429"/>
  <c r="J450"/>
  <c r="J304"/>
  <c r="J540"/>
  <c i="4" r="BK107"/>
  <c i="2" r="J274"/>
  <c r="J354"/>
  <c r="J261"/>
  <c r="J400"/>
  <c r="J295"/>
  <c r="BK484"/>
  <c r="J220"/>
  <c r="J420"/>
  <c i="3" r="J100"/>
  <c i="4" r="BK102"/>
  <c i="2" r="BK313"/>
  <c r="BK414"/>
  <c r="J109"/>
  <c r="J270"/>
  <c r="BK235"/>
  <c r="J389"/>
  <c r="J193"/>
  <c i="3" r="BK136"/>
  <c r="BK154"/>
  <c r="BK149"/>
  <c i="4" r="BK114"/>
  <c i="2" r="J210"/>
  <c r="BK265"/>
  <c r="J395"/>
  <c i="1" r="AS54"/>
  <c i="4" r="J133"/>
  <c r="J110"/>
  <c i="2" r="BK298"/>
  <c r="BK193"/>
  <c r="BK423"/>
  <c r="J133"/>
  <c r="BK150"/>
  <c r="BK104"/>
  <c i="3" r="J165"/>
  <c r="BK104"/>
  <c i="4" r="J89"/>
  <c r="BK91"/>
  <c i="2" r="BK522"/>
  <c r="BK475"/>
  <c r="J165"/>
  <c r="BK97"/>
  <c r="BK133"/>
  <c r="BK334"/>
  <c i="3" r="BK133"/>
  <c r="BK160"/>
  <c i="4" r="J102"/>
  <c i="2" r="BK511"/>
  <c r="BK295"/>
  <c r="BK435"/>
  <c r="BK109"/>
  <c r="BK403"/>
  <c r="J329"/>
  <c r="J142"/>
  <c i="3" r="J171"/>
  <c r="BK123"/>
  <c i="4" r="J128"/>
  <c r="BK95"/>
  <c i="2" r="J213"/>
  <c r="J102"/>
  <c r="J456"/>
  <c r="BK383"/>
  <c r="J337"/>
  <c r="J528"/>
  <c i="3" r="BK180"/>
  <c r="J123"/>
  <c r="J160"/>
  <c i="4" r="J97"/>
  <c r="BK104"/>
  <c i="2" r="BK408"/>
  <c r="BK329"/>
  <c r="J511"/>
  <c r="BK223"/>
  <c r="J466"/>
  <c r="BK240"/>
  <c r="BK466"/>
  <c i="3" r="BK171"/>
  <c i="2" r="BK528"/>
  <c r="BK283"/>
  <c r="J435"/>
  <c r="J104"/>
  <c i="3" r="BK100"/>
  <c i="4" r="J136"/>
  <c r="BK136"/>
  <c i="2" r="J158"/>
  <c r="J283"/>
  <c r="J423"/>
  <c r="BK371"/>
  <c r="BK535"/>
  <c i="3" r="J133"/>
  <c r="J107"/>
  <c i="4" r="BK93"/>
  <c r="J112"/>
  <c r="BK128"/>
  <c i="2" r="J490"/>
  <c r="BK162"/>
  <c r="J182"/>
  <c r="BK354"/>
  <c r="J150"/>
  <c r="BK377"/>
  <c r="J162"/>
  <c i="3" r="J149"/>
  <c i="4" r="BK131"/>
  <c r="BK97"/>
  <c r="J131"/>
  <c i="2" r="J484"/>
  <c r="J460"/>
  <c r="J120"/>
  <c r="BK389"/>
  <c r="BK304"/>
  <c r="J371"/>
  <c r="BK120"/>
  <c i="3" r="BK183"/>
  <c r="J111"/>
  <c i="4" r="J121"/>
  <c i="2" r="BK220"/>
  <c r="BK342"/>
  <c r="BK204"/>
  <c r="BK460"/>
  <c r="BK456"/>
  <c r="J445"/>
  <c i="3" r="J183"/>
  <c r="BK127"/>
  <c r="J104"/>
  <c i="4" r="BK133"/>
  <c r="J107"/>
  <c i="2" l="1" r="P483"/>
  <c i="3" r="P132"/>
  <c r="T132"/>
  <c r="R132"/>
  <c i="2" r="BK96"/>
  <c r="P260"/>
  <c r="BK359"/>
  <c r="J359"/>
  <c r="J65"/>
  <c r="P376"/>
  <c r="P282"/>
  <c r="P394"/>
  <c r="T96"/>
  <c r="T260"/>
  <c r="R347"/>
  <c r="P359"/>
  <c r="BK376"/>
  <c r="J376"/>
  <c r="J66"/>
  <c i="3" r="P90"/>
  <c r="T90"/>
  <c r="BK148"/>
  <c r="J148"/>
  <c r="J65"/>
  <c r="P164"/>
  <c r="P163"/>
  <c i="2" r="P96"/>
  <c r="R260"/>
  <c r="T347"/>
  <c r="R359"/>
  <c r="T376"/>
  <c r="P515"/>
  <c r="P514"/>
  <c i="3" r="P110"/>
  <c r="P148"/>
  <c r="BK164"/>
  <c r="J164"/>
  <c r="J68"/>
  <c i="2" r="R282"/>
  <c r="T394"/>
  <c r="R515"/>
  <c r="R514"/>
  <c r="T282"/>
  <c r="BK394"/>
  <c r="J394"/>
  <c r="J68"/>
  <c i="3" r="BK110"/>
  <c r="J110"/>
  <c r="J62"/>
  <c i="4" r="T86"/>
  <c r="BK120"/>
  <c r="J120"/>
  <c r="J63"/>
  <c i="2" r="BK282"/>
  <c r="J282"/>
  <c r="J63"/>
  <c r="P347"/>
  <c r="T359"/>
  <c r="R376"/>
  <c r="T515"/>
  <c r="T514"/>
  <c i="3" r="R90"/>
  <c r="R110"/>
  <c r="T148"/>
  <c r="T164"/>
  <c r="T163"/>
  <c i="4" r="P86"/>
  <c r="R120"/>
  <c i="2" r="R96"/>
  <c r="BK260"/>
  <c r="J260"/>
  <c r="J62"/>
  <c r="BK347"/>
  <c r="J347"/>
  <c r="J64"/>
  <c r="R394"/>
  <c r="BK515"/>
  <c r="J515"/>
  <c r="J72"/>
  <c i="3" r="BK90"/>
  <c r="T110"/>
  <c r="R148"/>
  <c r="R164"/>
  <c r="R163"/>
  <c i="4" r="BK86"/>
  <c r="J86"/>
  <c r="J61"/>
  <c r="R86"/>
  <c r="BK109"/>
  <c r="J109"/>
  <c r="J62"/>
  <c r="P109"/>
  <c r="R109"/>
  <c r="T109"/>
  <c r="P120"/>
  <c r="T120"/>
  <c r="BK127"/>
  <c r="J127"/>
  <c r="J64"/>
  <c r="P127"/>
  <c r="R127"/>
  <c r="T127"/>
  <c i="2" r="BK388"/>
  <c r="J388"/>
  <c r="J67"/>
  <c i="3" r="BK126"/>
  <c r="J126"/>
  <c r="J63"/>
  <c r="BK132"/>
  <c r="J132"/>
  <c r="J64"/>
  <c i="2" r="BK510"/>
  <c r="J510"/>
  <c r="J70"/>
  <c r="BK539"/>
  <c r="BK538"/>
  <c r="J538"/>
  <c r="J73"/>
  <c i="3" r="BK159"/>
  <c r="J159"/>
  <c r="J66"/>
  <c i="2" r="BK483"/>
  <c r="J483"/>
  <c r="J69"/>
  <c i="3" r="J90"/>
  <c r="J61"/>
  <c i="4" r="E48"/>
  <c r="BE99"/>
  <c r="BE114"/>
  <c r="BE128"/>
  <c r="BE133"/>
  <c i="3" r="BK163"/>
  <c r="J163"/>
  <c r="J67"/>
  <c i="4" r="BE95"/>
  <c r="BE97"/>
  <c r="BE136"/>
  <c r="BE87"/>
  <c r="J78"/>
  <c r="BE102"/>
  <c r="F55"/>
  <c r="BE91"/>
  <c r="BE93"/>
  <c r="BE104"/>
  <c r="BE107"/>
  <c r="BE112"/>
  <c r="BE89"/>
  <c r="BE117"/>
  <c r="BE121"/>
  <c r="BE124"/>
  <c r="BE110"/>
  <c r="BE131"/>
  <c i="3" r="J52"/>
  <c r="E78"/>
  <c r="BE107"/>
  <c r="BE120"/>
  <c r="BE123"/>
  <c r="BE136"/>
  <c i="2" r="J96"/>
  <c r="J61"/>
  <c i="3" r="BE149"/>
  <c r="BE154"/>
  <c r="BE100"/>
  <c r="BE133"/>
  <c r="BE142"/>
  <c r="BE165"/>
  <c r="BE176"/>
  <c r="BE127"/>
  <c r="BE160"/>
  <c i="2" r="J539"/>
  <c r="J74"/>
  <c i="3" r="F55"/>
  <c r="BE111"/>
  <c r="BE91"/>
  <c i="2" r="BK514"/>
  <c r="J514"/>
  <c r="J71"/>
  <c i="3" r="BE104"/>
  <c r="BE171"/>
  <c r="BE180"/>
  <c r="BE183"/>
  <c i="2" r="BE109"/>
  <c r="BE114"/>
  <c r="BE220"/>
  <c r="BE270"/>
  <c r="BE295"/>
  <c r="BE329"/>
  <c r="BE342"/>
  <c r="BE408"/>
  <c r="BE475"/>
  <c r="BE484"/>
  <c r="BE522"/>
  <c r="BE528"/>
  <c r="BE532"/>
  <c r="BE535"/>
  <c r="BE540"/>
  <c r="BE274"/>
  <c r="BE278"/>
  <c r="BE395"/>
  <c r="BE400"/>
  <c r="BE460"/>
  <c r="BE481"/>
  <c r="J52"/>
  <c r="BE133"/>
  <c r="BE162"/>
  <c r="BE304"/>
  <c r="BE319"/>
  <c r="BE360"/>
  <c r="BE365"/>
  <c r="BE371"/>
  <c r="BE420"/>
  <c r="BE516"/>
  <c r="BE150"/>
  <c r="BE158"/>
  <c r="BE174"/>
  <c r="BE377"/>
  <c r="BE403"/>
  <c r="BE429"/>
  <c r="BE435"/>
  <c r="BE445"/>
  <c r="BE450"/>
  <c r="BE466"/>
  <c r="BE472"/>
  <c r="BE511"/>
  <c r="E48"/>
  <c r="BE165"/>
  <c r="BE182"/>
  <c r="BE213"/>
  <c r="BE228"/>
  <c r="BE243"/>
  <c r="BE283"/>
  <c r="BE289"/>
  <c r="BE323"/>
  <c r="BE104"/>
  <c r="BE210"/>
  <c r="BE223"/>
  <c r="BE265"/>
  <c r="BE456"/>
  <c r="BE490"/>
  <c r="F55"/>
  <c r="BE97"/>
  <c r="BE193"/>
  <c r="BE240"/>
  <c r="BE298"/>
  <c r="BE313"/>
  <c r="BE348"/>
  <c r="BE414"/>
  <c r="BE423"/>
  <c r="BE102"/>
  <c r="BE120"/>
  <c r="BE142"/>
  <c r="BE204"/>
  <c r="BE235"/>
  <c r="BE261"/>
  <c r="BE334"/>
  <c r="BE337"/>
  <c r="BE354"/>
  <c r="BE383"/>
  <c r="BE389"/>
  <c i="4" r="F34"/>
  <c i="1" r="BA57"/>
  <c i="3" r="J34"/>
  <c i="1" r="AW56"/>
  <c i="4" r="F36"/>
  <c i="1" r="BC57"/>
  <c i="2" r="J34"/>
  <c i="1" r="AW55"/>
  <c i="2" r="F37"/>
  <c i="1" r="BD55"/>
  <c i="4" r="F35"/>
  <c i="1" r="BB57"/>
  <c i="3" r="F34"/>
  <c i="1" r="BA56"/>
  <c i="3" r="F37"/>
  <c i="1" r="BD56"/>
  <c i="2" r="F36"/>
  <c i="1" r="BC55"/>
  <c i="3" r="F36"/>
  <c i="1" r="BC56"/>
  <c i="4" r="J34"/>
  <c i="1" r="AW57"/>
  <c i="2" r="F34"/>
  <c i="1" r="BA55"/>
  <c i="3" r="F35"/>
  <c i="1" r="BB56"/>
  <c i="4" r="F37"/>
  <c i="1" r="BD57"/>
  <c i="2" r="F35"/>
  <c i="1" r="BB55"/>
  <c i="3" l="1" r="T89"/>
  <c r="T88"/>
  <c i="2" r="R95"/>
  <c r="R94"/>
  <c i="3" r="R89"/>
  <c r="R88"/>
  <c i="2" r="P95"/>
  <c r="P94"/>
  <c i="1" r="AU55"/>
  <c i="4" r="R85"/>
  <c r="R84"/>
  <c r="T85"/>
  <c r="T84"/>
  <c i="3" r="P89"/>
  <c r="P88"/>
  <c i="1" r="AU56"/>
  <c i="2" r="T95"/>
  <c r="T94"/>
  <c i="3" r="BK89"/>
  <c r="J89"/>
  <c r="J60"/>
  <c i="4" r="P85"/>
  <c r="P84"/>
  <c i="1" r="AU57"/>
  <c i="2" r="BK95"/>
  <c r="J95"/>
  <c r="J60"/>
  <c i="4" r="BK85"/>
  <c r="J85"/>
  <c r="J60"/>
  <c i="1" r="BD54"/>
  <c r="W33"/>
  <c i="2" r="F33"/>
  <c i="1" r="AZ55"/>
  <c i="3" r="F33"/>
  <c i="1" r="AZ56"/>
  <c i="2" r="J33"/>
  <c i="1" r="AV55"/>
  <c r="AT55"/>
  <c i="3" r="J33"/>
  <c i="1" r="AV56"/>
  <c r="AT56"/>
  <c i="4" r="F33"/>
  <c i="1" r="AZ57"/>
  <c r="BA54"/>
  <c r="AW54"/>
  <c r="AK30"/>
  <c i="4" r="J33"/>
  <c i="1" r="AV57"/>
  <c r="AT57"/>
  <c r="BB54"/>
  <c r="AX54"/>
  <c r="BC54"/>
  <c r="AY54"/>
  <c i="3" l="1" r="BK88"/>
  <c r="J88"/>
  <c r="J59"/>
  <c i="2" r="BK94"/>
  <c r="J94"/>
  <c r="J59"/>
  <c i="4" r="BK84"/>
  <c r="J84"/>
  <c r="J59"/>
  <c i="1" r="AU54"/>
  <c i="2" r="J30"/>
  <c i="1" r="AG55"/>
  <c r="AZ54"/>
  <c r="AV54"/>
  <c r="AK29"/>
  <c r="W31"/>
  <c i="3" r="J30"/>
  <c i="1" r="AG56"/>
  <c r="AN56"/>
  <c r="W32"/>
  <c r="W30"/>
  <c i="3" l="1" r="J39"/>
  <c i="2" r="J39"/>
  <c i="1" r="AN55"/>
  <c r="AT54"/>
  <c r="W29"/>
  <c i="4" r="J30"/>
  <c i="1" r="AG57"/>
  <c r="AG54"/>
  <c r="AK26"/>
  <c r="AK35"/>
  <c i="4" l="1" r="J39"/>
  <c i="1" r="AN57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<sst xmlns="http://schemas.openxmlformats.org/spreadsheetml/2006/main">
  <si>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</si>
  <si>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</si>
  <si>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</si>
  <si>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</si>
  <si>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</si>
  <si>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{eddafd41-6c2a-42e9-81bc-c0b1c77f7343}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</si>
  <si>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</si>
  <si>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</si>
  <si>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</si>
  <si>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</si>
  <si>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</si>
  <si>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</si>
  <si>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</si>
  <si>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</si>
  <si>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H25-006_1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</si>
  <si>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</si>
  <si>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</si>
  <si>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Stěnava, Broumov, obnova LB zdi a těžení nánosů – zpracování PD, č. akce 119251001 Stěnava, Broumov, obnova LB zdi</t>
  </si>
  <si>
    <t>KSO:</t>
  </si>
  <si>
    <t>833 21</t>
  </si>
  <si>
    <t>CC-CZ:</t>
  </si>
  <si>
    <t/>
  </si>
  <si>
    <t>Místo:</t>
  </si>
  <si>
    <t>Broumov</t>
  </si>
  <si>
    <t>Datum:</t>
  </si>
  <si>
    <t>20. 5. 2025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</si>
  <si>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</si>
  <si>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</si>
  <si>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</si>
  <si>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</si>
  <si>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</si>
  <si>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</si>
  <si>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</si>
  <si>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</si>
  <si>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</si>
  <si>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</si>
  <si>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</si>
  <si>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</si>
  <si>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</si>
  <si>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</si>
  <si>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</si>
  <si>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</si>
  <si>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</si>
  <si>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</si>
  <si>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</si>
  <si>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</si>
  <si>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</si>
  <si>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</si>
  <si>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</si>
  <si>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</si>
  <si>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</si>
  <si>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</si>
  <si>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</si>
  <si>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</si>
  <si>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</si>
  <si>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</si>
  <si>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</si>
  <si>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</si>
  <si>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</si>
  <si>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</si>
  <si>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</si>
  <si>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</si>
  <si>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</si>
  <si>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</si>
  <si>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</si>
  <si>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</si>
  <si>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</si>
  <si>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</si>
  <si>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</si>
  <si>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</si>
  <si>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</si>
  <si>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</si>
  <si>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</si>
  <si>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</si>
  <si>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</si>
  <si>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</si>
  <si>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</si>
  <si>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</si>
  <si>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</si>
  <si>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</si>
  <si>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</si>
  <si>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</si>
  <si>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km 0,000 - 0,043 7</t>
  </si>
  <si>
    <t>STA</t>
  </si>
  <si>
    <t>1</t>
  </si>
  <si>
    <t>{f1a64f20-1d00-4af1-afc4-65c9b213dc77}</t>
  </si>
  <si>
    <t>2</t>
  </si>
  <si>
    <t>SO 02</t>
  </si>
  <si>
    <t>km 0,043 7 – 0,120</t>
  </si>
  <si>
    <t>{76555129-7fda-4ae6-a733-721ca3b53f8e}</t>
  </si>
  <si>
    <t>VON</t>
  </si>
  <si>
    <t>Vedlejší a ostatní náklady</t>
  </si>
  <si>
    <t>{82f4bcd2-789a-4581-8a16-c49ab3662040}</t>
  </si>
  <si>
    <t>výkop</t>
  </si>
  <si>
    <t>výkop pro těleso hráze</t>
  </si>
  <si>
    <t>m3</t>
  </si>
  <si>
    <t>61,06</t>
  </si>
  <si>
    <t>zatravnění</t>
  </si>
  <si>
    <t>zatravnění svahu nad 1:5, využití původní ornice</t>
  </si>
  <si>
    <t>m2</t>
  </si>
  <si>
    <t>21,1</t>
  </si>
  <si>
    <t>KRYCÍ LIST SOUPISU PRACÍ</t>
  </si>
  <si>
    <t>výkop_rucne</t>
  </si>
  <si>
    <t>výkop - ruční v blízkosti objektů</t>
  </si>
  <si>
    <t>14,9</t>
  </si>
  <si>
    <t>zpětný_zásyp</t>
  </si>
  <si>
    <t>zpětný zásyp, využití materiálu z výkopu</t>
  </si>
  <si>
    <t>33,8</t>
  </si>
  <si>
    <t>puvod_kamen</t>
  </si>
  <si>
    <t>kameny ze stávající opěrné zdi, budou použity do rubu obnovené zdi</t>
  </si>
  <si>
    <t>55,66</t>
  </si>
  <si>
    <t>sparovani</t>
  </si>
  <si>
    <t>hloubkové přespárování stávajícího zdiva</t>
  </si>
  <si>
    <t>52</t>
  </si>
  <si>
    <t>Objekt:</t>
  </si>
  <si>
    <t>SO 01 - km 0,000 - 0,043 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</si>
  <si>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</si>
  <si>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</si>
  <si>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</si>
  <si>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</si>
  <si>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</si>
  <si>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</si>
  <si>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</si>
  <si>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</si>
  <si>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</si>
  <si>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</si>
  <si>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</si>
  <si>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</si>
  <si>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</si>
  <si>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</si>
  <si>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</si>
  <si>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</si>
  <si>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</si>
  <si>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</si>
  <si>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</si>
  <si>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</si>
  <si>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</si>
  <si>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</si>
  <si>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</si>
  <si>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</si>
  <si>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</si>
  <si>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</si>
  <si>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</si>
  <si>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</si>
  <si>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</si>
  <si>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</si>
  <si>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</si>
  <si>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</si>
  <si>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</si>
  <si>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</si>
  <si>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</si>
  <si>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</si>
  <si>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</si>
  <si>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R11125110</t>
  </si>
  <si>
    <t>Odstranění křovin a náletů i s kořeny sklonu terénu do 1:5 z celkové plochy do 100 m2 strojně</t>
  </si>
  <si>
    <t>4</t>
  </si>
  <si>
    <t>1160311293</t>
  </si>
  <si>
    <t>PP</t>
  </si>
  <si>
    <t>P</t>
  </si>
  <si>
    <t>Poznámka k položce:_x000d_
- vč. odstranění 5 ks pařezů</t>
  </si>
  <si>
    <t>VV</t>
  </si>
  <si>
    <t>45 "D.1 odstranění vegetace - křoviny a nálety; plocha</t>
  </si>
  <si>
    <t>Součet</t>
  </si>
  <si>
    <t>R16230152</t>
  </si>
  <si>
    <t>Vodorovné přemístění odstraněných křovin, větví a pařezů do místa uložení, vč. likvidace dle platné legislativy</t>
  </si>
  <si>
    <t>kpl</t>
  </si>
  <si>
    <t>1964737448</t>
  </si>
  <si>
    <t>3</t>
  </si>
  <si>
    <t>113201111</t>
  </si>
  <si>
    <t>Vytrhání obrub chodníkových ležatých</t>
  </si>
  <si>
    <t>m</t>
  </si>
  <si>
    <t>CS ÚRS 2025 01</t>
  </si>
  <si>
    <t>770477596</t>
  </si>
  <si>
    <t>Vytrhání obrub s vybouráním lože, s přemístěním hmot na skládku na vzdálenost do 3 m nebo s naložením na dopravní prostředek chodníkových ležatých</t>
  </si>
  <si>
    <t>Online PSC</t>
  </si>
  <si>
    <t>https://podminky.urs.cz/item/CS_URS_2025_01/113201111</t>
  </si>
  <si>
    <t xml:space="preserve">66,00  "F.4 SO 01 dlažba - rozebrání dlažby - bourání obrubníku</t>
  </si>
  <si>
    <t>113107162</t>
  </si>
  <si>
    <t>Odstranění podkladu z kameniva drceného tl přes 100 do 200 mm strojně pl přes 50 do 200 m2</t>
  </si>
  <si>
    <t>-646029188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</si>
  <si>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</si>
  <si>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https://podminky.urs.cz/item/CS_URS_2025_01/113107162</t>
  </si>
  <si>
    <t xml:space="preserve">140,00  "F.4 SO 01 dlažba - rozebrání dlažby - odstranění podkladu tl. 150 mm</t>
  </si>
  <si>
    <t>5</t>
  </si>
  <si>
    <t>113106121</t>
  </si>
  <si>
    <t>Rozebrání dlažeb z betonových nebo kamenných dlaždic komunikací pro pěší ručně</t>
  </si>
  <si>
    <t>410187971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</si>
  <si>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</si>
  <si>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https://podminky.urs.cz/item/CS_URS_2025_01/113106121</t>
  </si>
  <si>
    <t>Poznámka k položce:_x000d_
- dlažba bude použita zpět, 10% bude nahrazeno novou</t>
  </si>
  <si>
    <t xml:space="preserve">140,00  "F.4 SO 01 dlažba - rozebrání dlažby (30x30 cm)</t>
  </si>
  <si>
    <t>6</t>
  </si>
  <si>
    <t>114203202</t>
  </si>
  <si>
    <t>Očištění lomového kamene nebo betonových tvárnic od malty</t>
  </si>
  <si>
    <t>-982828977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</si>
  <si>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</si>
  <si>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</si>
  <si>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 xml:space="preserve">Poznámka k položce:_x000d_
- očištění vytříděného kamene z původního opevnění </t>
  </si>
  <si>
    <t>puvod_kamen "kámen z bourané zdi ke zpětnému využití</t>
  </si>
  <si>
    <t>0,1*sparovani*0,3 "dozdění uvolněných kamenů (10% plochy spárování); 10% * plocha * tl.</t>
  </si>
  <si>
    <t>FIG</t>
  </si>
  <si>
    <t>Rozpad figury: puvod_kamen</t>
  </si>
  <si>
    <t xml:space="preserve">55,66  "F.4 tab vv SO 01 nadzákladové zdivo - rub (původní kámen)</t>
  </si>
  <si>
    <t>Rozpad figury: sparovani</t>
  </si>
  <si>
    <t xml:space="preserve">52,00  "F.4 tab vv SO 01 hloubkové přespárování</t>
  </si>
  <si>
    <t>7</t>
  </si>
  <si>
    <t>114203301</t>
  </si>
  <si>
    <t>Třídění lomového kamene nebo betonových tvárnic podle druhu, velikosti nebo tvaru - strojně</t>
  </si>
  <si>
    <t>1431181360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</si>
  <si>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</si>
  <si>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https://podminky.urs.cz/item/CS_URS_2025_01/114203301</t>
  </si>
  <si>
    <t xml:space="preserve">Poznámka k položce:_x000d_
- třídění kamene z původního opevnění_x000d_
</t>
  </si>
  <si>
    <t>8</t>
  </si>
  <si>
    <t>162351123</t>
  </si>
  <si>
    <t>Vodorovné přemístění přes 50 do 500 m výkopku/sypaniny z hornin třídy těžitelnosti II skupiny 4 a 5</t>
  </si>
  <si>
    <t>-1422662549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</si>
  <si>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</si>
  <si>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https://podminky.urs.cz/item/CS_URS_2025_01/162351123</t>
  </si>
  <si>
    <t xml:space="preserve">Poznámka k položce:_x000d_
- kámen z původního opevnění </t>
  </si>
  <si>
    <t>2*puvod_kamen "odvoz na mezideponii a zpět</t>
  </si>
  <si>
    <t>9</t>
  </si>
  <si>
    <t>167151102</t>
  </si>
  <si>
    <t>Nakládání výkopku z hornin třídy těžitelnosti II skupiny 4 a 5 do 100 m3</t>
  </si>
  <si>
    <t>-965726368</t>
  </si>
  <si>
    <t>Nakládání, skládání a překládání neulehlého výkopku nebo sypaniny strojně nakládání, množství do 100 m3, z horniny třídy těžitelnosti II, skupiny 4 a 5</t>
  </si>
  <si>
    <t>https://podminky.urs.cz/item/CS_URS_2025_01/167151102</t>
  </si>
  <si>
    <t xml:space="preserve">puvod_kamen  "nakládání na mezideponii</t>
  </si>
  <si>
    <t>10</t>
  </si>
  <si>
    <t>119003227</t>
  </si>
  <si>
    <t>Mobilní plotová zábrana vyplněná dráty výšky přes 1,5 do 2,2 m pro zabezpečení výkopu zřízení</t>
  </si>
  <si>
    <t>390367286</t>
  </si>
  <si>
    <t>Pomocné konstrukce při zabezpečení výkopu svislé ocelové mobilní oplocení, výšky přes 1,5 do 2,2 m panely vyplněné dráty zřízení</t>
  </si>
  <si>
    <t>https://podminky.urs.cz/item/CS_URS_2025_01/119003227</t>
  </si>
  <si>
    <t>8+9+65+5 "mobilní oplocení staveniště</t>
  </si>
  <si>
    <t>11</t>
  </si>
  <si>
    <t>119003228</t>
  </si>
  <si>
    <t>Mobilní plotová zábrana vyplněná dráty výšky přes 1,5 do 2,2 m pro zabezpečení výkopu odstranění</t>
  </si>
  <si>
    <t>1468971527</t>
  </si>
  <si>
    <t>Pomocné konstrukce při zabezpečení výkopu svislé ocelové mobilní oplocení, výšky přes 1,5 do 2,2 m panely vyplněné dráty odstranění</t>
  </si>
  <si>
    <t>https://podminky.urs.cz/item/CS_URS_2025_01/119003228</t>
  </si>
  <si>
    <t>122211101</t>
  </si>
  <si>
    <t>Odkopávky a prokopávky v hornině třídy těžitelnosti I, skupiny 3 ručně</t>
  </si>
  <si>
    <t>1241039436</t>
  </si>
  <si>
    <t>Odkopávky a prokopávky ručně zapažené i nezapažené v hornině třídy těžitelnosti I skupiny 3</t>
  </si>
  <si>
    <t>https://podminky.urs.cz/item/CS_URS_2025_01/122211101</t>
  </si>
  <si>
    <t>Poznámka k položce:_x000d_
- výkop za ponechanou přizdívkou a v blízkosti mostu</t>
  </si>
  <si>
    <t>14,90 "F.4 tab vv SO 01 - výkop (ručně)</t>
  </si>
  <si>
    <t>Rozpad figury: výkop</t>
  </si>
  <si>
    <t>61,06 "F.4 tab vv SO 01 - výkop</t>
  </si>
  <si>
    <t>13</t>
  </si>
  <si>
    <t>124253100</t>
  </si>
  <si>
    <t>Vykopávky pro koryta vodotečí v hornině třídy těžitelnosti I skupiny 3 objem do 100 m3 strojně</t>
  </si>
  <si>
    <t>611957197</t>
  </si>
  <si>
    <t>Vykopávky pro koryta vodotečí strojně v hornině třídy těžitelnosti I skupiny 3 do 100 m3</t>
  </si>
  <si>
    <t>https://podminky.urs.cz/item/CS_URS_2025_01/124253100</t>
  </si>
  <si>
    <t>14</t>
  </si>
  <si>
    <t>162351103</t>
  </si>
  <si>
    <t>Vodorovné přemístění přes 50 do 500 m výkopku/sypaniny z horniny třídy těžitelnosti I skupiny 1 až 3</t>
  </si>
  <si>
    <t>208471513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</si>
  <si>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</si>
  <si>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</si>
  <si>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2*zpětný_zásyp "zpětné využití vhodného výkopku - odvoz na mezideponii a zpět</t>
  </si>
  <si>
    <t>Rozpad figury: zpětný_zásyp</t>
  </si>
  <si>
    <t xml:space="preserve">33,80 "F.4 tab vv SO 01 zpětný zásyp </t>
  </si>
  <si>
    <t>Mezisoučet</t>
  </si>
  <si>
    <t>15</t>
  </si>
  <si>
    <t>167151111</t>
  </si>
  <si>
    <t>Nakládání výkopku z hornin třídy těžitelnosti I skupiny 1 až 3 přes 100 m3</t>
  </si>
  <si>
    <t>-1907422978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</si>
  <si>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</si>
  <si>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</si>
  <si>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zpětný_zásyp "zpětné využití vhodného výkopku - nakládání na mezideponii</t>
  </si>
  <si>
    <t>16</t>
  </si>
  <si>
    <t>174151101</t>
  </si>
  <si>
    <t>Zásyp jam, šachet rýh nebo kolem objektů sypaninou se zhutněním</t>
  </si>
  <si>
    <t>25341774</t>
  </si>
  <si>
    <t>Zásyp sypaninou z jakékoliv horniny strojně s uložením výkopku ve vrstvách se zhutněním jam, šachet, rýh nebo kolem objektů v těchto vykopávkách</t>
  </si>
  <si>
    <t>24,93 "F.4 tab vv SO 01 nepropustná zemina za rubem zdi</t>
  </si>
  <si>
    <t>17</t>
  </si>
  <si>
    <t>M</t>
  </si>
  <si>
    <t>58125110</t>
  </si>
  <si>
    <t>jíl surový kusový</t>
  </si>
  <si>
    <t>t</t>
  </si>
  <si>
    <t>1800481276</t>
  </si>
  <si>
    <t>24,93*1,8 "F.4 tab vv SO 01 nepropustná zemina za rubem zdi; objem * obj. hmotnost</t>
  </si>
  <si>
    <t>18</t>
  </si>
  <si>
    <t>181411131</t>
  </si>
  <si>
    <t>Založení parkového trávníku výsevem pl do 1000 m2 v rovině a ve svahu do 1:5</t>
  </si>
  <si>
    <t>-1356289226</t>
  </si>
  <si>
    <t>Založení trávníku na půdě předem připravené plochy do 1000 m2 výsevem včetně utažení parkového v rovině nebo na svahu do 1:5</t>
  </si>
  <si>
    <t>https://podminky.urs.cz/item/CS_URS_2025_01/181411131</t>
  </si>
  <si>
    <t>Rozpad figury: zatravnění</t>
  </si>
  <si>
    <t xml:space="preserve">21,10 "F.4 tab vv SO 01 Ohumusování a osetí tl. 100 mm </t>
  </si>
  <si>
    <t>19</t>
  </si>
  <si>
    <t>00572470</t>
  </si>
  <si>
    <t>osivo směs travní univerzál</t>
  </si>
  <si>
    <t>kg</t>
  </si>
  <si>
    <t>479942729</t>
  </si>
  <si>
    <t>21,1*0,015 'Přepočtené koeficientem množství</t>
  </si>
  <si>
    <t>20</t>
  </si>
  <si>
    <t>181351003</t>
  </si>
  <si>
    <t>Rozprostření ornice tl vrstvy do 200 mm pl do 100 m2 v rovině nebo ve svahu do 1:5 strojně</t>
  </si>
  <si>
    <t>812135881</t>
  </si>
  <si>
    <t>Rozprostření a urovnání ornice v rovině nebo ve svahu sklonu do 1:5 strojně při souvislé ploše do 100 m2, tl. vrstvy do 200 mm</t>
  </si>
  <si>
    <t>https://podminky.urs.cz/item/CS_URS_2025_01/181351003</t>
  </si>
  <si>
    <t>10364101</t>
  </si>
  <si>
    <t>zemina pro terénní úpravy - ornice</t>
  </si>
  <si>
    <t>-191738193</t>
  </si>
  <si>
    <t>zatravnění*0,1*1,8 "ohumusování a osetí tl. 100 mm; plocha * tl. * obj. hmotnost</t>
  </si>
  <si>
    <t>22</t>
  </si>
  <si>
    <t>R151102</t>
  </si>
  <si>
    <t xml:space="preserve">Zřízení příložného pažení stěn výkopu (rozepření konstrukce), včetně rozepření dle TZ, včetně odstranění </t>
  </si>
  <si>
    <t>-1516380946</t>
  </si>
  <si>
    <t>Poznámka k položce:_x000d_
- pažiny - dřevěné fošny 60 mm _x000d_
- sloupky - dřevěné trámky 100x100 mm _x000d_
- šikmé vzpěry - ocelové trubky 89/10 _x000d_
- rozepření bude provedeno do přísypové lavice, případně po konzultaci se statikem bude rozepřené o konstrukci základu zdi_x000d_
- konkrétní forma pažení bude navržena zhotovitelem</t>
  </si>
  <si>
    <t xml:space="preserve">107,03 "F.4 tab vv SO 01příložné pažení </t>
  </si>
  <si>
    <t>23</t>
  </si>
  <si>
    <t>AGR 01.1</t>
  </si>
  <si>
    <t>Zřízení pojezdové hrázky, vč. odstranění a likvidace dle platné legislativy</t>
  </si>
  <si>
    <t>-248445982</t>
  </si>
  <si>
    <t>Poznámka k položce:_x000d_
- pojezdová hrázka š. 3,5 m, v. 0,8 m, dl. 21 m, naplavený materiál z koryta, příp. doplnění těsnící části pro zajištění nepropustnosti, opevnění směrem do koryta kamenným záhozem_x000d_
- vč. čerpání a pohotovostní čerpací soupravy a úpravy přísypové lavice v místě, kde dojde ke spárování_x000d_
- zřízení a odstranění_x000d_
- viz TZ</t>
  </si>
  <si>
    <t>24</t>
  </si>
  <si>
    <t>R162701.1</t>
  </si>
  <si>
    <t>Vodorovné přemístění výkopku vč. uložení na skládku (poplatku) dle platné legislativy</t>
  </si>
  <si>
    <t>912764620</t>
  </si>
  <si>
    <t xml:space="preserve">40,600  "rozebrání dlažby - odstranění podkladu tl. 150 mm; hmotnost dle TOV pol.113107162</t>
  </si>
  <si>
    <t>-zpětný_zásyp</t>
  </si>
  <si>
    <t>Rozpad figury: výkop_rucne</t>
  </si>
  <si>
    <t>Zakládání</t>
  </si>
  <si>
    <t>25</t>
  </si>
  <si>
    <t>282791121</t>
  </si>
  <si>
    <t>Injektážní trubky z PVC hladké vnitřní D 25 až 50 mm manžetové</t>
  </si>
  <si>
    <t>688386843</t>
  </si>
  <si>
    <t>Injektážní trubky z PVC závitové s osazením upravených trubek do předem připraveného injekčního vrtu, vnitřního průměru přes 25 do 50 mm, hladké manžetové</t>
  </si>
  <si>
    <t>https://podminky.urs.cz/item/CS_URS_2025_01/282791121</t>
  </si>
  <si>
    <t>88,0*0,3 "F.4 SO 01 injektáž - tr. dl. 0,3 m; počet * dl.</t>
  </si>
  <si>
    <t>26</t>
  </si>
  <si>
    <t>R2159011</t>
  </si>
  <si>
    <t>Zhutnění podloží - základové spáry do 95% PS</t>
  </si>
  <si>
    <t>1599119511</t>
  </si>
  <si>
    <t>Poznámka k položce:_x000d_
- zhutnění základové spáry pod dlažbou (30 MPa)</t>
  </si>
  <si>
    <t xml:space="preserve">140,00  "F.4 SO 01 dlažba - Zhutnění základové spáry</t>
  </si>
  <si>
    <t>27</t>
  </si>
  <si>
    <t>281604111</t>
  </si>
  <si>
    <t>Injektování aktivovanými směsmi nízkotlaké vzestupné tlakem do 0,6 MPa</t>
  </si>
  <si>
    <t>hod</t>
  </si>
  <si>
    <t>1213391516</t>
  </si>
  <si>
    <t>Injektování aktivovanými směsmi vzestupné, tlakem do 0,60 MPa</t>
  </si>
  <si>
    <t>https://podminky.urs.cz/item/CS_URS_2025_01/281604111</t>
  </si>
  <si>
    <t>88,0*1,2*0,5 "F.4 SO 01 injektáž - hl. 1,20 m á 0,5 m; počet * hl. * doba na mb</t>
  </si>
  <si>
    <t>28</t>
  </si>
  <si>
    <t>58521130</t>
  </si>
  <si>
    <t>cement portlandský CEM I 42,5MPa</t>
  </si>
  <si>
    <t>1678483596</t>
  </si>
  <si>
    <t xml:space="preserve">Poznámka k položce:_x000d_
Požadavky na injektážní směs:_x000d_
- velikost zrna &lt;0,5  CEM I 42,5 R a vody. Poměr mísení c:v = 1,4:1, objemová hmotnost směsi γ = 1,65  g.cm-3, pevnost v tlaku po 7 dnech min. 15 MPa, po 28 dnech min. 20 MPa. Dekantace (odstoj) směsi v procentech objemu by neměla překročit hodnoty 2% po 1 h, 4% po 2 h a 5% po 3 hodinách._x000d_
- dle TZ_x000d_
</t>
  </si>
  <si>
    <t>88,0*1,2*50*(1,43/1000) "F.4 SO 01 injektáž - hl. 1,20 m á 0,5 m; počet * spotřeba na mb * spotřeba na l směsi</t>
  </si>
  <si>
    <t>29</t>
  </si>
  <si>
    <t>13021019</t>
  </si>
  <si>
    <t>tyč ocelová kruhová žebírková DIN 488 jakost B500B (10 505) výztuž do betonu D 25mm</t>
  </si>
  <si>
    <t>-1812027523</t>
  </si>
  <si>
    <t>Poznámka k položce:_x000d_
- hmotnost: 3,85 kg/m</t>
  </si>
  <si>
    <t>88,0*1,0*(3,85/1000) "F.4 SO 01 injektáž - výztuž dl. 1,0 m á 0,5 m; počet * délka * hmotnost</t>
  </si>
  <si>
    <t>Svislé a kompletní konstrukce</t>
  </si>
  <si>
    <t>30</t>
  </si>
  <si>
    <t>317321018</t>
  </si>
  <si>
    <t>Římsy opěrných zdí a valů ze ŽB tř. C 30/37</t>
  </si>
  <si>
    <t>1171860688</t>
  </si>
  <si>
    <t>Římsy opěrných zdí a valů z betonu železového tř. C 30/37</t>
  </si>
  <si>
    <t>https://podminky.urs.cz/item/CS_URS_2025_01/317321018</t>
  </si>
  <si>
    <t>Poznámka k položce:_x000d_
- beton C30/37 XC4 XF4 XD3</t>
  </si>
  <si>
    <t xml:space="preserve">7,09  "F.4 tab vv SO 01 ŽB římsa C30/37 XC4 XF4 XD3</t>
  </si>
  <si>
    <t>78</t>
  </si>
  <si>
    <t>317353111</t>
  </si>
  <si>
    <t>Bednění říms opěrných zdí a valů přímých, zalomených nebo zakřivených zřízení</t>
  </si>
  <si>
    <t>-1264703127</t>
  </si>
  <si>
    <t>Bednění říms opěrných zdí a valů jakéhokoliv tvaru přímých, zalomených nebo jinak zakřivených zřízení</t>
  </si>
  <si>
    <t>https://podminky.urs.cz/item/CS_URS_2025_01/317353111</t>
  </si>
  <si>
    <t xml:space="preserve">22,15  "F.4 tab vv SO 01 římsa - bednění</t>
  </si>
  <si>
    <t>2,56 "F.4 SO 01 římsa - dilatace - bednění</t>
  </si>
  <si>
    <t>79</t>
  </si>
  <si>
    <t>317353112</t>
  </si>
  <si>
    <t>Bednění říms opěrných zdí a valů přímých, zalomených nebo zakřivených odstranění</t>
  </si>
  <si>
    <t>1972882383</t>
  </si>
  <si>
    <t>Bednění říms opěrných zdí a valů jakéhokoliv tvaru přímých, zalomených nebo jinak zakřivených odstranění</t>
  </si>
  <si>
    <t>https://podminky.urs.cz/item/CS_URS_2025_01/317353112</t>
  </si>
  <si>
    <t>80</t>
  </si>
  <si>
    <t>317361016</t>
  </si>
  <si>
    <t>Výztuž říms opěrných zdí a valů z betonářské oceli 10 505</t>
  </si>
  <si>
    <t>-825149204</t>
  </si>
  <si>
    <t>Výztuž říms opěrných zdí a valů z oceli 10 505 (R) nebo BSt 500</t>
  </si>
  <si>
    <t>https://podminky.urs.cz/item/CS_URS_2025_01/317361016</t>
  </si>
  <si>
    <t>Poznámka k položce:_x000d_
- B500b, vč. trnů pro kotvení římsy do zdi</t>
  </si>
  <si>
    <t xml:space="preserve">7,09*(80/1000)  "F.4 tab vv SO 01 ŽB římsa - výztuž; 80 kg/m3 betonu dle obdobných konstrukcí</t>
  </si>
  <si>
    <t>35</t>
  </si>
  <si>
    <t>321212745</t>
  </si>
  <si>
    <t>Oprava zdiva vodních staveb do 3 m3 z lomového kamene obkladního bez jeho dodání</t>
  </si>
  <si>
    <t>1179101259</t>
  </si>
  <si>
    <t xml:space="preserve"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</t>
  </si>
  <si>
    <t>https://podminky.urs.cz/item/CS_URS_2025_01/321212745</t>
  </si>
  <si>
    <t>Poznámka k položce:_x000d_
- využití původního kamene</t>
  </si>
  <si>
    <t>36</t>
  </si>
  <si>
    <t>321222111</t>
  </si>
  <si>
    <t>Zdění obkladního zdiva vodních staveb řádkového</t>
  </si>
  <si>
    <t>-277075015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</si>
  <si>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</t>
  </si>
  <si>
    <t>https://podminky.urs.cz/item/CS_URS_2025_01/321222111</t>
  </si>
  <si>
    <t>Poznámka k položce:_x000d_
- líc zdi, tl. 0,3 m</t>
  </si>
  <si>
    <t xml:space="preserve">22,39  "F.4 tab vv SO 01 nadzákladové zdivo - líc (pískovec)</t>
  </si>
  <si>
    <t>37</t>
  </si>
  <si>
    <t>58381086</t>
  </si>
  <si>
    <t>kámen lomový upravený štípaný (80, 40, 20 cm) pískovec</t>
  </si>
  <si>
    <t>-767433197</t>
  </si>
  <si>
    <t>Poznámka k položce:_x000d_
- kámen vhodný pro vodní stavby</t>
  </si>
  <si>
    <t>22,39*2 'Přepočtené koeficientem množství</t>
  </si>
  <si>
    <t>38</t>
  </si>
  <si>
    <t>338171113</t>
  </si>
  <si>
    <t>Osazování sloupků a vzpěr plotových ocelových v do 2 m se zabetonováním</t>
  </si>
  <si>
    <t>kus</t>
  </si>
  <si>
    <t>-1210996929</t>
  </si>
  <si>
    <t>Montáž sloupků a vzpěr plotových ocelových trubkových nebo profilovaných výšky do 2 m se zabetonováním do 0,08 m3 do připravených jamek</t>
  </si>
  <si>
    <t>https://podminky.urs.cz/item/CS_URS_2025_01/338171113</t>
  </si>
  <si>
    <t>Poznámka k položce:_x000d_
- původní sloupky pr. 90 mm</t>
  </si>
  <si>
    <t>8,00 "F.4 SO 01 oplocení - demontáž stávajícího plotu (pletivo) - původní sloupky</t>
  </si>
  <si>
    <t>39</t>
  </si>
  <si>
    <t>348401220</t>
  </si>
  <si>
    <t>Montáž oplocení ze strojového pletiva bez napínacích drátů v do 1,6 m</t>
  </si>
  <si>
    <t>1276611935</t>
  </si>
  <si>
    <t>Montáž oplocení z pletiva strojového bez napínacích drátů do 1,6 m</t>
  </si>
  <si>
    <t>https://podminky.urs.cz/item/CS_URS_2025_01/348401220</t>
  </si>
  <si>
    <t>21,20 "F.4 SO 01 oplocení - nové pletivo</t>
  </si>
  <si>
    <t>40</t>
  </si>
  <si>
    <t>31324756</t>
  </si>
  <si>
    <t>pletivo drátěné se čtvercovými oky zapletené Pz 50x2x1600mm</t>
  </si>
  <si>
    <t>-1334998457</t>
  </si>
  <si>
    <t>21,2*1,05 'Přepočtené koeficientem množství</t>
  </si>
  <si>
    <t>41</t>
  </si>
  <si>
    <t>R32121323</t>
  </si>
  <si>
    <t>Zdivo nadzákladové z lomového kamene vodních staveb rubové se zatřením na maltu MC 25 - bez dodání kamene</t>
  </si>
  <si>
    <t>-1317563656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</si>
  <si>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</t>
  </si>
  <si>
    <t>Poznámka k položce:_x000d_
- využití kamenného zdiva z původní konstrukce</t>
  </si>
  <si>
    <t>42</t>
  </si>
  <si>
    <t>R3381711</t>
  </si>
  <si>
    <t>Osazování ocelového oplocení z dílců v do 2 m se zabetonováním</t>
  </si>
  <si>
    <t>1935188822</t>
  </si>
  <si>
    <t>Poznámka k položce:_x000d_
- vč. výkopu pro sloupky a jejich zabetonování (celkem 3 ks sloupků)</t>
  </si>
  <si>
    <t>8,00 "F.4 SO 01 oplocení - ocelový plot - demontáž a obnova (zabetonování) - u p.č. 552</t>
  </si>
  <si>
    <t>Vodorovné konstrukce</t>
  </si>
  <si>
    <t>43</t>
  </si>
  <si>
    <t>457311117</t>
  </si>
  <si>
    <t>Vyrovnávací nebo spádový beton C 25/30 včetně úpravy povrchu</t>
  </si>
  <si>
    <t>1079664788</t>
  </si>
  <si>
    <t>Vyrovnávací nebo spádový beton včetně úpravy povrchu C 25/30</t>
  </si>
  <si>
    <t>https://podminky.urs.cz/item/CS_URS_2025_01/457311117</t>
  </si>
  <si>
    <t>Poznámka k položce:_x000d_
- beton C30/37 XC4 XF3 XA1</t>
  </si>
  <si>
    <t xml:space="preserve">6,31  "F.4 tab vv SO 01 vyrovnávací vrstva betonu C25/30</t>
  </si>
  <si>
    <t>44</t>
  </si>
  <si>
    <t>457542111</t>
  </si>
  <si>
    <t>Filtrační vrstvy ze štěrkodrti se zhutněním frakce od 0 až 22 do 0 až 63 mm</t>
  </si>
  <si>
    <t>27176101</t>
  </si>
  <si>
    <t>Filtrační vrstvy jakékoliv tloušťky a sklonu ze štěrkodrti se zhutněním do 10 pojezdů/m3, frakce od 0-22 do 0-63 mm</t>
  </si>
  <si>
    <t>https://podminky.urs.cz/item/CS_URS_2025_01/457542111</t>
  </si>
  <si>
    <t>Poznámka k položce:_x000d_
- fr. 8-16 mm</t>
  </si>
  <si>
    <t xml:space="preserve">12,93  "F.4 tab vv SO 01 drenážní vrstva ŠD fr. 8-16</t>
  </si>
  <si>
    <t>Komunikace pozemní</t>
  </si>
  <si>
    <t>45</t>
  </si>
  <si>
    <t>564750011</t>
  </si>
  <si>
    <t>Podklad z kameniva hrubého drceného vel. 8-16 mm plochy přes 100 m2 tl 150 mm</t>
  </si>
  <si>
    <t>974670508</t>
  </si>
  <si>
    <t>Podklad nebo kryt z kameniva hrubého drceného vel. 8-16 mm s rozprostřením a zhutněním plochy přes 100 m2, po zhutnění tl. 150 mm</t>
  </si>
  <si>
    <t>https://podminky.urs.cz/item/CS_URS_2025_01/564750011</t>
  </si>
  <si>
    <t xml:space="preserve">140,00  "F.4 SO 01 dlažba - obnova dlažby - drc. kam. 8-16 mm</t>
  </si>
  <si>
    <t>46</t>
  </si>
  <si>
    <t>596811122</t>
  </si>
  <si>
    <t>Kladení betonové dlažby komunikací pro pěší do lože z kameniva velikosti do 0,09 m2 pl přes 100 do 300 m2</t>
  </si>
  <si>
    <t>295575963</t>
  </si>
  <si>
    <t xml:space="preserve">Kladení dlažby z betonových nebo kameninových dlaždic komunikací pro pěší s vyplněním spár a se smetením přebytečného materiálu na vzdálenost do 3 m s ložem z kameniva těženého tl. do 30 mm velikosti dlaždic do 0,09 m2 (bez zámku), pro plochy přes 100 do </t>
  </si>
  <si>
    <t>https://podminky.urs.cz/item/CS_URS_2025_01/596811122</t>
  </si>
  <si>
    <t xml:space="preserve">Poznámka k položce:_x000d_
- využití původní dlažby, 10% nová dlažba_x000d_
</t>
  </si>
  <si>
    <t xml:space="preserve">140,00  "F.4 SO 01 dlažba - obnova dlažby </t>
  </si>
  <si>
    <t>47</t>
  </si>
  <si>
    <t>59248005</t>
  </si>
  <si>
    <t>dlažba chodníková betonová 300x300mm tl 50mm přírodní</t>
  </si>
  <si>
    <t>-448761570</t>
  </si>
  <si>
    <t xml:space="preserve">0,1*140,00  "F.4 SO 01 dlažba - obnova dlažby - nová dlažba; 10% * plocha</t>
  </si>
  <si>
    <t>14*1,02 'Přepočtené koeficientem množství</t>
  </si>
  <si>
    <t>Úpravy povrchů, podlahy a osazování výplní</t>
  </si>
  <si>
    <t>48</t>
  </si>
  <si>
    <t>628613111</t>
  </si>
  <si>
    <t>Oprava nátěru částí OK mostů včetně očištění 2x základní 2xvrchní syntetický nátěr do 50 m2</t>
  </si>
  <si>
    <t>1985398920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</si>
  <si>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</si>
  <si>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https://podminky.urs.cz/item/CS_URS_2025_01/628613111</t>
  </si>
  <si>
    <t>Poznámka k položce:_x000d_
- dle ceníku - pro osovou vzdálenost příčlí do 150 mm 2 x plocha</t>
  </si>
  <si>
    <t>2*1,1*30,90 "F.4 SO 01 zábradlí - zpětná montáž - úprava; 2 * výška * délka</t>
  </si>
  <si>
    <t>49</t>
  </si>
  <si>
    <t>R628635</t>
  </si>
  <si>
    <t>Spárování zdiva z lomového kamene maltou cementovou hl spár přes 50 do 140 mm</t>
  </si>
  <si>
    <t>2093051634</t>
  </si>
  <si>
    <t>Spárování zdiva z lomového kamene upraveného maltou cementovou hloubky vysekaných spár přes 50 do 140 mm</t>
  </si>
  <si>
    <t>Poznámka k položce:_x000d_
- malta MC 25 s kamenivem frakce 0-3 mm (vlastnosti MC budou zlepšeny přidáním reaktivního zušlechťovače malty - např.: syntetická disperze na bázi polymerů s reaktivním oxidem křemičitým), po vrstvách tl. 20-30 mm_x000d_
- předpoklad 60% plochy přizdívky</t>
  </si>
  <si>
    <t>Trubní vedení</t>
  </si>
  <si>
    <t>50</t>
  </si>
  <si>
    <t>R831372.1</t>
  </si>
  <si>
    <t>Prodloužení stávajícího vyústění, odříznutí potrubí, likvidace odřezku dle platné legislativy, nastavení potrubím PE pomocí přechodu, vč. materiálu</t>
  </si>
  <si>
    <t>ks</t>
  </si>
  <si>
    <t>1158059695</t>
  </si>
  <si>
    <t>Poznámka k položce:_x000d_
- obnova stávajícího potrubí DN 100 až DN 500 v dl. 1,5 m_x000d_
- odříznutí stávajícího potrubí, nastavení pomocí přesuvky</t>
  </si>
  <si>
    <t>8,0 "F.4 SO 01 stávající vyústění (DN 100, DN 200 a DN 500, otvor 10x10 a 20 x 40 cm)</t>
  </si>
  <si>
    <t>Ostatní konstrukce a práce, bourání</t>
  </si>
  <si>
    <t>51</t>
  </si>
  <si>
    <t>916231213</t>
  </si>
  <si>
    <t>Osazení chodníkového obrubníku betonového stojatého s boční opěrou do lože z betonu prostého</t>
  </si>
  <si>
    <t>-1107304379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</si>
  <si>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</si>
  <si>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</si>
  <si>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 xml:space="preserve">66,00  "F.4 SO 01 dlažba - nový obrubník</t>
  </si>
  <si>
    <t>59217017</t>
  </si>
  <si>
    <t>obrubník betonový chodníkový 1000x100x250mm</t>
  </si>
  <si>
    <t>-195343898</t>
  </si>
  <si>
    <t>66*1,02 'Přepočtené koeficientem množství</t>
  </si>
  <si>
    <t>53</t>
  </si>
  <si>
    <t>979054441</t>
  </si>
  <si>
    <t>Očištění vybouraných z desek nebo dlaždic s původním spárováním z kameniva těženého</t>
  </si>
  <si>
    <t>880728476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</si>
  <si>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</si>
  <si>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https://podminky.urs.cz/item/CS_URS_2025_01/979054441</t>
  </si>
  <si>
    <t xml:space="preserve">0,9*140,00  "F.4 SO 01 dlažba - rozebrání dlažby (30x30 cm) - 90% bude využito zpět</t>
  </si>
  <si>
    <t>54</t>
  </si>
  <si>
    <t>931992121</t>
  </si>
  <si>
    <t>Výplň dilatačních spár z extrudovaného polystyrénu tl 20 mm</t>
  </si>
  <si>
    <t>-1289369541</t>
  </si>
  <si>
    <t>Výplň dilatačních spár z polystyrenu extrudovaného, tloušťky 20 mm</t>
  </si>
  <si>
    <t>https://podminky.urs.cz/item/CS_URS_2025_01/931992121</t>
  </si>
  <si>
    <t xml:space="preserve">Poznámka k položce:_x000d_
- dilatační spára ŽB římsy </t>
  </si>
  <si>
    <t>2,56 "F.4 SO 01 římsa - dilatace - polystyren</t>
  </si>
  <si>
    <t>55</t>
  </si>
  <si>
    <t>931994132</t>
  </si>
  <si>
    <t>Těsnění dilatační spáry betonové konstrukce silikonovým tmelem do pl 4,0 cm2</t>
  </si>
  <si>
    <t>1323647997</t>
  </si>
  <si>
    <t>Těsnění spáry betonové konstrukce pásy, profily, tmely tmelem silikonovým spáry dilatační do 4,0 cm2</t>
  </si>
  <si>
    <t>https://podminky.urs.cz/item/CS_URS_2025_01/931994132</t>
  </si>
  <si>
    <t>Poznámka k položce:_x000d_
- dilatační spára ŽB římsy</t>
  </si>
  <si>
    <t>20,80 "F.4 SO 01 římsa - dilatace - pružný tmel</t>
  </si>
  <si>
    <t>56</t>
  </si>
  <si>
    <t>R946111.1</t>
  </si>
  <si>
    <t>Mobilní lešení trubkové/dílcové š od 0,6 do 0,9 m dl do 3,2 m v přes 1,5 do 2,5 m, montáž a demontáž, vč. příplatku za použití po celou dobu stavby</t>
  </si>
  <si>
    <t>-1247348282</t>
  </si>
  <si>
    <t>Poznámka k položce:_x000d_
- lešení pro plochu zdi 146,19 m2</t>
  </si>
  <si>
    <t>57</t>
  </si>
  <si>
    <t>966071711</t>
  </si>
  <si>
    <t>Bourání sloupků a vzpěr plotových ocelových do 2,5 m zabetonovaných</t>
  </si>
  <si>
    <t>-971255037</t>
  </si>
  <si>
    <t>Bourání plotových sloupků a vzpěr ocelových trubkových nebo profilovaných výšky do 2,50 m zabetonovaných</t>
  </si>
  <si>
    <t>https://podminky.urs.cz/item/CS_URS_2025_01/966071711</t>
  </si>
  <si>
    <t>Poznámka k položce:_x000d_
- sloupky budou osazeny zpět</t>
  </si>
  <si>
    <t>8,00 "F.4 SO 01 oplocení - demontáž stávajícího plotu (pletivo) - sloupky</t>
  </si>
  <si>
    <t>58</t>
  </si>
  <si>
    <t>966071821</t>
  </si>
  <si>
    <t>Rozebrání oplocení z drátěného pletiva se čtvercovými oky v do 1,6 m</t>
  </si>
  <si>
    <t>-1171162026</t>
  </si>
  <si>
    <t>Rozebrání oplocení z pletiva drátěného se čtvercovými oky, výšky do 1,6 m</t>
  </si>
  <si>
    <t>https://podminky.urs.cz/item/CS_URS_2025_01/966071821</t>
  </si>
  <si>
    <t>Poznámka k položce:_x000d_
- pletivo bude předáno majiteli pozemku</t>
  </si>
  <si>
    <t>21,20 "F.4 SO 01 oplocení - demontáž stávajícího plotu (pletivo)</t>
  </si>
  <si>
    <t>59</t>
  </si>
  <si>
    <t>966021112</t>
  </si>
  <si>
    <t>Bourání konstrukcí LTM zdiva kamenného na MC ručně</t>
  </si>
  <si>
    <t>361895939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</si>
  <si>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</si>
  <si>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https://podminky.urs.cz/item/CS_URS_2025_01/966021112</t>
  </si>
  <si>
    <t>Poznámka k položce:_x000d_
- bourání části stávající zdi (za rubem přizdívky a v blízkosti mostku), uvolněné kameny při přespárování</t>
  </si>
  <si>
    <t xml:space="preserve">22,98  "F.4 tab vv SO 01 odbourání kamenné zdi - ručně</t>
  </si>
  <si>
    <t>0,1*sparovani*0,3 "vyjmutí uvolněných kamenů (10% plochy spárování); 10% * plocha * tl.</t>
  </si>
  <si>
    <t>60</t>
  </si>
  <si>
    <t>966025112</t>
  </si>
  <si>
    <t>Bourání konstrukcí LTM zdiva kamenného na MC strojně</t>
  </si>
  <si>
    <t>-1457720963</t>
  </si>
  <si>
    <t>Bourání konstrukcí LTM ve vodních tocích s přemístěním suti na hromady na vzdálenost do 20 m nebo s naložením na dopravní prostředek strojně ze zdiva kamenného, pro jakýkoliv druh kamene na maltu cementovou</t>
  </si>
  <si>
    <t>https://podminky.urs.cz/item/CS_URS_2025_01/966025112</t>
  </si>
  <si>
    <t xml:space="preserve">61,44 "F.4 tab vv SO 01 odbourání kamenné zdi </t>
  </si>
  <si>
    <t>61</t>
  </si>
  <si>
    <t>966045111</t>
  </si>
  <si>
    <t>Bourání konstrukcí LTM zdiva z betonu prostého neprokládaného strojně</t>
  </si>
  <si>
    <t>-1620807542</t>
  </si>
  <si>
    <t>Bourání konstrukcí LTM ve vodních tocích s přemístěním suti na hromady na vzdálenost do 20 m nebo s naložením na dopravní prostředek strojně z betonu prostého neprokládaného</t>
  </si>
  <si>
    <t>https://podminky.urs.cz/item/CS_URS_2025_01/966045111</t>
  </si>
  <si>
    <t>Poznámka k položce:_x000d_
- bourání stávající betonové předpaty podél stávajících konstrukcí_x000d_
- viz D.5 a TZ</t>
  </si>
  <si>
    <t xml:space="preserve">7,09  "F.4 tab vv SO 01 odbourání betonové římsy</t>
  </si>
  <si>
    <t>62</t>
  </si>
  <si>
    <t>977151113</t>
  </si>
  <si>
    <t>Jádrové vrty diamantovými korunkami do stavebních materiálů D přes 40 do 50 mm</t>
  </si>
  <si>
    <t>-1325605893</t>
  </si>
  <si>
    <t>Jádrové vrty diamantovými korunkami do stavebních materiálů (železobetonu, betonu, cihel, obkladů, dlažeb, kamene) průměru přes 40 do 50 mm</t>
  </si>
  <si>
    <t>https://podminky.urs.cz/item/CS_URS_2025_01/977151113</t>
  </si>
  <si>
    <t xml:space="preserve">88,0*1,2 "F.4 SO 01 injektáž - průměr vrtu 45 mm, hl. 1,20 m á 0,5 m; počet * hl. </t>
  </si>
  <si>
    <t>63</t>
  </si>
  <si>
    <t>985131111</t>
  </si>
  <si>
    <t>Očištění ploch stěn, rubu kleneb a podlah tlakovou vodou</t>
  </si>
  <si>
    <t>614532683</t>
  </si>
  <si>
    <t>https://podminky.urs.cz/item/CS_URS_2025_01/985131111</t>
  </si>
  <si>
    <t>Poznámka k položce:_x000d_
- očištění stávajícího zdiva tlakovou vodou (200-300 bar)_x000d_
- vč. likvidace materiálu dle platné legislativy</t>
  </si>
  <si>
    <t xml:space="preserve">154,21  "F.4 tab vv SO 01 očištění zdiva tlakovou vodou</t>
  </si>
  <si>
    <t>64</t>
  </si>
  <si>
    <t>985331213</t>
  </si>
  <si>
    <t>Dodatečné vlepování betonářské výztuže D 12 mm do chemické malty včetně vyvrtání otvoru</t>
  </si>
  <si>
    <t>-1777918178</t>
  </si>
  <si>
    <t>Dodatečné vlepování betonářské výztuže včetně vyvrtání a vyčištění otvoru chemickou maltou průměr výztuže 12 mm</t>
  </si>
  <si>
    <t>https://podminky.urs.cz/item/CS_URS_2025_01/985331213</t>
  </si>
  <si>
    <t>Poznámka k položce:_x000d_
- trn je součástí výztuže římsy</t>
  </si>
  <si>
    <t xml:space="preserve">88*0,25  "F.4 SO 01 ŽB římsa - kotvení (á 0,5 m), délka vrtu 0,25 m; počet * délka</t>
  </si>
  <si>
    <t>65</t>
  </si>
  <si>
    <t>R9660521</t>
  </si>
  <si>
    <t>Bourání ocelového zábradlí z dílců v do 2 m s ocelových sloupků zasypaných zeminou</t>
  </si>
  <si>
    <t>-690036736</t>
  </si>
  <si>
    <t>66</t>
  </si>
  <si>
    <t>R9111222</t>
  </si>
  <si>
    <t>Oprava částí ocelového zábradlí svařovaného nebo šroubovaného montáž dílů hmotnosti do 50 kg, vč. materiálu</t>
  </si>
  <si>
    <t>1257993780</t>
  </si>
  <si>
    <t>Poznámka k položce:_x000d_
- ocelové zábradlí podél toku a ocelový plot u p.č.543, vč. branky_x000d_
- ocelový plot u p.č. 552_x000d_
- vč. přesunu na mezideponii a zpět</t>
  </si>
  <si>
    <t>30,90 "F.4 SO 01 zábradlí - zpětná montáž - úprava</t>
  </si>
  <si>
    <t>67</t>
  </si>
  <si>
    <t>AGR 01.2</t>
  </si>
  <si>
    <t>Demontáž a znovuosazení ocel. konstrukce kolárny včetně stojanů na kola a příp. opravy PKO</t>
  </si>
  <si>
    <t>-493134447</t>
  </si>
  <si>
    <t>997</t>
  </si>
  <si>
    <t>Přesun sutě</t>
  </si>
  <si>
    <t>68</t>
  </si>
  <si>
    <t>997002611</t>
  </si>
  <si>
    <t>Nakládání suti a vybouraných hmot</t>
  </si>
  <si>
    <t>-1534061497</t>
  </si>
  <si>
    <t>Nakládání suti a vybouraných hmot na dopravní prostředek pro vodorovné přemístění</t>
  </si>
  <si>
    <t>https://podminky.urs.cz/item/CS_URS_2025_01/997002611</t>
  </si>
  <si>
    <t>1,488 "spárování, hmotnost dle TOV pol.R628635</t>
  </si>
  <si>
    <t>0,454 "jádrové vrty, hmotnost dle TOV pol.977151113</t>
  </si>
  <si>
    <t>69</t>
  </si>
  <si>
    <t>R997002.1</t>
  </si>
  <si>
    <t>Vodorovné přemístění suti vč. uložení na skládku (poplatku) dle platné legislativy</t>
  </si>
  <si>
    <t>-1139116750</t>
  </si>
  <si>
    <t xml:space="preserve">0,1*140,00*0,255  "F.4 SO 01 dlažba - rozebrání dlažby (30x30 cm) - 10% bude nahrazeno novou; 10% * plocha * hmotnost</t>
  </si>
  <si>
    <t xml:space="preserve">15,180  "F.4 SO 01 dlažba - rozebrání dlažby - bourání obrubníku, hmotnost dle TOV pol.113201111</t>
  </si>
  <si>
    <t>71,105 "bourání kamenného zdiva - ručně, hmotnost dle TOV pol.966021112</t>
  </si>
  <si>
    <t>174,957 "bourání kamenného zdiva, hmotnost dle TOV pol.966025112</t>
  </si>
  <si>
    <t xml:space="preserve">15,378  "bourání betonové římsy, hmotnost dle TOV pol.966045111</t>
  </si>
  <si>
    <t>Mezisoučet - vybourané hmoty</t>
  </si>
  <si>
    <t xml:space="preserve">-puvod_kamen*2,9  "F.4 tab vv SO 01 nadzákladové zdivo - rub (původní kámen); objem * obj. hmostnost</t>
  </si>
  <si>
    <t>-0,1*sparovani*0,3*2,9 "dozdění uvolněných kamenů (10% plochy spárování); 10% * plocha * tl. * obj. hmotnost</t>
  </si>
  <si>
    <t>Mezisoučet - zpětné využití</t>
  </si>
  <si>
    <t>998</t>
  </si>
  <si>
    <t>Přesun hmot</t>
  </si>
  <si>
    <t>70</t>
  </si>
  <si>
    <t>998332011</t>
  </si>
  <si>
    <t>Přesun hmot pro úpravy vodních toků a kanály</t>
  </si>
  <si>
    <t>1974285697</t>
  </si>
  <si>
    <t>Přesun hmot pro úpravy vodních toků a kanály, hráze rybníků apod. dopravní vzdálenost do 500 m</t>
  </si>
  <si>
    <t>https://podminky.urs.cz/item/CS_URS_2025_01/998332011</t>
  </si>
  <si>
    <t>PSV</t>
  </si>
  <si>
    <t>Práce a dodávky PSV</t>
  </si>
  <si>
    <t>767</t>
  </si>
  <si>
    <t>Konstrukce zámečnické</t>
  </si>
  <si>
    <t>72</t>
  </si>
  <si>
    <t>767161834</t>
  </si>
  <si>
    <t>Demontáž zábradlí rovného nerozebíratelného hmotnosti 1 m zábradlí přes 20 kg k dalšímu použití</t>
  </si>
  <si>
    <t>1861822281</t>
  </si>
  <si>
    <t>Demontáž zábradlí k dalšímu použití rovného nerozebíratelný spoj hmotnosti 1 m zábradlí přes 20 kg</t>
  </si>
  <si>
    <t>https://podminky.urs.cz/item/CS_URS_2025_01/767161834</t>
  </si>
  <si>
    <t>Poznámka k položce:_x000d_
- zábradlí (plot) bude osazeno zpět, vč. branky</t>
  </si>
  <si>
    <t>30,90 "F.4 SO 01 zábradlí - demontáž původního zábradlí (odřezáním, obnova)</t>
  </si>
  <si>
    <t>73</t>
  </si>
  <si>
    <t>767163122</t>
  </si>
  <si>
    <t>Montáž přímého kovového zábradlí do betonu v rovině v exteriéru</t>
  </si>
  <si>
    <t>1326079231</t>
  </si>
  <si>
    <t>Montáž zábradlí přímého v exteriéru v rovině (na rovné ploše) kotveného do betonu</t>
  </si>
  <si>
    <t>https://podminky.urs.cz/item/CS_URS_2025_01/767163122</t>
  </si>
  <si>
    <t>Poznámka k položce:_x000d_
- ocelové zábradlí podél toku a ocelový plot u p.č.543, vč. branky _x000d_
- vč. kotvení do betonové římsy (domu - plot)</t>
  </si>
  <si>
    <t>74</t>
  </si>
  <si>
    <t>M01.1</t>
  </si>
  <si>
    <t>Patka pro ukotvení zábradlí, vč. materiálu a montáže na zábradlí</t>
  </si>
  <si>
    <t>-1723702850</t>
  </si>
  <si>
    <t>Poznámka k položce:_x000d_
- viz D.6</t>
  </si>
  <si>
    <t>19 "F.4 SO 01 zábradlí - zpětná montáž - počet kotvení</t>
  </si>
  <si>
    <t>75</t>
  </si>
  <si>
    <t>998767101</t>
  </si>
  <si>
    <t>Přesun hmot tonážní pro zámečnické konstrukce v objektech v do 6 m</t>
  </si>
  <si>
    <t>-837972580</t>
  </si>
  <si>
    <t>Přesun hmot pro zámečnické konstrukce stanovený z hmotnosti přesunovaného materiálu vodorovná dopravní vzdálenost do 50 m základní v objektech výšky do 6 m</t>
  </si>
  <si>
    <t>https://podminky.urs.cz/item/CS_URS_2025_01/998767101</t>
  </si>
  <si>
    <t>76</t>
  </si>
  <si>
    <t>998767194</t>
  </si>
  <si>
    <t>Příplatek k přesunu hmot tonážnímu pro zámečnické konstrukce za zvětšený přesun do 1000 m</t>
  </si>
  <si>
    <t>2010183975</t>
  </si>
  <si>
    <t>Přesun hmot pro zámečnické konstrukce stanovený z hmotnosti přesunovaného materiálu vodorovná dopravní vzdálenost do 50 m Příplatek k cenám za zvětšený přesun přes vymezenou vodorovnou dopravní vzdálenost do 1000 m</t>
  </si>
  <si>
    <t>https://podminky.urs.cz/item/CS_URS_2025_01/998767194</t>
  </si>
  <si>
    <t>Práce a dodávky M</t>
  </si>
  <si>
    <t>23-M</t>
  </si>
  <si>
    <t>Montáže potrubí</t>
  </si>
  <si>
    <t>77</t>
  </si>
  <si>
    <t>R936944</t>
  </si>
  <si>
    <t>M+D odvodnění z potrubí plastového PE HD DN 80, vč. zatěsnění maltou</t>
  </si>
  <si>
    <t>bm</t>
  </si>
  <si>
    <t>1060717364</t>
  </si>
  <si>
    <t>Poznámka k položce:_x000d_
- potrubí PE DN 80 á 3,00 m, ve sklonu 5 %_x000d_
- zatěsněno maltou MC 2,5</t>
  </si>
  <si>
    <t>16,0 "F.4 SO 01 odvodnění - PE DN 80, dl. 1 m</t>
  </si>
  <si>
    <t>218,32</t>
  </si>
  <si>
    <t>SO 02 - km 0,043 7 – 0,120</t>
  </si>
  <si>
    <t>524656303</t>
  </si>
  <si>
    <t xml:space="preserve">218,32  "F.4 tab vv SO 02 hloubkové přespárování</t>
  </si>
  <si>
    <t>-721186795</t>
  </si>
  <si>
    <t>50+3 "mobilní oplocení staveniště</t>
  </si>
  <si>
    <t>1927424287</t>
  </si>
  <si>
    <t>AGR 03.1</t>
  </si>
  <si>
    <t>439132046</t>
  </si>
  <si>
    <t>Poznámka k položce:_x000d_
- pojezdová hrázka š. 3,5 m, v. 0,8 m, dl. 75 m, naplavený materiál z koryta, příp. doplnění těsnící části pro zajištění nepropustnosti, opevnění směrem do koryta kamenným záhozem_x000d_
- vč. čerpání a pohotovostní čerpací soupravy a úpravy přísypové lavice v místě, kde dojde ke spárování_x000d_
- zřízení a odstranění_x000d_
 - viz TZ</t>
  </si>
  <si>
    <t>273986476</t>
  </si>
  <si>
    <t>R33412</t>
  </si>
  <si>
    <t>Osazení kamenořezů hmotnosti přes 0,5 do 5 t do MC tl. 50 mm na distanční prvky, vč. spárování MC</t>
  </si>
  <si>
    <t>974663201</t>
  </si>
  <si>
    <t>Osazení kamenořezů hmotnosti jednotlivě přes 0,5 do 5 t do cementové malty MC30 tl. 50 mm na betonové distanční prvky v. 40 mm, vč. spárování MC 25</t>
  </si>
  <si>
    <t>4 "F.4 SO 02 nový kamenořez</t>
  </si>
  <si>
    <t>M01.3</t>
  </si>
  <si>
    <t>Kamenořez</t>
  </si>
  <si>
    <t>529934636</t>
  </si>
  <si>
    <t>0,75*0,15*4 "F.4 SO 02 nový kamenořez; rozměry * počet kusů</t>
  </si>
  <si>
    <t>-1008865513</t>
  </si>
  <si>
    <t>Poznámka k položce:_x000d_
- malta MC 25 s kamenivem frakce 0-3 mm (vlastnosti MC budou zlepšeny přidáním reaktivního zušlechťovače malty - např.: syntetická disperze na bázi polymerů s reaktivním oxidem křemičitým), po vrstvách tl. 20-30 mm_x000d_
- předpoklad 60% plochy přizdívky a 100% plochy zdi</t>
  </si>
  <si>
    <t>R946111.2</t>
  </si>
  <si>
    <t>-1465807299</t>
  </si>
  <si>
    <t>Poznámka k položce:_x000d_
- lešení pro plochu zdi 251,79 m2</t>
  </si>
  <si>
    <t>966041111</t>
  </si>
  <si>
    <t>Bourání konstrukcí LTM zdiva z betonu prostého neprokládaného ručně</t>
  </si>
  <si>
    <t>-761361984</t>
  </si>
  <si>
    <t>Bourání konstrukcí LTM ve vodních tocích s přemístěním suti na hromady na vzdálenost do 20 m nebo s naložením na dopravní prostředek ručně z betonu prostého neprokládaného</t>
  </si>
  <si>
    <t>https://podminky.urs.cz/item/CS_URS_2025_01/966041111</t>
  </si>
  <si>
    <t xml:space="preserve">0,45  "F.4 SO 02 odbourání betonové římsy (ručně)</t>
  </si>
  <si>
    <t>-1673045945</t>
  </si>
  <si>
    <t xml:space="preserve">258,15  "F.4 tab vv SO 02 očištění zdiva tlakovou vodou</t>
  </si>
  <si>
    <t>-1445503831</t>
  </si>
  <si>
    <t>6,368 "spárování, hmotnost dle TOV pol.R628635</t>
  </si>
  <si>
    <t>-72585496</t>
  </si>
  <si>
    <t xml:space="preserve">0,990  "bourání betonové římsy, hmotnost dle TOV pol.966041111</t>
  </si>
  <si>
    <t>-654219271</t>
  </si>
  <si>
    <t>767161823</t>
  </si>
  <si>
    <t>Demontáž zábradlí schodišťového nerozebíratelného hmotnosti 1 m zábradlí do 20 kg do suti</t>
  </si>
  <si>
    <t>-380734099</t>
  </si>
  <si>
    <t>Demontáž zábradlí do suti schodišťového nerozebíratelný spoj hmotnosti 1 m zábradlí do 20 kg</t>
  </si>
  <si>
    <t>https://podminky.urs.cz/item/CS_URS_2025_01/767161823</t>
  </si>
  <si>
    <t>Poznámka k položce:_x000d_
- bourané zábradlí bude předáno vlastníkovi</t>
  </si>
  <si>
    <t>16,50 "F.4 SO 02 zábradlí - ostranění poničeného zábradlí</t>
  </si>
  <si>
    <t>R76716312</t>
  </si>
  <si>
    <t>Montáž přímého kovového zábradlí do betonu v rovině v exteriéru, vč. osazení a ukotvení betonových sloupků - viz TZ</t>
  </si>
  <si>
    <t>-600623024</t>
  </si>
  <si>
    <t>Poznámka k položce:_x000d_
- vč. kotvení do betonové římsy (kamenořezu)_x000d_
- vč. obnovy a ukotvení dvou bet. sloupků průřezu 0,27x0,27 m a v.1,05 m (materiál v pol. M 02.1)_x000d_
- viz TZ</t>
  </si>
  <si>
    <t>16,50 "F.4 SO 02 zábradlí - obnova poničeného zábradlí, vč. 2 betonových sloupků</t>
  </si>
  <si>
    <t>M02.1</t>
  </si>
  <si>
    <t>Materiál pro výrobu zábradlí, vč. výroby, PKO a kotevního materiálu - dle TZ</t>
  </si>
  <si>
    <t>-1369316455</t>
  </si>
  <si>
    <t>Poznámka k položce:_x000d_
- viz D.6, vč. dodání 2 ks betonových sloupků</t>
  </si>
  <si>
    <t>16,50 "F.4 SO 01 zábradlí - obnova poničeného zábradlí, vč. 2 betonových sloupků</t>
  </si>
  <si>
    <t>603844764</t>
  </si>
  <si>
    <t>2065060579</t>
  </si>
  <si>
    <t>VON - Vedlejší a ostatní náklady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</si>
  <si>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</si>
  <si>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</si>
  <si>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</si>
  <si>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03 - Geodetické práce a vytýčení</t>
  </si>
  <si>
    <t xml:space="preserve">    A 01 - Vedlejší a ostatní rozpočtové náklady</t>
  </si>
  <si>
    <t>VRN</t>
  </si>
  <si>
    <t>Vedlejší rozpočtové náklady</t>
  </si>
  <si>
    <t>09</t>
  </si>
  <si>
    <t>Ostatní náklady</t>
  </si>
  <si>
    <t>R037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</si>
  <si>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</si>
  <si>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</si>
  <si>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1024</t>
  </si>
  <si>
    <t>-1784045192</t>
  </si>
  <si>
    <t>R0931</t>
  </si>
  <si>
    <t>Provedení pasportizace stávajících nemovitostí (vč. pozemků) a jejich příslušenství, zajištění fotodokumentace stávajícího stavu přístupových cest</t>
  </si>
  <si>
    <t>944739068</t>
  </si>
  <si>
    <t>R094</t>
  </si>
  <si>
    <t>Zajištění vytyčení veškerých podzemních zařízení</t>
  </si>
  <si>
    <t>-1279766997</t>
  </si>
  <si>
    <t>Zajištění vytýčení veškerých podzemních zařízení</t>
  </si>
  <si>
    <t>R095</t>
  </si>
  <si>
    <t>Zajištění šetření o podzemních sítích vč. zajištění nových vyjádření v případě, že před realizací pozbyly platnosti</t>
  </si>
  <si>
    <t>2027948136</t>
  </si>
  <si>
    <t>R0993</t>
  </si>
  <si>
    <t>Zajištění dopravně inženýrských opatření</t>
  </si>
  <si>
    <t>-664971847</t>
  </si>
  <si>
    <t>Zajištění dopravně inženýrských opatření
- zajištění dopravně inženýrských opatření a jejich projednání příslušným orgánem
- zajištění zřízení a likvidace dopravního značení včetně případné světelné signalizace</t>
  </si>
  <si>
    <t>R0994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</si>
  <si>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  </t>
  </si>
  <si>
    <t>473288471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</si>
  <si>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</t>
  </si>
  <si>
    <t>R0997</t>
  </si>
  <si>
    <t xml:space="preserve">Vypracování Plánu BOZP </t>
  </si>
  <si>
    <t>645503288</t>
  </si>
  <si>
    <t xml:space="preserve">Poznámka k položce:_x000d_
Zpracování plánu BOZP nezávislým koordinátorem._x000d_
- Koordinátor BOZP musí jednat nestranně a nezávisle na zhotoviteli, i když je jím finančně hrazen._x000d_
- Musí mít zajištěné podmínky pro výkon své funkce bez vnějšího ovlivňování, aby nedocházelo ke střetu zájmů._x000d_
Plán BOZP a jeho koordinace musí být v souladu se zákonem č. 309/2006 Sb. a souvisejícími právními předpisy._x000d_
Koordinátor BOZP musí splňovat odbornou způsobilost dle platné legislativy, včetně příslušné kvalifikace,_x000d_
Musí být zajištěna transparentnost vztahů mezi koordinátorem, zhotovitelem a investorem._x000d_
Koordinátor BOZP nesmí být smluvně vázán způsobem, který by mohl ovlivnit jeho nestrannost a rozhodovací pravomoci._x000d_
</t>
  </si>
  <si>
    <t>R09991</t>
  </si>
  <si>
    <t>Zajištění fotodokumentace veškerých konstrukcí, které budou v průběhu výstavby skryty nebo zakryty</t>
  </si>
  <si>
    <t>1957602174</t>
  </si>
  <si>
    <t>R23</t>
  </si>
  <si>
    <t>Zajištění slovení rybí osádky</t>
  </si>
  <si>
    <t>-1314289186</t>
  </si>
  <si>
    <t>Poznámka k položce:_x000d_
- zajištění Biologického dozoru, včetně případného transferu zastižených živočichů</t>
  </si>
  <si>
    <t>R0992</t>
  </si>
  <si>
    <t>Zajištění biologického dozoru, příp. transfer</t>
  </si>
  <si>
    <t>705455465</t>
  </si>
  <si>
    <t>A 02</t>
  </si>
  <si>
    <t>Projektová dokumentace - ostatní náklady</t>
  </si>
  <si>
    <t>R0210</t>
  </si>
  <si>
    <t>Vypracování Plánu opatření pro případ havárie</t>
  </si>
  <si>
    <t>-219951097</t>
  </si>
  <si>
    <t>Zhotovitelem vypracovaný Plán opatření pro případ havárie, pro případ úniku závadných látek (např. ropné produkty, cementové výluhy, odpadní vody z těsnících clon, atd.)</t>
  </si>
  <si>
    <t>R0221</t>
  </si>
  <si>
    <t>Zpracování Povodňového plánu dle §71 zákona č. 254/2001 Sb. včetně zajištění schválení příslušnými orgány správy a Povodím Labe, státní podnik</t>
  </si>
  <si>
    <t>-1443709985</t>
  </si>
  <si>
    <t>R023</t>
  </si>
  <si>
    <t>Vypracování projektu skutečného provedení díla</t>
  </si>
  <si>
    <t>478574423</t>
  </si>
  <si>
    <t>Poznámka k položce:_x000d_
- 3 paré + 1 x CD, viz příloha B</t>
  </si>
  <si>
    <t>R026</t>
  </si>
  <si>
    <t>Zpracování realizační dokumentace zhotovitele, dílenských výkresů, technologických předpisů</t>
  </si>
  <si>
    <t>-1811685569</t>
  </si>
  <si>
    <t>Poznámka k položce:_x000d_
- č. výkresů výztuže</t>
  </si>
  <si>
    <t>A 03</t>
  </si>
  <si>
    <t>Geodetické práce a vytýčení</t>
  </si>
  <si>
    <t>R031</t>
  </si>
  <si>
    <t>Vypracování geodetického zaměření skutečného stavu</t>
  </si>
  <si>
    <t>-164500914</t>
  </si>
  <si>
    <t>Poznámka k položce:_x000d_
- zaměření stavby zpracované ve 2 paré + 1 x CD</t>
  </si>
  <si>
    <t>R35</t>
  </si>
  <si>
    <t>Zajištění veškerých geodetických prací souvisejících s realizací díla</t>
  </si>
  <si>
    <t>244947169</t>
  </si>
  <si>
    <t>Zajištění veškerých geodetických prací souvisejících s realizací díla, včetně vytyčení obvodu staveniště</t>
  </si>
  <si>
    <t>Poznámka k položce:_x000d_
- včetně vytyčení polohových bodů, které musí zůstat nepoškozené po celou dobu výstavby stavebního díla a po dokončení stavby slouží jako výchozí body pro zaměření skutečného provedení stavby</t>
  </si>
  <si>
    <t>A 01</t>
  </si>
  <si>
    <t>Vedlejší a ostatní rozpočtové náklady</t>
  </si>
  <si>
    <t>R03000</t>
  </si>
  <si>
    <t>Zajištění kompletního zařízení staveniště a jeho připojení na sítě, včetně veškerých energií pro provoz ZS</t>
  </si>
  <si>
    <t>280222353</t>
  </si>
  <si>
    <t>- zajištění místnosti pro TDI v ZS vč. jejího vybavení
- zajištění ohlášení všech staveb zařízení staveniště dle zákona č. 283/2021 Sb."
- zajištění oplocení prostoru ZS, jeho napojení na inž. sítě
- zajištění oplocení prostoru staveniště
- zajištění následné likvidace všech objektů ZS včetně připojení na inž. sítě
- zajištění zřízení a odstranění dočasných komunikací, sjezdů a nájezdů po realizaci stavby (viz TZ)
- zajištění ostahy stavby a staveniště po dobu realizace stavby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pané obecně závaznou vyhláškou
- zajištění péče o nepředané objekty a konstrukce stavby, jejich ošetřování a zimní opatření
- zajištění ochrany veškeré zeleně v prostoru staveniště a v jeho bezprostřední blízkosti proti poškození během realizace stavby</t>
  </si>
  <si>
    <t>Poznámka k položce:_x000d_
ZS na parc. č. 673/4 je projednáno projektantem za podmínky nájmu dotčených vlastníků viz Dokladová část (vyjádření p. Korce a p. Adlera). Zhotovitel si přístup a ZS ocení dle svých zvyklostí, doby stavebních prací, technického a technologického vybavení, případně může projednat jiný způsob zajištění ZS a přístupu.</t>
  </si>
  <si>
    <t>R0115</t>
  </si>
  <si>
    <t>Vyklizení a zpřístupnění všech pozemků dotčených stavbou a jejich uvedení do předchozího stavu po dokončení stavby</t>
  </si>
  <si>
    <t>-1161143504</t>
  </si>
  <si>
    <t>R0116</t>
  </si>
  <si>
    <t>Kopané sondy pro ověření hloubky založení stávajících zdí v korytě</t>
  </si>
  <si>
    <t>1150295550</t>
  </si>
  <si>
    <t>Poznámka k položce:_x000d_
- kopané sondy pro ověření hloubky založení: 5 ks ze strany toku (SO 01 a SO 02), 2 ks za rubem zdi v místě obnovy zdi (SO 01)_x000d_
- výsledky budou evidovány zápisem do stavebního deníku</t>
  </si>
  <si>
    <t>R29121101</t>
  </si>
  <si>
    <t>Zřízení a odstranění zpevněných ploch na ZS a přístupech k toku, pro všechny SO, včetně uvedení všech dotčených pozemků do předchozího stavu, včetně staveništní komunkace</t>
  </si>
  <si>
    <t>1238069398</t>
  </si>
  <si>
    <t>Zřízení a odstranění zpevněných ploch na ZS a přístupech k toku, pro všechny SO, včetně uvedení všech dotčených pozemků do předchozího stavu (ohumusování a osetí), včetně případných oprav komunikace, chodníku a obrub při jejich poškození zhotovitelem, vč. staveništní panelové cesty dl. 26 m, š. 3 m</t>
  </si>
  <si>
    <t>Poznámka k položce:_x000d_
- panelová komunikace - provozní materiál zhotovitele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</si>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</sst>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1111" TargetMode="External" /><Relationship Id="rId2" Type="http://schemas.openxmlformats.org/officeDocument/2006/relationships/hyperlink" Target="https://podminky.urs.cz/item/CS_URS_2025_01/113107162" TargetMode="External" /><Relationship Id="rId3" Type="http://schemas.openxmlformats.org/officeDocument/2006/relationships/hyperlink" Target="https://podminky.urs.cz/item/CS_URS_2025_01/113106121" TargetMode="External" /><Relationship Id="rId4" Type="http://schemas.openxmlformats.org/officeDocument/2006/relationships/hyperlink" Target="https://podminky.urs.cz/item/CS_URS_2025_01/114203202" TargetMode="External" /><Relationship Id="rId5" Type="http://schemas.openxmlformats.org/officeDocument/2006/relationships/hyperlink" Target="https://podminky.urs.cz/item/CS_URS_2025_01/114203301" TargetMode="External" /><Relationship Id="rId6" Type="http://schemas.openxmlformats.org/officeDocument/2006/relationships/hyperlink" Target="https://podminky.urs.cz/item/CS_URS_2025_01/162351123" TargetMode="External" /><Relationship Id="rId7" Type="http://schemas.openxmlformats.org/officeDocument/2006/relationships/hyperlink" Target="https://podminky.urs.cz/item/CS_URS_2025_01/167151102" TargetMode="External" /><Relationship Id="rId8" Type="http://schemas.openxmlformats.org/officeDocument/2006/relationships/hyperlink" Target="https://podminky.urs.cz/item/CS_URS_2025_01/119003227" TargetMode="External" /><Relationship Id="rId9" Type="http://schemas.openxmlformats.org/officeDocument/2006/relationships/hyperlink" Target="https://podminky.urs.cz/item/CS_URS_2025_01/119003228" TargetMode="External" /><Relationship Id="rId10" Type="http://schemas.openxmlformats.org/officeDocument/2006/relationships/hyperlink" Target="https://podminky.urs.cz/item/CS_URS_2025_01/122211101" TargetMode="External" /><Relationship Id="rId11" Type="http://schemas.openxmlformats.org/officeDocument/2006/relationships/hyperlink" Target="https://podminky.urs.cz/item/CS_URS_2025_01/124253100" TargetMode="External" /><Relationship Id="rId12" Type="http://schemas.openxmlformats.org/officeDocument/2006/relationships/hyperlink" Target="https://podminky.urs.cz/item/CS_URS_2025_01/162351103" TargetMode="External" /><Relationship Id="rId13" Type="http://schemas.openxmlformats.org/officeDocument/2006/relationships/hyperlink" Target="https://podminky.urs.cz/item/CS_URS_2025_01/167151111" TargetMode="External" /><Relationship Id="rId14" Type="http://schemas.openxmlformats.org/officeDocument/2006/relationships/hyperlink" Target="https://podminky.urs.cz/item/CS_URS_2025_01/181411131" TargetMode="External" /><Relationship Id="rId15" Type="http://schemas.openxmlformats.org/officeDocument/2006/relationships/hyperlink" Target="https://podminky.urs.cz/item/CS_URS_2025_01/181351003" TargetMode="External" /><Relationship Id="rId16" Type="http://schemas.openxmlformats.org/officeDocument/2006/relationships/hyperlink" Target="https://podminky.urs.cz/item/CS_URS_2025_01/282791121" TargetMode="External" /><Relationship Id="rId17" Type="http://schemas.openxmlformats.org/officeDocument/2006/relationships/hyperlink" Target="https://podminky.urs.cz/item/CS_URS_2025_01/281604111" TargetMode="External" /><Relationship Id="rId18" Type="http://schemas.openxmlformats.org/officeDocument/2006/relationships/hyperlink" Target="https://podminky.urs.cz/item/CS_URS_2025_01/317321018" TargetMode="External" /><Relationship Id="rId19" Type="http://schemas.openxmlformats.org/officeDocument/2006/relationships/hyperlink" Target="https://podminky.urs.cz/item/CS_URS_2025_01/317353111" TargetMode="External" /><Relationship Id="rId20" Type="http://schemas.openxmlformats.org/officeDocument/2006/relationships/hyperlink" Target="https://podminky.urs.cz/item/CS_URS_2025_01/317353112" TargetMode="External" /><Relationship Id="rId21" Type="http://schemas.openxmlformats.org/officeDocument/2006/relationships/hyperlink" Target="https://podminky.urs.cz/item/CS_URS_2025_01/317361016" TargetMode="External" /><Relationship Id="rId22" Type="http://schemas.openxmlformats.org/officeDocument/2006/relationships/hyperlink" Target="https://podminky.urs.cz/item/CS_URS_2025_01/321212745" TargetMode="External" /><Relationship Id="rId23" Type="http://schemas.openxmlformats.org/officeDocument/2006/relationships/hyperlink" Target="https://podminky.urs.cz/item/CS_URS_2025_01/321222111" TargetMode="External" /><Relationship Id="rId24" Type="http://schemas.openxmlformats.org/officeDocument/2006/relationships/hyperlink" Target="https://podminky.urs.cz/item/CS_URS_2025_01/338171113" TargetMode="External" /><Relationship Id="rId25" Type="http://schemas.openxmlformats.org/officeDocument/2006/relationships/hyperlink" Target="https://podminky.urs.cz/item/CS_URS_2025_01/348401220" TargetMode="External" /><Relationship Id="rId26" Type="http://schemas.openxmlformats.org/officeDocument/2006/relationships/hyperlink" Target="https://podminky.urs.cz/item/CS_URS_2025_01/457311117" TargetMode="External" /><Relationship Id="rId27" Type="http://schemas.openxmlformats.org/officeDocument/2006/relationships/hyperlink" Target="https://podminky.urs.cz/item/CS_URS_2025_01/457542111" TargetMode="External" /><Relationship Id="rId28" Type="http://schemas.openxmlformats.org/officeDocument/2006/relationships/hyperlink" Target="https://podminky.urs.cz/item/CS_URS_2025_01/564750011" TargetMode="External" /><Relationship Id="rId29" Type="http://schemas.openxmlformats.org/officeDocument/2006/relationships/hyperlink" Target="https://podminky.urs.cz/item/CS_URS_2025_01/596811122" TargetMode="External" /><Relationship Id="rId30" Type="http://schemas.openxmlformats.org/officeDocument/2006/relationships/hyperlink" Target="https://podminky.urs.cz/item/CS_URS_2025_01/628613111" TargetMode="External" /><Relationship Id="rId31" Type="http://schemas.openxmlformats.org/officeDocument/2006/relationships/hyperlink" Target="https://podminky.urs.cz/item/CS_URS_2025_01/916231213" TargetMode="External" /><Relationship Id="rId32" Type="http://schemas.openxmlformats.org/officeDocument/2006/relationships/hyperlink" Target="https://podminky.urs.cz/item/CS_URS_2025_01/979054441" TargetMode="External" /><Relationship Id="rId33" Type="http://schemas.openxmlformats.org/officeDocument/2006/relationships/hyperlink" Target="https://podminky.urs.cz/item/CS_URS_2025_01/931992121" TargetMode="External" /><Relationship Id="rId34" Type="http://schemas.openxmlformats.org/officeDocument/2006/relationships/hyperlink" Target="https://podminky.urs.cz/item/CS_URS_2025_01/931994132" TargetMode="External" /><Relationship Id="rId35" Type="http://schemas.openxmlformats.org/officeDocument/2006/relationships/hyperlink" Target="https://podminky.urs.cz/item/CS_URS_2025_01/966071711" TargetMode="External" /><Relationship Id="rId36" Type="http://schemas.openxmlformats.org/officeDocument/2006/relationships/hyperlink" Target="https://podminky.urs.cz/item/CS_URS_2025_01/966071821" TargetMode="External" /><Relationship Id="rId37" Type="http://schemas.openxmlformats.org/officeDocument/2006/relationships/hyperlink" Target="https://podminky.urs.cz/item/CS_URS_2025_01/966021112" TargetMode="External" /><Relationship Id="rId38" Type="http://schemas.openxmlformats.org/officeDocument/2006/relationships/hyperlink" Target="https://podminky.urs.cz/item/CS_URS_2025_01/966025112" TargetMode="External" /><Relationship Id="rId39" Type="http://schemas.openxmlformats.org/officeDocument/2006/relationships/hyperlink" Target="https://podminky.urs.cz/item/CS_URS_2025_01/966045111" TargetMode="External" /><Relationship Id="rId40" Type="http://schemas.openxmlformats.org/officeDocument/2006/relationships/hyperlink" Target="https://podminky.urs.cz/item/CS_URS_2025_01/977151113" TargetMode="External" /><Relationship Id="rId41" Type="http://schemas.openxmlformats.org/officeDocument/2006/relationships/hyperlink" Target="https://podminky.urs.cz/item/CS_URS_2025_01/985131111" TargetMode="External" /><Relationship Id="rId42" Type="http://schemas.openxmlformats.org/officeDocument/2006/relationships/hyperlink" Target="https://podminky.urs.cz/item/CS_URS_2025_01/985331213" TargetMode="External" /><Relationship Id="rId43" Type="http://schemas.openxmlformats.org/officeDocument/2006/relationships/hyperlink" Target="https://podminky.urs.cz/item/CS_URS_2025_01/997002611" TargetMode="External" /><Relationship Id="rId44" Type="http://schemas.openxmlformats.org/officeDocument/2006/relationships/hyperlink" Target="https://podminky.urs.cz/item/CS_URS_2025_01/998332011" TargetMode="External" /><Relationship Id="rId45" Type="http://schemas.openxmlformats.org/officeDocument/2006/relationships/hyperlink" Target="https://podminky.urs.cz/item/CS_URS_2025_01/767161834" TargetMode="External" /><Relationship Id="rId46" Type="http://schemas.openxmlformats.org/officeDocument/2006/relationships/hyperlink" Target="https://podminky.urs.cz/item/CS_URS_2025_01/767163122" TargetMode="External" /><Relationship Id="rId47" Type="http://schemas.openxmlformats.org/officeDocument/2006/relationships/hyperlink" Target="https://podminky.urs.cz/item/CS_URS_2025_01/998767101" TargetMode="External" /><Relationship Id="rId48" Type="http://schemas.openxmlformats.org/officeDocument/2006/relationships/hyperlink" Target="https://podminky.urs.cz/item/CS_URS_2025_01/998767194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202" TargetMode="External" /><Relationship Id="rId2" Type="http://schemas.openxmlformats.org/officeDocument/2006/relationships/hyperlink" Target="https://podminky.urs.cz/item/CS_URS_2025_01/119003227" TargetMode="External" /><Relationship Id="rId3" Type="http://schemas.openxmlformats.org/officeDocument/2006/relationships/hyperlink" Target="https://podminky.urs.cz/item/CS_URS_2025_01/119003228" TargetMode="External" /><Relationship Id="rId4" Type="http://schemas.openxmlformats.org/officeDocument/2006/relationships/hyperlink" Target="https://podminky.urs.cz/item/CS_URS_2025_01/321212745" TargetMode="External" /><Relationship Id="rId5" Type="http://schemas.openxmlformats.org/officeDocument/2006/relationships/hyperlink" Target="https://podminky.urs.cz/item/CS_URS_2025_01/966041111" TargetMode="External" /><Relationship Id="rId6" Type="http://schemas.openxmlformats.org/officeDocument/2006/relationships/hyperlink" Target="https://podminky.urs.cz/item/CS_URS_2025_01/985131111" TargetMode="External" /><Relationship Id="rId7" Type="http://schemas.openxmlformats.org/officeDocument/2006/relationships/hyperlink" Target="https://podminky.urs.cz/item/CS_URS_2025_01/997002611" TargetMode="External" /><Relationship Id="rId8" Type="http://schemas.openxmlformats.org/officeDocument/2006/relationships/hyperlink" Target="https://podminky.urs.cz/item/CS_URS_2025_01/998332011" TargetMode="External" /><Relationship Id="rId9" Type="http://schemas.openxmlformats.org/officeDocument/2006/relationships/hyperlink" Target="https://podminky.urs.cz/item/CS_URS_2025_01/767161823" TargetMode="External" /><Relationship Id="rId10" Type="http://schemas.openxmlformats.org/officeDocument/2006/relationships/hyperlink" Target="https://podminky.urs.cz/item/CS_URS_2025_01/998767101" TargetMode="External" /><Relationship Id="rId11" Type="http://schemas.openxmlformats.org/officeDocument/2006/relationships/hyperlink" Target="https://podminky.urs.cz/item/CS_URS_2025_01/998767194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H25-006_1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Stěnava, Broumov, obnova LB zdi a těžení nánosů – zpracování PD, č. akce 119251001 Stěnava, Broumov, obnova LB zdi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Broumov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20. 5. 2025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HG partner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HG partner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km 0,000 - 0,043 7'!J30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km 0,000 - 0,043 7'!P94</f>
        <v>0</v>
      </c>
      <c r="AV55" s="122">
        <f>'SO 01 - km 0,000 - 0,043 7'!J33</f>
        <v>0</v>
      </c>
      <c r="AW55" s="122">
        <f>'SO 01 - km 0,000 - 0,043 7'!J34</f>
        <v>0</v>
      </c>
      <c r="AX55" s="122">
        <f>'SO 01 - km 0,000 - 0,043 7'!J35</f>
        <v>0</v>
      </c>
      <c r="AY55" s="122">
        <f>'SO 01 - km 0,000 - 0,043 7'!J36</f>
        <v>0</v>
      </c>
      <c r="AZ55" s="122">
        <f>'SO 01 - km 0,000 - 0,043 7'!F33</f>
        <v>0</v>
      </c>
      <c r="BA55" s="122">
        <f>'SO 01 - km 0,000 - 0,043 7'!F34</f>
        <v>0</v>
      </c>
      <c r="BB55" s="122">
        <f>'SO 01 - km 0,000 - 0,043 7'!F35</f>
        <v>0</v>
      </c>
      <c r="BC55" s="122">
        <f>'SO 01 - km 0,000 - 0,043 7'!F36</f>
        <v>0</v>
      </c>
      <c r="BD55" s="124">
        <f>'SO 01 - km 0,000 - 0,043 7'!F37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km 0,043 7 – 0,120'!J30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'SO 02 - km 0,043 7 – 0,120'!P88</f>
        <v>0</v>
      </c>
      <c r="AV56" s="122">
        <f>'SO 02 - km 0,043 7 – 0,120'!J33</f>
        <v>0</v>
      </c>
      <c r="AW56" s="122">
        <f>'SO 02 - km 0,043 7 – 0,120'!J34</f>
        <v>0</v>
      </c>
      <c r="AX56" s="122">
        <f>'SO 02 - km 0,043 7 – 0,120'!J35</f>
        <v>0</v>
      </c>
      <c r="AY56" s="122">
        <f>'SO 02 - km 0,043 7 – 0,120'!J36</f>
        <v>0</v>
      </c>
      <c r="AZ56" s="122">
        <f>'SO 02 - km 0,043 7 – 0,120'!F33</f>
        <v>0</v>
      </c>
      <c r="BA56" s="122">
        <f>'SO 02 - km 0,043 7 – 0,120'!F34</f>
        <v>0</v>
      </c>
      <c r="BB56" s="122">
        <f>'SO 02 - km 0,043 7 – 0,120'!F35</f>
        <v>0</v>
      </c>
      <c r="BC56" s="122">
        <f>'SO 02 - km 0,043 7 – 0,120'!F36</f>
        <v>0</v>
      </c>
      <c r="BD56" s="124">
        <f>'SO 02 - km 0,043 7 – 0,120'!F37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16.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90</v>
      </c>
      <c r="AR57" s="120"/>
      <c r="AS57" s="126">
        <v>0</v>
      </c>
      <c r="AT57" s="127">
        <f>ROUND(SUM(AV57:AW57),2)</f>
        <v>0</v>
      </c>
      <c r="AU57" s="128">
        <f>'VON - Vedlejší a ostatní ...'!P84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ezW5H6uL3Vq8n+dIAeYgw1xC2pbdJgNGzfv9QdxcKdM+KQOXiYlkxOy8NweR54XE8PsbTHIaicKMvZ0Iq7E0xA==" hashValue="8RqzatwMgILetKIP9BVx3RvBB6DFgP7Nr3sj05yffbwdus3sr7m4lq9pcUCQSv1tslZSqMvRNtkEVGSaJmyn5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km 0,000 - 0,043 7'!C2" display="/"/>
    <hyperlink ref="A56" location="'SO 02 - km 0,043 7 – 0,120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30" t="s">
        <v>93</v>
      </c>
      <c r="BA2" s="130" t="s">
        <v>94</v>
      </c>
      <c r="BB2" s="130" t="s">
        <v>95</v>
      </c>
      <c r="BC2" s="130" t="s">
        <v>96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  <c r="AZ3" s="130" t="s">
        <v>97</v>
      </c>
      <c r="BA3" s="130" t="s">
        <v>98</v>
      </c>
      <c r="BB3" s="130" t="s">
        <v>99</v>
      </c>
      <c r="BC3" s="130" t="s">
        <v>100</v>
      </c>
      <c r="BD3" s="130" t="s">
        <v>86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102</v>
      </c>
      <c r="BA4" s="130" t="s">
        <v>103</v>
      </c>
      <c r="BB4" s="130" t="s">
        <v>95</v>
      </c>
      <c r="BC4" s="130" t="s">
        <v>104</v>
      </c>
      <c r="BD4" s="130" t="s">
        <v>86</v>
      </c>
    </row>
    <row r="5" s="1" customFormat="1" ht="6.96" customHeight="1">
      <c r="B5" s="22"/>
      <c r="L5" s="22"/>
      <c r="AZ5" s="130" t="s">
        <v>105</v>
      </c>
      <c r="BA5" s="130" t="s">
        <v>106</v>
      </c>
      <c r="BB5" s="130" t="s">
        <v>95</v>
      </c>
      <c r="BC5" s="130" t="s">
        <v>107</v>
      </c>
      <c r="BD5" s="130" t="s">
        <v>86</v>
      </c>
    </row>
    <row r="6" s="1" customFormat="1" ht="12" customHeight="1">
      <c r="B6" s="22"/>
      <c r="D6" s="135" t="s">
        <v>16</v>
      </c>
      <c r="L6" s="22"/>
      <c r="AZ6" s="130" t="s">
        <v>108</v>
      </c>
      <c r="BA6" s="130" t="s">
        <v>109</v>
      </c>
      <c r="BB6" s="130" t="s">
        <v>95</v>
      </c>
      <c r="BC6" s="130" t="s">
        <v>110</v>
      </c>
      <c r="BD6" s="130" t="s">
        <v>86</v>
      </c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119251001 Stěnava, Broumov, obnova LB zdi</v>
      </c>
      <c r="F7" s="135"/>
      <c r="G7" s="135"/>
      <c r="H7" s="135"/>
      <c r="L7" s="22"/>
      <c r="AZ7" s="130" t="s">
        <v>111</v>
      </c>
      <c r="BA7" s="130" t="s">
        <v>112</v>
      </c>
      <c r="BB7" s="130" t="s">
        <v>99</v>
      </c>
      <c r="BC7" s="130" t="s">
        <v>113</v>
      </c>
      <c r="BD7" s="130" t="s">
        <v>86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115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20. 5. 2025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ROUND(J94,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ROUND((SUM(BE94:BE543)),  2)</f>
        <v>0</v>
      </c>
      <c r="G33" s="40"/>
      <c r="H33" s="40"/>
      <c r="I33" s="151">
        <v>0.20999999999999999</v>
      </c>
      <c r="J33" s="150">
        <f>ROUND(((SUM(BE94:BE543))*I33),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ROUND((SUM(BF94:BF543)),  2)</f>
        <v>0</v>
      </c>
      <c r="G34" s="40"/>
      <c r="H34" s="40"/>
      <c r="I34" s="151">
        <v>0.12</v>
      </c>
      <c r="J34" s="150">
        <f>ROUND(((SUM(BF94:BF543))*I34),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ROUND((SUM(BG94:BG543)),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ROUND((SUM(BH94:BH543)),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ROUND((SUM(BI94:BI543)),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119251001 Stěnava, Broumov, obnova LB zdi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km 0,000 - 0,043 7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20. 5. 2025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117</v>
      </c>
      <c r="D57" s="165"/>
      <c r="E57" s="165"/>
      <c r="F57" s="165"/>
      <c r="G57" s="165"/>
      <c r="H57" s="165"/>
      <c r="I57" s="165"/>
      <c r="J57" s="166" t="s">
        <v>118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119</v>
      </c>
    </row>
    <row r="60" s="9" customFormat="1" ht="24.96" customHeight="1">
      <c r="A60" s="9"/>
      <c r="B60" s="168"/>
      <c r="C60" s="169"/>
      <c r="D60" s="170" t="s">
        <v>120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121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122</v>
      </c>
      <c r="E62" s="177"/>
      <c r="F62" s="177"/>
      <c r="G62" s="177"/>
      <c r="H62" s="177"/>
      <c r="I62" s="177"/>
      <c r="J62" s="178">
        <f>J260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123</v>
      </c>
      <c r="E63" s="177"/>
      <c r="F63" s="177"/>
      <c r="G63" s="177"/>
      <c r="H63" s="177"/>
      <c r="I63" s="177"/>
      <c r="J63" s="178">
        <f>J282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124</v>
      </c>
      <c r="E64" s="177"/>
      <c r="F64" s="177"/>
      <c r="G64" s="177"/>
      <c r="H64" s="177"/>
      <c r="I64" s="177"/>
      <c r="J64" s="178">
        <f>J347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125</v>
      </c>
      <c r="E65" s="177"/>
      <c r="F65" s="177"/>
      <c r="G65" s="177"/>
      <c r="H65" s="177"/>
      <c r="I65" s="177"/>
      <c r="J65" s="178">
        <f>J359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126</v>
      </c>
      <c r="E66" s="177"/>
      <c r="F66" s="177"/>
      <c r="G66" s="177"/>
      <c r="H66" s="177"/>
      <c r="I66" s="177"/>
      <c r="J66" s="178">
        <f>J376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127</v>
      </c>
      <c r="E67" s="177"/>
      <c r="F67" s="177"/>
      <c r="G67" s="177"/>
      <c r="H67" s="177"/>
      <c r="I67" s="177"/>
      <c r="J67" s="178">
        <f>J388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128</v>
      </c>
      <c r="E68" s="177"/>
      <c r="F68" s="177"/>
      <c r="G68" s="177"/>
      <c r="H68" s="177"/>
      <c r="I68" s="177"/>
      <c r="J68" s="178">
        <f>J394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129</v>
      </c>
      <c r="E69" s="177"/>
      <c r="F69" s="177"/>
      <c r="G69" s="177"/>
      <c r="H69" s="177"/>
      <c r="I69" s="177"/>
      <c r="J69" s="178">
        <f>J483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130</v>
      </c>
      <c r="E70" s="177"/>
      <c r="F70" s="177"/>
      <c r="G70" s="177"/>
      <c r="H70" s="177"/>
      <c r="I70" s="177"/>
      <c r="J70" s="178">
        <f>J510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131</v>
      </c>
      <c r="E71" s="171"/>
      <c r="F71" s="171"/>
      <c r="G71" s="171"/>
      <c r="H71" s="171"/>
      <c r="I71" s="171"/>
      <c r="J71" s="172">
        <f>J514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132</v>
      </c>
      <c r="E72" s="177"/>
      <c r="F72" s="177"/>
      <c r="G72" s="177"/>
      <c r="H72" s="177"/>
      <c r="I72" s="177"/>
      <c r="J72" s="178">
        <f>J515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8"/>
      <c r="C73" s="169"/>
      <c r="D73" s="170" t="s">
        <v>133</v>
      </c>
      <c r="E73" s="171"/>
      <c r="F73" s="171"/>
      <c r="G73" s="171"/>
      <c r="H73" s="171"/>
      <c r="I73" s="171"/>
      <c r="J73" s="172">
        <f>J538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4"/>
      <c r="C74" s="175"/>
      <c r="D74" s="176" t="s">
        <v>134</v>
      </c>
      <c r="E74" s="177"/>
      <c r="F74" s="177"/>
      <c r="G74" s="177"/>
      <c r="H74" s="177"/>
      <c r="I74" s="177"/>
      <c r="J74" s="178">
        <f>J539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135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8.5" customHeight="1">
      <c r="A84" s="40"/>
      <c r="B84" s="41"/>
      <c r="C84" s="42"/>
      <c r="D84" s="42"/>
      <c r="E84" s="163" t="str">
        <f>E7</f>
        <v>Stěnava, Broumov, obnova LB zdi a těžení nánosů – zpracování PD, č. akce 119251001 Stěnava, Broumov, obnova LB zdi</v>
      </c>
      <c r="F84" s="34"/>
      <c r="G84" s="34"/>
      <c r="H84" s="34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114</v>
      </c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SO 01 - km 0,000 - 0,043 7</v>
      </c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22</v>
      </c>
      <c r="D88" s="42"/>
      <c r="E88" s="42"/>
      <c r="F88" s="29" t="str">
        <f>F12</f>
        <v>Broumov</v>
      </c>
      <c r="G88" s="42"/>
      <c r="H88" s="42"/>
      <c r="I88" s="34" t="s">
        <v>24</v>
      </c>
      <c r="J88" s="74" t="str">
        <f>IF(J12="","",J12)</f>
        <v>20. 5. 2025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26</v>
      </c>
      <c r="D90" s="42"/>
      <c r="E90" s="42"/>
      <c r="F90" s="29" t="str">
        <f>E15</f>
        <v>Povodí Labe, státní podnik</v>
      </c>
      <c r="G90" s="42"/>
      <c r="H90" s="42"/>
      <c r="I90" s="34" t="s">
        <v>34</v>
      </c>
      <c r="J90" s="38" t="str">
        <f>E21</f>
        <v>HG partner s.r.o.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32</v>
      </c>
      <c r="D91" s="42"/>
      <c r="E91" s="42"/>
      <c r="F91" s="29" t="str">
        <f>IF(E18="","",E18)</f>
        <v>Vyplň údaj</v>
      </c>
      <c r="G91" s="42"/>
      <c r="H91" s="42"/>
      <c r="I91" s="34" t="s">
        <v>39</v>
      </c>
      <c r="J91" s="38" t="str">
        <f>E24</f>
        <v>HG partner s.r.o.</v>
      </c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0"/>
      <c r="B93" s="181"/>
      <c r="C93" s="182" t="s">
        <v>136</v>
      </c>
      <c r="D93" s="183" t="s">
        <v>61</v>
      </c>
      <c r="E93" s="183" t="s">
        <v>57</v>
      </c>
      <c r="F93" s="183" t="s">
        <v>58</v>
      </c>
      <c r="G93" s="183" t="s">
        <v>137</v>
      </c>
      <c r="H93" s="183" t="s">
        <v>138</v>
      </c>
      <c r="I93" s="183" t="s">
        <v>139</v>
      </c>
      <c r="J93" s="183" t="s">
        <v>118</v>
      </c>
      <c r="K93" s="184" t="s">
        <v>140</v>
      </c>
      <c r="L93" s="185"/>
      <c r="M93" s="94" t="s">
        <v>21</v>
      </c>
      <c r="N93" s="95" t="s">
        <v>46</v>
      </c>
      <c r="O93" s="95" t="s">
        <v>141</v>
      </c>
      <c r="P93" s="95" t="s">
        <v>142</v>
      </c>
      <c r="Q93" s="95" t="s">
        <v>143</v>
      </c>
      <c r="R93" s="95" t="s">
        <v>144</v>
      </c>
      <c r="S93" s="95" t="s">
        <v>145</v>
      </c>
      <c r="T93" s="96" t="s">
        <v>146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0"/>
      <c r="B94" s="41"/>
      <c r="C94" s="101" t="s">
        <v>147</v>
      </c>
      <c r="D94" s="42"/>
      <c r="E94" s="42"/>
      <c r="F94" s="42"/>
      <c r="G94" s="42"/>
      <c r="H94" s="42"/>
      <c r="I94" s="42"/>
      <c r="J94" s="186">
        <f>BK94</f>
        <v>0</v>
      </c>
      <c r="K94" s="42"/>
      <c r="L94" s="46"/>
      <c r="M94" s="97"/>
      <c r="N94" s="187"/>
      <c r="O94" s="98"/>
      <c r="P94" s="188">
        <f>P95+P514+P538</f>
        <v>0</v>
      </c>
      <c r="Q94" s="98"/>
      <c r="R94" s="188">
        <f>R95+R514+R538</f>
        <v>258.678410676</v>
      </c>
      <c r="S94" s="98"/>
      <c r="T94" s="189">
        <f>T95+T514+T538</f>
        <v>361.556556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75</v>
      </c>
      <c r="AU94" s="19" t="s">
        <v>119</v>
      </c>
      <c r="BK94" s="190">
        <f>BK95+BK514+BK538</f>
        <v>0</v>
      </c>
    </row>
    <row r="95" s="12" customFormat="1" ht="25.92" customHeight="1">
      <c r="A95" s="12"/>
      <c r="B95" s="191"/>
      <c r="C95" s="192"/>
      <c r="D95" s="193" t="s">
        <v>75</v>
      </c>
      <c r="E95" s="194" t="s">
        <v>148</v>
      </c>
      <c r="F95" s="194" t="s">
        <v>149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P96+P260+P282+P347+P359+P376+P388+P394+P483+P510</f>
        <v>0</v>
      </c>
      <c r="Q95" s="199"/>
      <c r="R95" s="200">
        <f>R96+R260+R282+R347+R359+R376+R388+R394+R483+R510</f>
        <v>256.20138667600003</v>
      </c>
      <c r="S95" s="199"/>
      <c r="T95" s="201">
        <f>T96+T260+T282+T347+T359+T376+T388+T394+T483+T510</f>
        <v>360.17605600000002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84</v>
      </c>
      <c r="AT95" s="203" t="s">
        <v>75</v>
      </c>
      <c r="AU95" s="203" t="s">
        <v>76</v>
      </c>
      <c r="AY95" s="202" t="s">
        <v>150</v>
      </c>
      <c r="BK95" s="204">
        <f>BK96+BK260+BK282+BK347+BK359+BK376+BK388+BK394+BK483+BK510</f>
        <v>0</v>
      </c>
    </row>
    <row r="96" s="12" customFormat="1" ht="22.8" customHeight="1">
      <c r="A96" s="12"/>
      <c r="B96" s="191"/>
      <c r="C96" s="192"/>
      <c r="D96" s="193" t="s">
        <v>75</v>
      </c>
      <c r="E96" s="205" t="s">
        <v>84</v>
      </c>
      <c r="F96" s="205" t="s">
        <v>151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SUM(P97:P259)</f>
        <v>0</v>
      </c>
      <c r="Q96" s="199"/>
      <c r="R96" s="200">
        <f>SUM(R97:R259)</f>
        <v>78.784230960000002</v>
      </c>
      <c r="S96" s="199"/>
      <c r="T96" s="201">
        <f>SUM(T97:T259)</f>
        <v>91.47999999999999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84</v>
      </c>
      <c r="AT96" s="203" t="s">
        <v>75</v>
      </c>
      <c r="AU96" s="203" t="s">
        <v>84</v>
      </c>
      <c r="AY96" s="202" t="s">
        <v>150</v>
      </c>
      <c r="BK96" s="204">
        <f>SUM(BK97:BK259)</f>
        <v>0</v>
      </c>
    </row>
    <row r="97" s="2" customFormat="1" ht="24" customHeight="1">
      <c r="A97" s="40"/>
      <c r="B97" s="41"/>
      <c r="C97" s="207" t="s">
        <v>84</v>
      </c>
      <c r="D97" s="207" t="s">
        <v>152</v>
      </c>
      <c r="E97" s="208" t="s">
        <v>153</v>
      </c>
      <c r="F97" s="209" t="s">
        <v>154</v>
      </c>
      <c r="G97" s="210" t="s">
        <v>99</v>
      </c>
      <c r="H97" s="211">
        <v>45</v>
      </c>
      <c r="I97" s="212"/>
      <c r="J97" s="213">
        <f>ROUND(I97*H97,2)</f>
        <v>0</v>
      </c>
      <c r="K97" s="209" t="s">
        <v>21</v>
      </c>
      <c r="L97" s="46"/>
      <c r="M97" s="214" t="s">
        <v>21</v>
      </c>
      <c r="N97" s="215" t="s">
        <v>47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155</v>
      </c>
      <c r="AT97" s="218" t="s">
        <v>152</v>
      </c>
      <c r="AU97" s="218" t="s">
        <v>86</v>
      </c>
      <c r="AY97" s="19" t="s">
        <v>150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84</v>
      </c>
      <c r="BK97" s="219">
        <f>ROUND(I97*H97,2)</f>
        <v>0</v>
      </c>
      <c r="BL97" s="19" t="s">
        <v>155</v>
      </c>
      <c r="BM97" s="218" t="s">
        <v>156</v>
      </c>
    </row>
    <row r="98" s="2" customFormat="1">
      <c r="A98" s="40"/>
      <c r="B98" s="41"/>
      <c r="C98" s="42"/>
      <c r="D98" s="220" t="s">
        <v>157</v>
      </c>
      <c r="E98" s="42"/>
      <c r="F98" s="221" t="s">
        <v>154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157</v>
      </c>
      <c r="AU98" s="19" t="s">
        <v>86</v>
      </c>
    </row>
    <row r="99" s="2" customFormat="1">
      <c r="A99" s="40"/>
      <c r="B99" s="41"/>
      <c r="C99" s="42"/>
      <c r="D99" s="220" t="s">
        <v>158</v>
      </c>
      <c r="E99" s="42"/>
      <c r="F99" s="225" t="s">
        <v>159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158</v>
      </c>
      <c r="AU99" s="19" t="s">
        <v>86</v>
      </c>
    </row>
    <row r="100" s="13" customFormat="1">
      <c r="A100" s="13"/>
      <c r="B100" s="226"/>
      <c r="C100" s="227"/>
      <c r="D100" s="220" t="s">
        <v>160</v>
      </c>
      <c r="E100" s="228" t="s">
        <v>21</v>
      </c>
      <c r="F100" s="229" t="s">
        <v>161</v>
      </c>
      <c r="G100" s="227"/>
      <c r="H100" s="230">
        <v>45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160</v>
      </c>
      <c r="AU100" s="236" t="s">
        <v>86</v>
      </c>
      <c r="AV100" s="13" t="s">
        <v>86</v>
      </c>
      <c r="AW100" s="13" t="s">
        <v>38</v>
      </c>
      <c r="AX100" s="13" t="s">
        <v>76</v>
      </c>
      <c r="AY100" s="236" t="s">
        <v>150</v>
      </c>
    </row>
    <row r="101" s="14" customFormat="1">
      <c r="A101" s="14"/>
      <c r="B101" s="237"/>
      <c r="C101" s="238"/>
      <c r="D101" s="220" t="s">
        <v>160</v>
      </c>
      <c r="E101" s="239" t="s">
        <v>21</v>
      </c>
      <c r="F101" s="240" t="s">
        <v>162</v>
      </c>
      <c r="G101" s="238"/>
      <c r="H101" s="241">
        <v>45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160</v>
      </c>
      <c r="AU101" s="247" t="s">
        <v>86</v>
      </c>
      <c r="AV101" s="14" t="s">
        <v>155</v>
      </c>
      <c r="AW101" s="14" t="s">
        <v>38</v>
      </c>
      <c r="AX101" s="14" t="s">
        <v>84</v>
      </c>
      <c r="AY101" s="247" t="s">
        <v>150</v>
      </c>
    </row>
    <row r="102" s="2" customFormat="1" ht="24" customHeight="1">
      <c r="A102" s="40"/>
      <c r="B102" s="41"/>
      <c r="C102" s="207" t="s">
        <v>86</v>
      </c>
      <c r="D102" s="207" t="s">
        <v>152</v>
      </c>
      <c r="E102" s="208" t="s">
        <v>163</v>
      </c>
      <c r="F102" s="209" t="s">
        <v>164</v>
      </c>
      <c r="G102" s="210" t="s">
        <v>165</v>
      </c>
      <c r="H102" s="211">
        <v>1</v>
      </c>
      <c r="I102" s="212"/>
      <c r="J102" s="213">
        <f>ROUND(I102*H102,2)</f>
        <v>0</v>
      </c>
      <c r="K102" s="209" t="s">
        <v>21</v>
      </c>
      <c r="L102" s="46"/>
      <c r="M102" s="214" t="s">
        <v>21</v>
      </c>
      <c r="N102" s="215" t="s">
        <v>47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155</v>
      </c>
      <c r="AT102" s="218" t="s">
        <v>152</v>
      </c>
      <c r="AU102" s="218" t="s">
        <v>86</v>
      </c>
      <c r="AY102" s="19" t="s">
        <v>150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84</v>
      </c>
      <c r="BK102" s="219">
        <f>ROUND(I102*H102,2)</f>
        <v>0</v>
      </c>
      <c r="BL102" s="19" t="s">
        <v>155</v>
      </c>
      <c r="BM102" s="218" t="s">
        <v>166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164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86</v>
      </c>
    </row>
    <row r="104" s="2" customFormat="1" ht="16.5" customHeight="1">
      <c r="A104" s="40"/>
      <c r="B104" s="41"/>
      <c r="C104" s="207" t="s">
        <v>167</v>
      </c>
      <c r="D104" s="207" t="s">
        <v>152</v>
      </c>
      <c r="E104" s="208" t="s">
        <v>168</v>
      </c>
      <c r="F104" s="209" t="s">
        <v>169</v>
      </c>
      <c r="G104" s="210" t="s">
        <v>170</v>
      </c>
      <c r="H104" s="211">
        <v>66</v>
      </c>
      <c r="I104" s="212"/>
      <c r="J104" s="213">
        <f>ROUND(I104*H104,2)</f>
        <v>0</v>
      </c>
      <c r="K104" s="209" t="s">
        <v>171</v>
      </c>
      <c r="L104" s="46"/>
      <c r="M104" s="214" t="s">
        <v>21</v>
      </c>
      <c r="N104" s="215" t="s">
        <v>47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0.23000000000000001</v>
      </c>
      <c r="T104" s="217">
        <f>S104*H104</f>
        <v>15.180000000000002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155</v>
      </c>
      <c r="AT104" s="218" t="s">
        <v>152</v>
      </c>
      <c r="AU104" s="218" t="s">
        <v>86</v>
      </c>
      <c r="AY104" s="19" t="s">
        <v>150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84</v>
      </c>
      <c r="BK104" s="219">
        <f>ROUND(I104*H104,2)</f>
        <v>0</v>
      </c>
      <c r="BL104" s="19" t="s">
        <v>155</v>
      </c>
      <c r="BM104" s="218" t="s">
        <v>172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173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86</v>
      </c>
    </row>
    <row r="106" s="2" customFormat="1">
      <c r="A106" s="40"/>
      <c r="B106" s="41"/>
      <c r="C106" s="42"/>
      <c r="D106" s="248" t="s">
        <v>174</v>
      </c>
      <c r="E106" s="42"/>
      <c r="F106" s="249" t="s">
        <v>175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174</v>
      </c>
      <c r="AU106" s="19" t="s">
        <v>86</v>
      </c>
    </row>
    <row r="107" s="13" customFormat="1">
      <c r="A107" s="13"/>
      <c r="B107" s="226"/>
      <c r="C107" s="227"/>
      <c r="D107" s="220" t="s">
        <v>160</v>
      </c>
      <c r="E107" s="228" t="s">
        <v>21</v>
      </c>
      <c r="F107" s="229" t="s">
        <v>176</v>
      </c>
      <c r="G107" s="227"/>
      <c r="H107" s="230">
        <v>66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160</v>
      </c>
      <c r="AU107" s="236" t="s">
        <v>86</v>
      </c>
      <c r="AV107" s="13" t="s">
        <v>86</v>
      </c>
      <c r="AW107" s="13" t="s">
        <v>38</v>
      </c>
      <c r="AX107" s="13" t="s">
        <v>76</v>
      </c>
      <c r="AY107" s="236" t="s">
        <v>150</v>
      </c>
    </row>
    <row r="108" s="14" customFormat="1">
      <c r="A108" s="14"/>
      <c r="B108" s="237"/>
      <c r="C108" s="238"/>
      <c r="D108" s="220" t="s">
        <v>160</v>
      </c>
      <c r="E108" s="239" t="s">
        <v>21</v>
      </c>
      <c r="F108" s="240" t="s">
        <v>162</v>
      </c>
      <c r="G108" s="238"/>
      <c r="H108" s="241">
        <v>66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160</v>
      </c>
      <c r="AU108" s="247" t="s">
        <v>86</v>
      </c>
      <c r="AV108" s="14" t="s">
        <v>155</v>
      </c>
      <c r="AW108" s="14" t="s">
        <v>38</v>
      </c>
      <c r="AX108" s="14" t="s">
        <v>84</v>
      </c>
      <c r="AY108" s="247" t="s">
        <v>150</v>
      </c>
    </row>
    <row r="109" s="2" customFormat="1" ht="24" customHeight="1">
      <c r="A109" s="40"/>
      <c r="B109" s="41"/>
      <c r="C109" s="207" t="s">
        <v>155</v>
      </c>
      <c r="D109" s="207" t="s">
        <v>152</v>
      </c>
      <c r="E109" s="208" t="s">
        <v>177</v>
      </c>
      <c r="F109" s="209" t="s">
        <v>178</v>
      </c>
      <c r="G109" s="210" t="s">
        <v>99</v>
      </c>
      <c r="H109" s="211">
        <v>140</v>
      </c>
      <c r="I109" s="212"/>
      <c r="J109" s="213">
        <f>ROUND(I109*H109,2)</f>
        <v>0</v>
      </c>
      <c r="K109" s="209" t="s">
        <v>171</v>
      </c>
      <c r="L109" s="46"/>
      <c r="M109" s="214" t="s">
        <v>21</v>
      </c>
      <c r="N109" s="215" t="s">
        <v>47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0.28999999999999998</v>
      </c>
      <c r="T109" s="217">
        <f>S109*H109</f>
        <v>40.599999999999994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155</v>
      </c>
      <c r="AT109" s="218" t="s">
        <v>152</v>
      </c>
      <c r="AU109" s="218" t="s">
        <v>86</v>
      </c>
      <c r="AY109" s="19" t="s">
        <v>150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84</v>
      </c>
      <c r="BK109" s="219">
        <f>ROUND(I109*H109,2)</f>
        <v>0</v>
      </c>
      <c r="BL109" s="19" t="s">
        <v>155</v>
      </c>
      <c r="BM109" s="218" t="s">
        <v>179</v>
      </c>
    </row>
    <row r="110" s="2" customFormat="1">
      <c r="A110" s="40"/>
      <c r="B110" s="41"/>
      <c r="C110" s="42"/>
      <c r="D110" s="220" t="s">
        <v>157</v>
      </c>
      <c r="E110" s="42"/>
      <c r="F110" s="221" t="s">
        <v>180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157</v>
      </c>
      <c r="AU110" s="19" t="s">
        <v>86</v>
      </c>
    </row>
    <row r="111" s="2" customFormat="1">
      <c r="A111" s="40"/>
      <c r="B111" s="41"/>
      <c r="C111" s="42"/>
      <c r="D111" s="248" t="s">
        <v>174</v>
      </c>
      <c r="E111" s="42"/>
      <c r="F111" s="249" t="s">
        <v>181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174</v>
      </c>
      <c r="AU111" s="19" t="s">
        <v>86</v>
      </c>
    </row>
    <row r="112" s="13" customFormat="1">
      <c r="A112" s="13"/>
      <c r="B112" s="226"/>
      <c r="C112" s="227"/>
      <c r="D112" s="220" t="s">
        <v>160</v>
      </c>
      <c r="E112" s="228" t="s">
        <v>21</v>
      </c>
      <c r="F112" s="229" t="s">
        <v>182</v>
      </c>
      <c r="G112" s="227"/>
      <c r="H112" s="230">
        <v>140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160</v>
      </c>
      <c r="AU112" s="236" t="s">
        <v>86</v>
      </c>
      <c r="AV112" s="13" t="s">
        <v>86</v>
      </c>
      <c r="AW112" s="13" t="s">
        <v>38</v>
      </c>
      <c r="AX112" s="13" t="s">
        <v>76</v>
      </c>
      <c r="AY112" s="236" t="s">
        <v>150</v>
      </c>
    </row>
    <row r="113" s="14" customFormat="1">
      <c r="A113" s="14"/>
      <c r="B113" s="237"/>
      <c r="C113" s="238"/>
      <c r="D113" s="220" t="s">
        <v>160</v>
      </c>
      <c r="E113" s="239" t="s">
        <v>21</v>
      </c>
      <c r="F113" s="240" t="s">
        <v>162</v>
      </c>
      <c r="G113" s="238"/>
      <c r="H113" s="241">
        <v>140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160</v>
      </c>
      <c r="AU113" s="247" t="s">
        <v>86</v>
      </c>
      <c r="AV113" s="14" t="s">
        <v>155</v>
      </c>
      <c r="AW113" s="14" t="s">
        <v>38</v>
      </c>
      <c r="AX113" s="14" t="s">
        <v>84</v>
      </c>
      <c r="AY113" s="247" t="s">
        <v>150</v>
      </c>
    </row>
    <row r="114" s="2" customFormat="1" ht="16.5" customHeight="1">
      <c r="A114" s="40"/>
      <c r="B114" s="41"/>
      <c r="C114" s="207" t="s">
        <v>183</v>
      </c>
      <c r="D114" s="207" t="s">
        <v>152</v>
      </c>
      <c r="E114" s="208" t="s">
        <v>184</v>
      </c>
      <c r="F114" s="209" t="s">
        <v>185</v>
      </c>
      <c r="G114" s="210" t="s">
        <v>99</v>
      </c>
      <c r="H114" s="211">
        <v>140</v>
      </c>
      <c r="I114" s="212"/>
      <c r="J114" s="213">
        <f>ROUND(I114*H114,2)</f>
        <v>0</v>
      </c>
      <c r="K114" s="209" t="s">
        <v>171</v>
      </c>
      <c r="L114" s="46"/>
      <c r="M114" s="214" t="s">
        <v>21</v>
      </c>
      <c r="N114" s="215" t="s">
        <v>47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0.255</v>
      </c>
      <c r="T114" s="217">
        <f>S114*H114</f>
        <v>35.700000000000003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155</v>
      </c>
      <c r="AT114" s="218" t="s">
        <v>152</v>
      </c>
      <c r="AU114" s="218" t="s">
        <v>86</v>
      </c>
      <c r="AY114" s="19" t="s">
        <v>150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84</v>
      </c>
      <c r="BK114" s="219">
        <f>ROUND(I114*H114,2)</f>
        <v>0</v>
      </c>
      <c r="BL114" s="19" t="s">
        <v>155</v>
      </c>
      <c r="BM114" s="218" t="s">
        <v>186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187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86</v>
      </c>
    </row>
    <row r="116" s="2" customFormat="1">
      <c r="A116" s="40"/>
      <c r="B116" s="41"/>
      <c r="C116" s="42"/>
      <c r="D116" s="248" t="s">
        <v>174</v>
      </c>
      <c r="E116" s="42"/>
      <c r="F116" s="249" t="s">
        <v>188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86</v>
      </c>
    </row>
    <row r="117" s="2" customFormat="1">
      <c r="A117" s="40"/>
      <c r="B117" s="41"/>
      <c r="C117" s="42"/>
      <c r="D117" s="220" t="s">
        <v>158</v>
      </c>
      <c r="E117" s="42"/>
      <c r="F117" s="225" t="s">
        <v>189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86</v>
      </c>
    </row>
    <row r="118" s="13" customFormat="1">
      <c r="A118" s="13"/>
      <c r="B118" s="226"/>
      <c r="C118" s="227"/>
      <c r="D118" s="220" t="s">
        <v>160</v>
      </c>
      <c r="E118" s="228" t="s">
        <v>21</v>
      </c>
      <c r="F118" s="229" t="s">
        <v>190</v>
      </c>
      <c r="G118" s="227"/>
      <c r="H118" s="230">
        <v>140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160</v>
      </c>
      <c r="AU118" s="236" t="s">
        <v>86</v>
      </c>
      <c r="AV118" s="13" t="s">
        <v>86</v>
      </c>
      <c r="AW118" s="13" t="s">
        <v>38</v>
      </c>
      <c r="AX118" s="13" t="s">
        <v>76</v>
      </c>
      <c r="AY118" s="236" t="s">
        <v>150</v>
      </c>
    </row>
    <row r="119" s="14" customFormat="1">
      <c r="A119" s="14"/>
      <c r="B119" s="237"/>
      <c r="C119" s="238"/>
      <c r="D119" s="220" t="s">
        <v>160</v>
      </c>
      <c r="E119" s="239" t="s">
        <v>21</v>
      </c>
      <c r="F119" s="240" t="s">
        <v>162</v>
      </c>
      <c r="G119" s="238"/>
      <c r="H119" s="241">
        <v>140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160</v>
      </c>
      <c r="AU119" s="247" t="s">
        <v>86</v>
      </c>
      <c r="AV119" s="14" t="s">
        <v>155</v>
      </c>
      <c r="AW119" s="14" t="s">
        <v>38</v>
      </c>
      <c r="AX119" s="14" t="s">
        <v>84</v>
      </c>
      <c r="AY119" s="247" t="s">
        <v>150</v>
      </c>
    </row>
    <row r="120" s="2" customFormat="1" ht="16.5" customHeight="1">
      <c r="A120" s="40"/>
      <c r="B120" s="41"/>
      <c r="C120" s="207" t="s">
        <v>191</v>
      </c>
      <c r="D120" s="207" t="s">
        <v>152</v>
      </c>
      <c r="E120" s="208" t="s">
        <v>192</v>
      </c>
      <c r="F120" s="209" t="s">
        <v>193</v>
      </c>
      <c r="G120" s="210" t="s">
        <v>95</v>
      </c>
      <c r="H120" s="211">
        <v>57.219999999999999</v>
      </c>
      <c r="I120" s="212"/>
      <c r="J120" s="213">
        <f>ROUND(I120*H120,2)</f>
        <v>0</v>
      </c>
      <c r="K120" s="209" t="s">
        <v>171</v>
      </c>
      <c r="L120" s="46"/>
      <c r="M120" s="214" t="s">
        <v>21</v>
      </c>
      <c r="N120" s="215" t="s">
        <v>47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155</v>
      </c>
      <c r="AT120" s="218" t="s">
        <v>152</v>
      </c>
      <c r="AU120" s="218" t="s">
        <v>86</v>
      </c>
      <c r="AY120" s="19" t="s">
        <v>150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84</v>
      </c>
      <c r="BK120" s="219">
        <f>ROUND(I120*H120,2)</f>
        <v>0</v>
      </c>
      <c r="BL120" s="19" t="s">
        <v>155</v>
      </c>
      <c r="BM120" s="218" t="s">
        <v>194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195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86</v>
      </c>
    </row>
    <row r="122" s="2" customFormat="1">
      <c r="A122" s="40"/>
      <c r="B122" s="41"/>
      <c r="C122" s="42"/>
      <c r="D122" s="248" t="s">
        <v>174</v>
      </c>
      <c r="E122" s="42"/>
      <c r="F122" s="249" t="s">
        <v>196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174</v>
      </c>
      <c r="AU122" s="19" t="s">
        <v>86</v>
      </c>
    </row>
    <row r="123" s="2" customFormat="1">
      <c r="A123" s="40"/>
      <c r="B123" s="41"/>
      <c r="C123" s="42"/>
      <c r="D123" s="220" t="s">
        <v>158</v>
      </c>
      <c r="E123" s="42"/>
      <c r="F123" s="225" t="s">
        <v>197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86</v>
      </c>
    </row>
    <row r="124" s="13" customFormat="1">
      <c r="A124" s="13"/>
      <c r="B124" s="226"/>
      <c r="C124" s="227"/>
      <c r="D124" s="220" t="s">
        <v>160</v>
      </c>
      <c r="E124" s="228" t="s">
        <v>21</v>
      </c>
      <c r="F124" s="229" t="s">
        <v>198</v>
      </c>
      <c r="G124" s="227"/>
      <c r="H124" s="230">
        <v>55.659999999999997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160</v>
      </c>
      <c r="AU124" s="236" t="s">
        <v>86</v>
      </c>
      <c r="AV124" s="13" t="s">
        <v>86</v>
      </c>
      <c r="AW124" s="13" t="s">
        <v>38</v>
      </c>
      <c r="AX124" s="13" t="s">
        <v>76</v>
      </c>
      <c r="AY124" s="236" t="s">
        <v>150</v>
      </c>
    </row>
    <row r="125" s="13" customFormat="1">
      <c r="A125" s="13"/>
      <c r="B125" s="226"/>
      <c r="C125" s="227"/>
      <c r="D125" s="220" t="s">
        <v>160</v>
      </c>
      <c r="E125" s="228" t="s">
        <v>21</v>
      </c>
      <c r="F125" s="229" t="s">
        <v>199</v>
      </c>
      <c r="G125" s="227"/>
      <c r="H125" s="230">
        <v>1.5600000000000001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160</v>
      </c>
      <c r="AU125" s="236" t="s">
        <v>86</v>
      </c>
      <c r="AV125" s="13" t="s">
        <v>86</v>
      </c>
      <c r="AW125" s="13" t="s">
        <v>38</v>
      </c>
      <c r="AX125" s="13" t="s">
        <v>76</v>
      </c>
      <c r="AY125" s="236" t="s">
        <v>150</v>
      </c>
    </row>
    <row r="126" s="14" customFormat="1">
      <c r="A126" s="14"/>
      <c r="B126" s="237"/>
      <c r="C126" s="238"/>
      <c r="D126" s="220" t="s">
        <v>160</v>
      </c>
      <c r="E126" s="239" t="s">
        <v>21</v>
      </c>
      <c r="F126" s="240" t="s">
        <v>162</v>
      </c>
      <c r="G126" s="238"/>
      <c r="H126" s="241">
        <v>57.219999999999999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160</v>
      </c>
      <c r="AU126" s="247" t="s">
        <v>86</v>
      </c>
      <c r="AV126" s="14" t="s">
        <v>155</v>
      </c>
      <c r="AW126" s="14" t="s">
        <v>38</v>
      </c>
      <c r="AX126" s="14" t="s">
        <v>84</v>
      </c>
      <c r="AY126" s="247" t="s">
        <v>150</v>
      </c>
    </row>
    <row r="127" s="2" customFormat="1">
      <c r="A127" s="40"/>
      <c r="B127" s="41"/>
      <c r="C127" s="42"/>
      <c r="D127" s="220" t="s">
        <v>200</v>
      </c>
      <c r="E127" s="42"/>
      <c r="F127" s="250" t="s">
        <v>201</v>
      </c>
      <c r="G127" s="42"/>
      <c r="H127" s="42"/>
      <c r="I127" s="4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U127" s="19" t="s">
        <v>86</v>
      </c>
    </row>
    <row r="128" s="2" customFormat="1">
      <c r="A128" s="40"/>
      <c r="B128" s="41"/>
      <c r="C128" s="42"/>
      <c r="D128" s="220" t="s">
        <v>200</v>
      </c>
      <c r="E128" s="42"/>
      <c r="F128" s="251" t="s">
        <v>202</v>
      </c>
      <c r="G128" s="42"/>
      <c r="H128" s="252">
        <v>55.659999999999997</v>
      </c>
      <c r="I128" s="4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U128" s="19" t="s">
        <v>86</v>
      </c>
    </row>
    <row r="129" s="2" customFormat="1">
      <c r="A129" s="40"/>
      <c r="B129" s="41"/>
      <c r="C129" s="42"/>
      <c r="D129" s="220" t="s">
        <v>200</v>
      </c>
      <c r="E129" s="42"/>
      <c r="F129" s="251" t="s">
        <v>162</v>
      </c>
      <c r="G129" s="42"/>
      <c r="H129" s="252">
        <v>55.659999999999997</v>
      </c>
      <c r="I129" s="4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U129" s="19" t="s">
        <v>86</v>
      </c>
    </row>
    <row r="130" s="2" customFormat="1">
      <c r="A130" s="40"/>
      <c r="B130" s="41"/>
      <c r="C130" s="42"/>
      <c r="D130" s="220" t="s">
        <v>200</v>
      </c>
      <c r="E130" s="42"/>
      <c r="F130" s="250" t="s">
        <v>203</v>
      </c>
      <c r="G130" s="42"/>
      <c r="H130" s="42"/>
      <c r="I130" s="4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U130" s="19" t="s">
        <v>86</v>
      </c>
    </row>
    <row r="131" s="2" customFormat="1">
      <c r="A131" s="40"/>
      <c r="B131" s="41"/>
      <c r="C131" s="42"/>
      <c r="D131" s="220" t="s">
        <v>200</v>
      </c>
      <c r="E131" s="42"/>
      <c r="F131" s="251" t="s">
        <v>204</v>
      </c>
      <c r="G131" s="42"/>
      <c r="H131" s="252">
        <v>52</v>
      </c>
      <c r="I131" s="4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U131" s="19" t="s">
        <v>86</v>
      </c>
    </row>
    <row r="132" s="2" customFormat="1">
      <c r="A132" s="40"/>
      <c r="B132" s="41"/>
      <c r="C132" s="42"/>
      <c r="D132" s="220" t="s">
        <v>200</v>
      </c>
      <c r="E132" s="42"/>
      <c r="F132" s="251" t="s">
        <v>162</v>
      </c>
      <c r="G132" s="42"/>
      <c r="H132" s="252">
        <v>52</v>
      </c>
      <c r="I132" s="4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U132" s="19" t="s">
        <v>86</v>
      </c>
    </row>
    <row r="133" s="2" customFormat="1" ht="16.5" customHeight="1">
      <c r="A133" s="40"/>
      <c r="B133" s="41"/>
      <c r="C133" s="207" t="s">
        <v>205</v>
      </c>
      <c r="D133" s="207" t="s">
        <v>152</v>
      </c>
      <c r="E133" s="208" t="s">
        <v>206</v>
      </c>
      <c r="F133" s="209" t="s">
        <v>207</v>
      </c>
      <c r="G133" s="210" t="s">
        <v>95</v>
      </c>
      <c r="H133" s="211">
        <v>55.659999999999997</v>
      </c>
      <c r="I133" s="212"/>
      <c r="J133" s="213">
        <f>ROUND(I133*H133,2)</f>
        <v>0</v>
      </c>
      <c r="K133" s="209" t="s">
        <v>171</v>
      </c>
      <c r="L133" s="46"/>
      <c r="M133" s="214" t="s">
        <v>21</v>
      </c>
      <c r="N133" s="215" t="s">
        <v>47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155</v>
      </c>
      <c r="AT133" s="218" t="s">
        <v>152</v>
      </c>
      <c r="AU133" s="218" t="s">
        <v>86</v>
      </c>
      <c r="AY133" s="19" t="s">
        <v>150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84</v>
      </c>
      <c r="BK133" s="219">
        <f>ROUND(I133*H133,2)</f>
        <v>0</v>
      </c>
      <c r="BL133" s="19" t="s">
        <v>155</v>
      </c>
      <c r="BM133" s="218" t="s">
        <v>208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209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86</v>
      </c>
    </row>
    <row r="135" s="2" customFormat="1">
      <c r="A135" s="40"/>
      <c r="B135" s="41"/>
      <c r="C135" s="42"/>
      <c r="D135" s="248" t="s">
        <v>174</v>
      </c>
      <c r="E135" s="42"/>
      <c r="F135" s="249" t="s">
        <v>210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174</v>
      </c>
      <c r="AU135" s="19" t="s">
        <v>86</v>
      </c>
    </row>
    <row r="136" s="2" customFormat="1">
      <c r="A136" s="40"/>
      <c r="B136" s="41"/>
      <c r="C136" s="42"/>
      <c r="D136" s="220" t="s">
        <v>158</v>
      </c>
      <c r="E136" s="42"/>
      <c r="F136" s="225" t="s">
        <v>211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158</v>
      </c>
      <c r="AU136" s="19" t="s">
        <v>86</v>
      </c>
    </row>
    <row r="137" s="13" customFormat="1">
      <c r="A137" s="13"/>
      <c r="B137" s="226"/>
      <c r="C137" s="227"/>
      <c r="D137" s="220" t="s">
        <v>160</v>
      </c>
      <c r="E137" s="228" t="s">
        <v>21</v>
      </c>
      <c r="F137" s="229" t="s">
        <v>198</v>
      </c>
      <c r="G137" s="227"/>
      <c r="H137" s="230">
        <v>55.659999999999997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160</v>
      </c>
      <c r="AU137" s="236" t="s">
        <v>86</v>
      </c>
      <c r="AV137" s="13" t="s">
        <v>86</v>
      </c>
      <c r="AW137" s="13" t="s">
        <v>38</v>
      </c>
      <c r="AX137" s="13" t="s">
        <v>76</v>
      </c>
      <c r="AY137" s="236" t="s">
        <v>150</v>
      </c>
    </row>
    <row r="138" s="14" customFormat="1">
      <c r="A138" s="14"/>
      <c r="B138" s="237"/>
      <c r="C138" s="238"/>
      <c r="D138" s="220" t="s">
        <v>160</v>
      </c>
      <c r="E138" s="239" t="s">
        <v>21</v>
      </c>
      <c r="F138" s="240" t="s">
        <v>162</v>
      </c>
      <c r="G138" s="238"/>
      <c r="H138" s="241">
        <v>55.659999999999997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160</v>
      </c>
      <c r="AU138" s="247" t="s">
        <v>86</v>
      </c>
      <c r="AV138" s="14" t="s">
        <v>155</v>
      </c>
      <c r="AW138" s="14" t="s">
        <v>38</v>
      </c>
      <c r="AX138" s="14" t="s">
        <v>84</v>
      </c>
      <c r="AY138" s="247" t="s">
        <v>150</v>
      </c>
    </row>
    <row r="139" s="2" customFormat="1">
      <c r="A139" s="40"/>
      <c r="B139" s="41"/>
      <c r="C139" s="42"/>
      <c r="D139" s="220" t="s">
        <v>200</v>
      </c>
      <c r="E139" s="42"/>
      <c r="F139" s="250" t="s">
        <v>201</v>
      </c>
      <c r="G139" s="42"/>
      <c r="H139" s="42"/>
      <c r="I139" s="4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U139" s="19" t="s">
        <v>86</v>
      </c>
    </row>
    <row r="140" s="2" customFormat="1">
      <c r="A140" s="40"/>
      <c r="B140" s="41"/>
      <c r="C140" s="42"/>
      <c r="D140" s="220" t="s">
        <v>200</v>
      </c>
      <c r="E140" s="42"/>
      <c r="F140" s="251" t="s">
        <v>202</v>
      </c>
      <c r="G140" s="42"/>
      <c r="H140" s="252">
        <v>55.659999999999997</v>
      </c>
      <c r="I140" s="4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U140" s="19" t="s">
        <v>86</v>
      </c>
    </row>
    <row r="141" s="2" customFormat="1">
      <c r="A141" s="40"/>
      <c r="B141" s="41"/>
      <c r="C141" s="42"/>
      <c r="D141" s="220" t="s">
        <v>200</v>
      </c>
      <c r="E141" s="42"/>
      <c r="F141" s="251" t="s">
        <v>162</v>
      </c>
      <c r="G141" s="42"/>
      <c r="H141" s="252">
        <v>55.659999999999997</v>
      </c>
      <c r="I141" s="4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U141" s="19" t="s">
        <v>86</v>
      </c>
    </row>
    <row r="142" s="2" customFormat="1" ht="24" customHeight="1">
      <c r="A142" s="40"/>
      <c r="B142" s="41"/>
      <c r="C142" s="207" t="s">
        <v>212</v>
      </c>
      <c r="D142" s="207" t="s">
        <v>152</v>
      </c>
      <c r="E142" s="208" t="s">
        <v>213</v>
      </c>
      <c r="F142" s="209" t="s">
        <v>214</v>
      </c>
      <c r="G142" s="210" t="s">
        <v>95</v>
      </c>
      <c r="H142" s="211">
        <v>111.31999999999999</v>
      </c>
      <c r="I142" s="212"/>
      <c r="J142" s="213">
        <f>ROUND(I142*H142,2)</f>
        <v>0</v>
      </c>
      <c r="K142" s="209" t="s">
        <v>171</v>
      </c>
      <c r="L142" s="46"/>
      <c r="M142" s="214" t="s">
        <v>21</v>
      </c>
      <c r="N142" s="215" t="s">
        <v>47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155</v>
      </c>
      <c r="AT142" s="218" t="s">
        <v>152</v>
      </c>
      <c r="AU142" s="218" t="s">
        <v>86</v>
      </c>
      <c r="AY142" s="19" t="s">
        <v>150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84</v>
      </c>
      <c r="BK142" s="219">
        <f>ROUND(I142*H142,2)</f>
        <v>0</v>
      </c>
      <c r="BL142" s="19" t="s">
        <v>155</v>
      </c>
      <c r="BM142" s="218" t="s">
        <v>215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216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86</v>
      </c>
    </row>
    <row r="144" s="2" customFormat="1">
      <c r="A144" s="40"/>
      <c r="B144" s="41"/>
      <c r="C144" s="42"/>
      <c r="D144" s="248" t="s">
        <v>174</v>
      </c>
      <c r="E144" s="42"/>
      <c r="F144" s="249" t="s">
        <v>217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174</v>
      </c>
      <c r="AU144" s="19" t="s">
        <v>86</v>
      </c>
    </row>
    <row r="145" s="2" customFormat="1">
      <c r="A145" s="40"/>
      <c r="B145" s="41"/>
      <c r="C145" s="42"/>
      <c r="D145" s="220" t="s">
        <v>158</v>
      </c>
      <c r="E145" s="42"/>
      <c r="F145" s="225" t="s">
        <v>218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86</v>
      </c>
    </row>
    <row r="146" s="13" customFormat="1">
      <c r="A146" s="13"/>
      <c r="B146" s="226"/>
      <c r="C146" s="227"/>
      <c r="D146" s="220" t="s">
        <v>160</v>
      </c>
      <c r="E146" s="228" t="s">
        <v>21</v>
      </c>
      <c r="F146" s="229" t="s">
        <v>219</v>
      </c>
      <c r="G146" s="227"/>
      <c r="H146" s="230">
        <v>111.31999999999999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160</v>
      </c>
      <c r="AU146" s="236" t="s">
        <v>86</v>
      </c>
      <c r="AV146" s="13" t="s">
        <v>86</v>
      </c>
      <c r="AW146" s="13" t="s">
        <v>38</v>
      </c>
      <c r="AX146" s="13" t="s">
        <v>84</v>
      </c>
      <c r="AY146" s="236" t="s">
        <v>150</v>
      </c>
    </row>
    <row r="147" s="2" customFormat="1">
      <c r="A147" s="40"/>
      <c r="B147" s="41"/>
      <c r="C147" s="42"/>
      <c r="D147" s="220" t="s">
        <v>200</v>
      </c>
      <c r="E147" s="42"/>
      <c r="F147" s="250" t="s">
        <v>201</v>
      </c>
      <c r="G147" s="42"/>
      <c r="H147" s="42"/>
      <c r="I147" s="4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U147" s="19" t="s">
        <v>86</v>
      </c>
    </row>
    <row r="148" s="2" customFormat="1">
      <c r="A148" s="40"/>
      <c r="B148" s="41"/>
      <c r="C148" s="42"/>
      <c r="D148" s="220" t="s">
        <v>200</v>
      </c>
      <c r="E148" s="42"/>
      <c r="F148" s="251" t="s">
        <v>202</v>
      </c>
      <c r="G148" s="42"/>
      <c r="H148" s="252">
        <v>55.659999999999997</v>
      </c>
      <c r="I148" s="4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U148" s="19" t="s">
        <v>86</v>
      </c>
    </row>
    <row r="149" s="2" customFormat="1">
      <c r="A149" s="40"/>
      <c r="B149" s="41"/>
      <c r="C149" s="42"/>
      <c r="D149" s="220" t="s">
        <v>200</v>
      </c>
      <c r="E149" s="42"/>
      <c r="F149" s="251" t="s">
        <v>162</v>
      </c>
      <c r="G149" s="42"/>
      <c r="H149" s="252">
        <v>55.659999999999997</v>
      </c>
      <c r="I149" s="4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U149" s="19" t="s">
        <v>86</v>
      </c>
    </row>
    <row r="150" s="2" customFormat="1" ht="16.5" customHeight="1">
      <c r="A150" s="40"/>
      <c r="B150" s="41"/>
      <c r="C150" s="207" t="s">
        <v>220</v>
      </c>
      <c r="D150" s="207" t="s">
        <v>152</v>
      </c>
      <c r="E150" s="208" t="s">
        <v>221</v>
      </c>
      <c r="F150" s="209" t="s">
        <v>222</v>
      </c>
      <c r="G150" s="210" t="s">
        <v>95</v>
      </c>
      <c r="H150" s="211">
        <v>55.659999999999997</v>
      </c>
      <c r="I150" s="212"/>
      <c r="J150" s="213">
        <f>ROUND(I150*H150,2)</f>
        <v>0</v>
      </c>
      <c r="K150" s="209" t="s">
        <v>171</v>
      </c>
      <c r="L150" s="46"/>
      <c r="M150" s="214" t="s">
        <v>21</v>
      </c>
      <c r="N150" s="215" t="s">
        <v>47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155</v>
      </c>
      <c r="AT150" s="218" t="s">
        <v>152</v>
      </c>
      <c r="AU150" s="218" t="s">
        <v>86</v>
      </c>
      <c r="AY150" s="19" t="s">
        <v>150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84</v>
      </c>
      <c r="BK150" s="219">
        <f>ROUND(I150*H150,2)</f>
        <v>0</v>
      </c>
      <c r="BL150" s="19" t="s">
        <v>155</v>
      </c>
      <c r="BM150" s="218" t="s">
        <v>223</v>
      </c>
    </row>
    <row r="151" s="2" customFormat="1">
      <c r="A151" s="40"/>
      <c r="B151" s="41"/>
      <c r="C151" s="42"/>
      <c r="D151" s="220" t="s">
        <v>157</v>
      </c>
      <c r="E151" s="42"/>
      <c r="F151" s="221" t="s">
        <v>224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86</v>
      </c>
    </row>
    <row r="152" s="2" customFormat="1">
      <c r="A152" s="40"/>
      <c r="B152" s="41"/>
      <c r="C152" s="42"/>
      <c r="D152" s="248" t="s">
        <v>174</v>
      </c>
      <c r="E152" s="42"/>
      <c r="F152" s="249" t="s">
        <v>225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174</v>
      </c>
      <c r="AU152" s="19" t="s">
        <v>86</v>
      </c>
    </row>
    <row r="153" s="2" customFormat="1">
      <c r="A153" s="40"/>
      <c r="B153" s="41"/>
      <c r="C153" s="42"/>
      <c r="D153" s="220" t="s">
        <v>158</v>
      </c>
      <c r="E153" s="42"/>
      <c r="F153" s="225" t="s">
        <v>218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158</v>
      </c>
      <c r="AU153" s="19" t="s">
        <v>86</v>
      </c>
    </row>
    <row r="154" s="13" customFormat="1">
      <c r="A154" s="13"/>
      <c r="B154" s="226"/>
      <c r="C154" s="227"/>
      <c r="D154" s="220" t="s">
        <v>160</v>
      </c>
      <c r="E154" s="228" t="s">
        <v>21</v>
      </c>
      <c r="F154" s="229" t="s">
        <v>226</v>
      </c>
      <c r="G154" s="227"/>
      <c r="H154" s="230">
        <v>55.659999999999997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160</v>
      </c>
      <c r="AU154" s="236" t="s">
        <v>86</v>
      </c>
      <c r="AV154" s="13" t="s">
        <v>86</v>
      </c>
      <c r="AW154" s="13" t="s">
        <v>38</v>
      </c>
      <c r="AX154" s="13" t="s">
        <v>84</v>
      </c>
      <c r="AY154" s="236" t="s">
        <v>150</v>
      </c>
    </row>
    <row r="155" s="2" customFormat="1">
      <c r="A155" s="40"/>
      <c r="B155" s="41"/>
      <c r="C155" s="42"/>
      <c r="D155" s="220" t="s">
        <v>200</v>
      </c>
      <c r="E155" s="42"/>
      <c r="F155" s="250" t="s">
        <v>201</v>
      </c>
      <c r="G155" s="42"/>
      <c r="H155" s="42"/>
      <c r="I155" s="4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U155" s="19" t="s">
        <v>86</v>
      </c>
    </row>
    <row r="156" s="2" customFormat="1">
      <c r="A156" s="40"/>
      <c r="B156" s="41"/>
      <c r="C156" s="42"/>
      <c r="D156" s="220" t="s">
        <v>200</v>
      </c>
      <c r="E156" s="42"/>
      <c r="F156" s="251" t="s">
        <v>202</v>
      </c>
      <c r="G156" s="42"/>
      <c r="H156" s="252">
        <v>55.659999999999997</v>
      </c>
      <c r="I156" s="4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U156" s="19" t="s">
        <v>86</v>
      </c>
    </row>
    <row r="157" s="2" customFormat="1">
      <c r="A157" s="40"/>
      <c r="B157" s="41"/>
      <c r="C157" s="42"/>
      <c r="D157" s="220" t="s">
        <v>200</v>
      </c>
      <c r="E157" s="42"/>
      <c r="F157" s="251" t="s">
        <v>162</v>
      </c>
      <c r="G157" s="42"/>
      <c r="H157" s="252">
        <v>55.659999999999997</v>
      </c>
      <c r="I157" s="4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U157" s="19" t="s">
        <v>86</v>
      </c>
    </row>
    <row r="158" s="2" customFormat="1" ht="16.5" customHeight="1">
      <c r="A158" s="40"/>
      <c r="B158" s="41"/>
      <c r="C158" s="207" t="s">
        <v>227</v>
      </c>
      <c r="D158" s="207" t="s">
        <v>152</v>
      </c>
      <c r="E158" s="208" t="s">
        <v>228</v>
      </c>
      <c r="F158" s="209" t="s">
        <v>229</v>
      </c>
      <c r="G158" s="210" t="s">
        <v>170</v>
      </c>
      <c r="H158" s="211">
        <v>87</v>
      </c>
      <c r="I158" s="212"/>
      <c r="J158" s="213">
        <f>ROUND(I158*H158,2)</f>
        <v>0</v>
      </c>
      <c r="K158" s="209" t="s">
        <v>171</v>
      </c>
      <c r="L158" s="46"/>
      <c r="M158" s="214" t="s">
        <v>21</v>
      </c>
      <c r="N158" s="215" t="s">
        <v>47</v>
      </c>
      <c r="O158" s="86"/>
      <c r="P158" s="216">
        <f>O158*H158</f>
        <v>0</v>
      </c>
      <c r="Q158" s="216">
        <v>0.00048999999999999998</v>
      </c>
      <c r="R158" s="216">
        <f>Q158*H158</f>
        <v>0.042630000000000001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155</v>
      </c>
      <c r="AT158" s="218" t="s">
        <v>152</v>
      </c>
      <c r="AU158" s="218" t="s">
        <v>86</v>
      </c>
      <c r="AY158" s="19" t="s">
        <v>150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84</v>
      </c>
      <c r="BK158" s="219">
        <f>ROUND(I158*H158,2)</f>
        <v>0</v>
      </c>
      <c r="BL158" s="19" t="s">
        <v>155</v>
      </c>
      <c r="BM158" s="218" t="s">
        <v>230</v>
      </c>
    </row>
    <row r="159" s="2" customFormat="1">
      <c r="A159" s="40"/>
      <c r="B159" s="41"/>
      <c r="C159" s="42"/>
      <c r="D159" s="220" t="s">
        <v>157</v>
      </c>
      <c r="E159" s="42"/>
      <c r="F159" s="221" t="s">
        <v>231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157</v>
      </c>
      <c r="AU159" s="19" t="s">
        <v>86</v>
      </c>
    </row>
    <row r="160" s="2" customFormat="1">
      <c r="A160" s="40"/>
      <c r="B160" s="41"/>
      <c r="C160" s="42"/>
      <c r="D160" s="248" t="s">
        <v>174</v>
      </c>
      <c r="E160" s="42"/>
      <c r="F160" s="249" t="s">
        <v>232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174</v>
      </c>
      <c r="AU160" s="19" t="s">
        <v>86</v>
      </c>
    </row>
    <row r="161" s="13" customFormat="1">
      <c r="A161" s="13"/>
      <c r="B161" s="226"/>
      <c r="C161" s="227"/>
      <c r="D161" s="220" t="s">
        <v>160</v>
      </c>
      <c r="E161" s="228" t="s">
        <v>21</v>
      </c>
      <c r="F161" s="229" t="s">
        <v>233</v>
      </c>
      <c r="G161" s="227"/>
      <c r="H161" s="230">
        <v>87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160</v>
      </c>
      <c r="AU161" s="236" t="s">
        <v>86</v>
      </c>
      <c r="AV161" s="13" t="s">
        <v>86</v>
      </c>
      <c r="AW161" s="13" t="s">
        <v>38</v>
      </c>
      <c r="AX161" s="13" t="s">
        <v>84</v>
      </c>
      <c r="AY161" s="236" t="s">
        <v>150</v>
      </c>
    </row>
    <row r="162" s="2" customFormat="1" ht="24" customHeight="1">
      <c r="A162" s="40"/>
      <c r="B162" s="41"/>
      <c r="C162" s="207" t="s">
        <v>234</v>
      </c>
      <c r="D162" s="207" t="s">
        <v>152</v>
      </c>
      <c r="E162" s="208" t="s">
        <v>235</v>
      </c>
      <c r="F162" s="209" t="s">
        <v>236</v>
      </c>
      <c r="G162" s="210" t="s">
        <v>170</v>
      </c>
      <c r="H162" s="211">
        <v>87</v>
      </c>
      <c r="I162" s="212"/>
      <c r="J162" s="213">
        <f>ROUND(I162*H162,2)</f>
        <v>0</v>
      </c>
      <c r="K162" s="209" t="s">
        <v>171</v>
      </c>
      <c r="L162" s="46"/>
      <c r="M162" s="214" t="s">
        <v>21</v>
      </c>
      <c r="N162" s="215" t="s">
        <v>47</v>
      </c>
      <c r="O162" s="86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155</v>
      </c>
      <c r="AT162" s="218" t="s">
        <v>152</v>
      </c>
      <c r="AU162" s="218" t="s">
        <v>86</v>
      </c>
      <c r="AY162" s="19" t="s">
        <v>150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84</v>
      </c>
      <c r="BK162" s="219">
        <f>ROUND(I162*H162,2)</f>
        <v>0</v>
      </c>
      <c r="BL162" s="19" t="s">
        <v>155</v>
      </c>
      <c r="BM162" s="218" t="s">
        <v>237</v>
      </c>
    </row>
    <row r="163" s="2" customFormat="1">
      <c r="A163" s="40"/>
      <c r="B163" s="41"/>
      <c r="C163" s="42"/>
      <c r="D163" s="220" t="s">
        <v>157</v>
      </c>
      <c r="E163" s="42"/>
      <c r="F163" s="221" t="s">
        <v>238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86</v>
      </c>
    </row>
    <row r="164" s="2" customFormat="1">
      <c r="A164" s="40"/>
      <c r="B164" s="41"/>
      <c r="C164" s="42"/>
      <c r="D164" s="248" t="s">
        <v>174</v>
      </c>
      <c r="E164" s="42"/>
      <c r="F164" s="249" t="s">
        <v>239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174</v>
      </c>
      <c r="AU164" s="19" t="s">
        <v>86</v>
      </c>
    </row>
    <row r="165" s="2" customFormat="1" ht="16.5" customHeight="1">
      <c r="A165" s="40"/>
      <c r="B165" s="41"/>
      <c r="C165" s="207" t="s">
        <v>8</v>
      </c>
      <c r="D165" s="207" t="s">
        <v>152</v>
      </c>
      <c r="E165" s="208" t="s">
        <v>240</v>
      </c>
      <c r="F165" s="209" t="s">
        <v>241</v>
      </c>
      <c r="G165" s="210" t="s">
        <v>95</v>
      </c>
      <c r="H165" s="211">
        <v>14.9</v>
      </c>
      <c r="I165" s="212"/>
      <c r="J165" s="213">
        <f>ROUND(I165*H165,2)</f>
        <v>0</v>
      </c>
      <c r="K165" s="209" t="s">
        <v>171</v>
      </c>
      <c r="L165" s="46"/>
      <c r="M165" s="214" t="s">
        <v>21</v>
      </c>
      <c r="N165" s="215" t="s">
        <v>47</v>
      </c>
      <c r="O165" s="86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155</v>
      </c>
      <c r="AT165" s="218" t="s">
        <v>152</v>
      </c>
      <c r="AU165" s="218" t="s">
        <v>86</v>
      </c>
      <c r="AY165" s="19" t="s">
        <v>150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84</v>
      </c>
      <c r="BK165" s="219">
        <f>ROUND(I165*H165,2)</f>
        <v>0</v>
      </c>
      <c r="BL165" s="19" t="s">
        <v>155</v>
      </c>
      <c r="BM165" s="218" t="s">
        <v>242</v>
      </c>
    </row>
    <row r="166" s="2" customFormat="1">
      <c r="A166" s="40"/>
      <c r="B166" s="41"/>
      <c r="C166" s="42"/>
      <c r="D166" s="220" t="s">
        <v>157</v>
      </c>
      <c r="E166" s="42"/>
      <c r="F166" s="221" t="s">
        <v>243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86</v>
      </c>
    </row>
    <row r="167" s="2" customFormat="1">
      <c r="A167" s="40"/>
      <c r="B167" s="41"/>
      <c r="C167" s="42"/>
      <c r="D167" s="248" t="s">
        <v>174</v>
      </c>
      <c r="E167" s="42"/>
      <c r="F167" s="249" t="s">
        <v>244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174</v>
      </c>
      <c r="AU167" s="19" t="s">
        <v>86</v>
      </c>
    </row>
    <row r="168" s="2" customFormat="1">
      <c r="A168" s="40"/>
      <c r="B168" s="41"/>
      <c r="C168" s="42"/>
      <c r="D168" s="220" t="s">
        <v>158</v>
      </c>
      <c r="E168" s="42"/>
      <c r="F168" s="225" t="s">
        <v>245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158</v>
      </c>
      <c r="AU168" s="19" t="s">
        <v>86</v>
      </c>
    </row>
    <row r="169" s="13" customFormat="1">
      <c r="A169" s="13"/>
      <c r="B169" s="226"/>
      <c r="C169" s="227"/>
      <c r="D169" s="220" t="s">
        <v>160</v>
      </c>
      <c r="E169" s="228" t="s">
        <v>21</v>
      </c>
      <c r="F169" s="229" t="s">
        <v>246</v>
      </c>
      <c r="G169" s="227"/>
      <c r="H169" s="230">
        <v>14.9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160</v>
      </c>
      <c r="AU169" s="236" t="s">
        <v>86</v>
      </c>
      <c r="AV169" s="13" t="s">
        <v>86</v>
      </c>
      <c r="AW169" s="13" t="s">
        <v>38</v>
      </c>
      <c r="AX169" s="13" t="s">
        <v>76</v>
      </c>
      <c r="AY169" s="236" t="s">
        <v>150</v>
      </c>
    </row>
    <row r="170" s="14" customFormat="1">
      <c r="A170" s="14"/>
      <c r="B170" s="237"/>
      <c r="C170" s="238"/>
      <c r="D170" s="220" t="s">
        <v>160</v>
      </c>
      <c r="E170" s="239" t="s">
        <v>102</v>
      </c>
      <c r="F170" s="240" t="s">
        <v>162</v>
      </c>
      <c r="G170" s="238"/>
      <c r="H170" s="241">
        <v>14.9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160</v>
      </c>
      <c r="AU170" s="247" t="s">
        <v>86</v>
      </c>
      <c r="AV170" s="14" t="s">
        <v>155</v>
      </c>
      <c r="AW170" s="14" t="s">
        <v>38</v>
      </c>
      <c r="AX170" s="14" t="s">
        <v>84</v>
      </c>
      <c r="AY170" s="247" t="s">
        <v>150</v>
      </c>
    </row>
    <row r="171" s="2" customFormat="1">
      <c r="A171" s="40"/>
      <c r="B171" s="41"/>
      <c r="C171" s="42"/>
      <c r="D171" s="220" t="s">
        <v>200</v>
      </c>
      <c r="E171" s="42"/>
      <c r="F171" s="250" t="s">
        <v>247</v>
      </c>
      <c r="G171" s="42"/>
      <c r="H171" s="42"/>
      <c r="I171" s="4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U171" s="19" t="s">
        <v>86</v>
      </c>
    </row>
    <row r="172" s="2" customFormat="1">
      <c r="A172" s="40"/>
      <c r="B172" s="41"/>
      <c r="C172" s="42"/>
      <c r="D172" s="220" t="s">
        <v>200</v>
      </c>
      <c r="E172" s="42"/>
      <c r="F172" s="251" t="s">
        <v>248</v>
      </c>
      <c r="G172" s="42"/>
      <c r="H172" s="252">
        <v>61.060000000000002</v>
      </c>
      <c r="I172" s="4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U172" s="19" t="s">
        <v>86</v>
      </c>
    </row>
    <row r="173" s="2" customFormat="1">
      <c r="A173" s="40"/>
      <c r="B173" s="41"/>
      <c r="C173" s="42"/>
      <c r="D173" s="220" t="s">
        <v>200</v>
      </c>
      <c r="E173" s="42"/>
      <c r="F173" s="251" t="s">
        <v>162</v>
      </c>
      <c r="G173" s="42"/>
      <c r="H173" s="252">
        <v>61.060000000000002</v>
      </c>
      <c r="I173" s="4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U173" s="19" t="s">
        <v>86</v>
      </c>
    </row>
    <row r="174" s="2" customFormat="1" ht="16.5" customHeight="1">
      <c r="A174" s="40"/>
      <c r="B174" s="41"/>
      <c r="C174" s="207" t="s">
        <v>249</v>
      </c>
      <c r="D174" s="207" t="s">
        <v>152</v>
      </c>
      <c r="E174" s="208" t="s">
        <v>250</v>
      </c>
      <c r="F174" s="209" t="s">
        <v>251</v>
      </c>
      <c r="G174" s="210" t="s">
        <v>95</v>
      </c>
      <c r="H174" s="211">
        <v>61.060000000000002</v>
      </c>
      <c r="I174" s="212"/>
      <c r="J174" s="213">
        <f>ROUND(I174*H174,2)</f>
        <v>0</v>
      </c>
      <c r="K174" s="209" t="s">
        <v>171</v>
      </c>
      <c r="L174" s="46"/>
      <c r="M174" s="214" t="s">
        <v>21</v>
      </c>
      <c r="N174" s="215" t="s">
        <v>47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155</v>
      </c>
      <c r="AT174" s="218" t="s">
        <v>152</v>
      </c>
      <c r="AU174" s="218" t="s">
        <v>86</v>
      </c>
      <c r="AY174" s="19" t="s">
        <v>150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84</v>
      </c>
      <c r="BK174" s="219">
        <f>ROUND(I174*H174,2)</f>
        <v>0</v>
      </c>
      <c r="BL174" s="19" t="s">
        <v>155</v>
      </c>
      <c r="BM174" s="218" t="s">
        <v>252</v>
      </c>
    </row>
    <row r="175" s="2" customFormat="1">
      <c r="A175" s="40"/>
      <c r="B175" s="41"/>
      <c r="C175" s="42"/>
      <c r="D175" s="220" t="s">
        <v>157</v>
      </c>
      <c r="E175" s="42"/>
      <c r="F175" s="221" t="s">
        <v>253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157</v>
      </c>
      <c r="AU175" s="19" t="s">
        <v>86</v>
      </c>
    </row>
    <row r="176" s="2" customFormat="1">
      <c r="A176" s="40"/>
      <c r="B176" s="41"/>
      <c r="C176" s="42"/>
      <c r="D176" s="248" t="s">
        <v>174</v>
      </c>
      <c r="E176" s="42"/>
      <c r="F176" s="249" t="s">
        <v>254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174</v>
      </c>
      <c r="AU176" s="19" t="s">
        <v>86</v>
      </c>
    </row>
    <row r="177" s="13" customFormat="1">
      <c r="A177" s="13"/>
      <c r="B177" s="226"/>
      <c r="C177" s="227"/>
      <c r="D177" s="220" t="s">
        <v>160</v>
      </c>
      <c r="E177" s="228" t="s">
        <v>21</v>
      </c>
      <c r="F177" s="229" t="s">
        <v>248</v>
      </c>
      <c r="G177" s="227"/>
      <c r="H177" s="230">
        <v>61.060000000000002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160</v>
      </c>
      <c r="AU177" s="236" t="s">
        <v>86</v>
      </c>
      <c r="AV177" s="13" t="s">
        <v>86</v>
      </c>
      <c r="AW177" s="13" t="s">
        <v>38</v>
      </c>
      <c r="AX177" s="13" t="s">
        <v>76</v>
      </c>
      <c r="AY177" s="236" t="s">
        <v>150</v>
      </c>
    </row>
    <row r="178" s="14" customFormat="1">
      <c r="A178" s="14"/>
      <c r="B178" s="237"/>
      <c r="C178" s="238"/>
      <c r="D178" s="220" t="s">
        <v>160</v>
      </c>
      <c r="E178" s="239" t="s">
        <v>93</v>
      </c>
      <c r="F178" s="240" t="s">
        <v>162</v>
      </c>
      <c r="G178" s="238"/>
      <c r="H178" s="241">
        <v>61.060000000000002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160</v>
      </c>
      <c r="AU178" s="247" t="s">
        <v>86</v>
      </c>
      <c r="AV178" s="14" t="s">
        <v>155</v>
      </c>
      <c r="AW178" s="14" t="s">
        <v>38</v>
      </c>
      <c r="AX178" s="14" t="s">
        <v>84</v>
      </c>
      <c r="AY178" s="247" t="s">
        <v>150</v>
      </c>
    </row>
    <row r="179" s="2" customFormat="1">
      <c r="A179" s="40"/>
      <c r="B179" s="41"/>
      <c r="C179" s="42"/>
      <c r="D179" s="220" t="s">
        <v>200</v>
      </c>
      <c r="E179" s="42"/>
      <c r="F179" s="250" t="s">
        <v>247</v>
      </c>
      <c r="G179" s="42"/>
      <c r="H179" s="42"/>
      <c r="I179" s="4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U179" s="19" t="s">
        <v>86</v>
      </c>
    </row>
    <row r="180" s="2" customFormat="1">
      <c r="A180" s="40"/>
      <c r="B180" s="41"/>
      <c r="C180" s="42"/>
      <c r="D180" s="220" t="s">
        <v>200</v>
      </c>
      <c r="E180" s="42"/>
      <c r="F180" s="251" t="s">
        <v>248</v>
      </c>
      <c r="G180" s="42"/>
      <c r="H180" s="252">
        <v>61.060000000000002</v>
      </c>
      <c r="I180" s="4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U180" s="19" t="s">
        <v>86</v>
      </c>
    </row>
    <row r="181" s="2" customFormat="1">
      <c r="A181" s="40"/>
      <c r="B181" s="41"/>
      <c r="C181" s="42"/>
      <c r="D181" s="220" t="s">
        <v>200</v>
      </c>
      <c r="E181" s="42"/>
      <c r="F181" s="251" t="s">
        <v>162</v>
      </c>
      <c r="G181" s="42"/>
      <c r="H181" s="252">
        <v>61.060000000000002</v>
      </c>
      <c r="I181" s="4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U181" s="19" t="s">
        <v>86</v>
      </c>
    </row>
    <row r="182" s="2" customFormat="1" ht="24" customHeight="1">
      <c r="A182" s="40"/>
      <c r="B182" s="41"/>
      <c r="C182" s="207" t="s">
        <v>255</v>
      </c>
      <c r="D182" s="207" t="s">
        <v>152</v>
      </c>
      <c r="E182" s="208" t="s">
        <v>256</v>
      </c>
      <c r="F182" s="209" t="s">
        <v>257</v>
      </c>
      <c r="G182" s="210" t="s">
        <v>95</v>
      </c>
      <c r="H182" s="211">
        <v>67.599999999999994</v>
      </c>
      <c r="I182" s="212"/>
      <c r="J182" s="213">
        <f>ROUND(I182*H182,2)</f>
        <v>0</v>
      </c>
      <c r="K182" s="209" t="s">
        <v>171</v>
      </c>
      <c r="L182" s="46"/>
      <c r="M182" s="214" t="s">
        <v>21</v>
      </c>
      <c r="N182" s="215" t="s">
        <v>47</v>
      </c>
      <c r="O182" s="86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155</v>
      </c>
      <c r="AT182" s="218" t="s">
        <v>152</v>
      </c>
      <c r="AU182" s="218" t="s">
        <v>86</v>
      </c>
      <c r="AY182" s="19" t="s">
        <v>150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84</v>
      </c>
      <c r="BK182" s="219">
        <f>ROUND(I182*H182,2)</f>
        <v>0</v>
      </c>
      <c r="BL182" s="19" t="s">
        <v>155</v>
      </c>
      <c r="BM182" s="218" t="s">
        <v>258</v>
      </c>
    </row>
    <row r="183" s="2" customFormat="1">
      <c r="A183" s="40"/>
      <c r="B183" s="41"/>
      <c r="C183" s="42"/>
      <c r="D183" s="220" t="s">
        <v>157</v>
      </c>
      <c r="E183" s="42"/>
      <c r="F183" s="221" t="s">
        <v>259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157</v>
      </c>
      <c r="AU183" s="19" t="s">
        <v>86</v>
      </c>
    </row>
    <row r="184" s="2" customFormat="1">
      <c r="A184" s="40"/>
      <c r="B184" s="41"/>
      <c r="C184" s="42"/>
      <c r="D184" s="248" t="s">
        <v>174</v>
      </c>
      <c r="E184" s="42"/>
      <c r="F184" s="249" t="s">
        <v>260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174</v>
      </c>
      <c r="AU184" s="19" t="s">
        <v>86</v>
      </c>
    </row>
    <row r="185" s="13" customFormat="1">
      <c r="A185" s="13"/>
      <c r="B185" s="226"/>
      <c r="C185" s="227"/>
      <c r="D185" s="220" t="s">
        <v>160</v>
      </c>
      <c r="E185" s="228" t="s">
        <v>21</v>
      </c>
      <c r="F185" s="229" t="s">
        <v>261</v>
      </c>
      <c r="G185" s="227"/>
      <c r="H185" s="230">
        <v>67.599999999999994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160</v>
      </c>
      <c r="AU185" s="236" t="s">
        <v>86</v>
      </c>
      <c r="AV185" s="13" t="s">
        <v>86</v>
      </c>
      <c r="AW185" s="13" t="s">
        <v>38</v>
      </c>
      <c r="AX185" s="13" t="s">
        <v>76</v>
      </c>
      <c r="AY185" s="236" t="s">
        <v>150</v>
      </c>
    </row>
    <row r="186" s="14" customFormat="1">
      <c r="A186" s="14"/>
      <c r="B186" s="237"/>
      <c r="C186" s="238"/>
      <c r="D186" s="220" t="s">
        <v>160</v>
      </c>
      <c r="E186" s="239" t="s">
        <v>21</v>
      </c>
      <c r="F186" s="240" t="s">
        <v>162</v>
      </c>
      <c r="G186" s="238"/>
      <c r="H186" s="241">
        <v>67.599999999999994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160</v>
      </c>
      <c r="AU186" s="247" t="s">
        <v>86</v>
      </c>
      <c r="AV186" s="14" t="s">
        <v>155</v>
      </c>
      <c r="AW186" s="14" t="s">
        <v>38</v>
      </c>
      <c r="AX186" s="14" t="s">
        <v>84</v>
      </c>
      <c r="AY186" s="247" t="s">
        <v>150</v>
      </c>
    </row>
    <row r="187" s="2" customFormat="1">
      <c r="A187" s="40"/>
      <c r="B187" s="41"/>
      <c r="C187" s="42"/>
      <c r="D187" s="220" t="s">
        <v>200</v>
      </c>
      <c r="E187" s="42"/>
      <c r="F187" s="250" t="s">
        <v>262</v>
      </c>
      <c r="G187" s="42"/>
      <c r="H187" s="42"/>
      <c r="I187" s="4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U187" s="19" t="s">
        <v>86</v>
      </c>
    </row>
    <row r="188" s="2" customFormat="1">
      <c r="A188" s="40"/>
      <c r="B188" s="41"/>
      <c r="C188" s="42"/>
      <c r="D188" s="220" t="s">
        <v>200</v>
      </c>
      <c r="E188" s="42"/>
      <c r="F188" s="251" t="s">
        <v>263</v>
      </c>
      <c r="G188" s="42"/>
      <c r="H188" s="252">
        <v>33.799999999999997</v>
      </c>
      <c r="I188" s="4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U188" s="19" t="s">
        <v>86</v>
      </c>
    </row>
    <row r="189" s="2" customFormat="1">
      <c r="A189" s="40"/>
      <c r="B189" s="41"/>
      <c r="C189" s="42"/>
      <c r="D189" s="220" t="s">
        <v>200</v>
      </c>
      <c r="E189" s="42"/>
      <c r="F189" s="251" t="s">
        <v>264</v>
      </c>
      <c r="G189" s="42"/>
      <c r="H189" s="252">
        <v>33.799999999999997</v>
      </c>
      <c r="I189" s="4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U189" s="19" t="s">
        <v>86</v>
      </c>
    </row>
    <row r="190" s="2" customFormat="1">
      <c r="A190" s="40"/>
      <c r="B190" s="41"/>
      <c r="C190" s="42"/>
      <c r="D190" s="220" t="s">
        <v>200</v>
      </c>
      <c r="E190" s="42"/>
      <c r="F190" s="250" t="s">
        <v>247</v>
      </c>
      <c r="G190" s="42"/>
      <c r="H190" s="42"/>
      <c r="I190" s="4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U190" s="19" t="s">
        <v>86</v>
      </c>
    </row>
    <row r="191" s="2" customFormat="1">
      <c r="A191" s="40"/>
      <c r="B191" s="41"/>
      <c r="C191" s="42"/>
      <c r="D191" s="220" t="s">
        <v>200</v>
      </c>
      <c r="E191" s="42"/>
      <c r="F191" s="251" t="s">
        <v>248</v>
      </c>
      <c r="G191" s="42"/>
      <c r="H191" s="252">
        <v>61.060000000000002</v>
      </c>
      <c r="I191" s="4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U191" s="19" t="s">
        <v>86</v>
      </c>
    </row>
    <row r="192" s="2" customFormat="1">
      <c r="A192" s="40"/>
      <c r="B192" s="41"/>
      <c r="C192" s="42"/>
      <c r="D192" s="220" t="s">
        <v>200</v>
      </c>
      <c r="E192" s="42"/>
      <c r="F192" s="251" t="s">
        <v>162</v>
      </c>
      <c r="G192" s="42"/>
      <c r="H192" s="252">
        <v>61.060000000000002</v>
      </c>
      <c r="I192" s="42"/>
      <c r="J192" s="42"/>
      <c r="K192" s="42"/>
      <c r="L192" s="46"/>
      <c r="M192" s="223"/>
      <c r="N192" s="22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U192" s="19" t="s">
        <v>86</v>
      </c>
    </row>
    <row r="193" s="2" customFormat="1" ht="16.5" customHeight="1">
      <c r="A193" s="40"/>
      <c r="B193" s="41"/>
      <c r="C193" s="207" t="s">
        <v>265</v>
      </c>
      <c r="D193" s="207" t="s">
        <v>152</v>
      </c>
      <c r="E193" s="208" t="s">
        <v>266</v>
      </c>
      <c r="F193" s="209" t="s">
        <v>267</v>
      </c>
      <c r="G193" s="210" t="s">
        <v>95</v>
      </c>
      <c r="H193" s="211">
        <v>33.799999999999997</v>
      </c>
      <c r="I193" s="212"/>
      <c r="J193" s="213">
        <f>ROUND(I193*H193,2)</f>
        <v>0</v>
      </c>
      <c r="K193" s="209" t="s">
        <v>171</v>
      </c>
      <c r="L193" s="46"/>
      <c r="M193" s="214" t="s">
        <v>21</v>
      </c>
      <c r="N193" s="215" t="s">
        <v>47</v>
      </c>
      <c r="O193" s="86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155</v>
      </c>
      <c r="AT193" s="218" t="s">
        <v>152</v>
      </c>
      <c r="AU193" s="218" t="s">
        <v>86</v>
      </c>
      <c r="AY193" s="19" t="s">
        <v>150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84</v>
      </c>
      <c r="BK193" s="219">
        <f>ROUND(I193*H193,2)</f>
        <v>0</v>
      </c>
      <c r="BL193" s="19" t="s">
        <v>155</v>
      </c>
      <c r="BM193" s="218" t="s">
        <v>268</v>
      </c>
    </row>
    <row r="194" s="2" customFormat="1">
      <c r="A194" s="40"/>
      <c r="B194" s="41"/>
      <c r="C194" s="42"/>
      <c r="D194" s="220" t="s">
        <v>157</v>
      </c>
      <c r="E194" s="42"/>
      <c r="F194" s="221" t="s">
        <v>269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86</v>
      </c>
    </row>
    <row r="195" s="2" customFormat="1">
      <c r="A195" s="40"/>
      <c r="B195" s="41"/>
      <c r="C195" s="42"/>
      <c r="D195" s="248" t="s">
        <v>174</v>
      </c>
      <c r="E195" s="42"/>
      <c r="F195" s="249" t="s">
        <v>270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174</v>
      </c>
      <c r="AU195" s="19" t="s">
        <v>86</v>
      </c>
    </row>
    <row r="196" s="13" customFormat="1">
      <c r="A196" s="13"/>
      <c r="B196" s="226"/>
      <c r="C196" s="227"/>
      <c r="D196" s="220" t="s">
        <v>160</v>
      </c>
      <c r="E196" s="228" t="s">
        <v>21</v>
      </c>
      <c r="F196" s="229" t="s">
        <v>271</v>
      </c>
      <c r="G196" s="227"/>
      <c r="H196" s="230">
        <v>33.799999999999997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160</v>
      </c>
      <c r="AU196" s="236" t="s">
        <v>86</v>
      </c>
      <c r="AV196" s="13" t="s">
        <v>86</v>
      </c>
      <c r="AW196" s="13" t="s">
        <v>38</v>
      </c>
      <c r="AX196" s="13" t="s">
        <v>76</v>
      </c>
      <c r="AY196" s="236" t="s">
        <v>150</v>
      </c>
    </row>
    <row r="197" s="14" customFormat="1">
      <c r="A197" s="14"/>
      <c r="B197" s="237"/>
      <c r="C197" s="238"/>
      <c r="D197" s="220" t="s">
        <v>160</v>
      </c>
      <c r="E197" s="239" t="s">
        <v>21</v>
      </c>
      <c r="F197" s="240" t="s">
        <v>162</v>
      </c>
      <c r="G197" s="238"/>
      <c r="H197" s="241">
        <v>33.799999999999997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160</v>
      </c>
      <c r="AU197" s="247" t="s">
        <v>86</v>
      </c>
      <c r="AV197" s="14" t="s">
        <v>155</v>
      </c>
      <c r="AW197" s="14" t="s">
        <v>38</v>
      </c>
      <c r="AX197" s="14" t="s">
        <v>84</v>
      </c>
      <c r="AY197" s="247" t="s">
        <v>150</v>
      </c>
    </row>
    <row r="198" s="2" customFormat="1">
      <c r="A198" s="40"/>
      <c r="B198" s="41"/>
      <c r="C198" s="42"/>
      <c r="D198" s="220" t="s">
        <v>200</v>
      </c>
      <c r="E198" s="42"/>
      <c r="F198" s="250" t="s">
        <v>262</v>
      </c>
      <c r="G198" s="42"/>
      <c r="H198" s="42"/>
      <c r="I198" s="4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U198" s="19" t="s">
        <v>86</v>
      </c>
    </row>
    <row r="199" s="2" customFormat="1">
      <c r="A199" s="40"/>
      <c r="B199" s="41"/>
      <c r="C199" s="42"/>
      <c r="D199" s="220" t="s">
        <v>200</v>
      </c>
      <c r="E199" s="42"/>
      <c r="F199" s="251" t="s">
        <v>263</v>
      </c>
      <c r="G199" s="42"/>
      <c r="H199" s="252">
        <v>33.799999999999997</v>
      </c>
      <c r="I199" s="4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U199" s="19" t="s">
        <v>86</v>
      </c>
    </row>
    <row r="200" s="2" customFormat="1">
      <c r="A200" s="40"/>
      <c r="B200" s="41"/>
      <c r="C200" s="42"/>
      <c r="D200" s="220" t="s">
        <v>200</v>
      </c>
      <c r="E200" s="42"/>
      <c r="F200" s="251" t="s">
        <v>264</v>
      </c>
      <c r="G200" s="42"/>
      <c r="H200" s="252">
        <v>33.799999999999997</v>
      </c>
      <c r="I200" s="4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U200" s="19" t="s">
        <v>86</v>
      </c>
    </row>
    <row r="201" s="2" customFormat="1">
      <c r="A201" s="40"/>
      <c r="B201" s="41"/>
      <c r="C201" s="42"/>
      <c r="D201" s="220" t="s">
        <v>200</v>
      </c>
      <c r="E201" s="42"/>
      <c r="F201" s="250" t="s">
        <v>247</v>
      </c>
      <c r="G201" s="42"/>
      <c r="H201" s="42"/>
      <c r="I201" s="4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U201" s="19" t="s">
        <v>86</v>
      </c>
    </row>
    <row r="202" s="2" customFormat="1">
      <c r="A202" s="40"/>
      <c r="B202" s="41"/>
      <c r="C202" s="42"/>
      <c r="D202" s="220" t="s">
        <v>200</v>
      </c>
      <c r="E202" s="42"/>
      <c r="F202" s="251" t="s">
        <v>248</v>
      </c>
      <c r="G202" s="42"/>
      <c r="H202" s="252">
        <v>61.060000000000002</v>
      </c>
      <c r="I202" s="4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U202" s="19" t="s">
        <v>86</v>
      </c>
    </row>
    <row r="203" s="2" customFormat="1">
      <c r="A203" s="40"/>
      <c r="B203" s="41"/>
      <c r="C203" s="42"/>
      <c r="D203" s="220" t="s">
        <v>200</v>
      </c>
      <c r="E203" s="42"/>
      <c r="F203" s="251" t="s">
        <v>162</v>
      </c>
      <c r="G203" s="42"/>
      <c r="H203" s="252">
        <v>61.060000000000002</v>
      </c>
      <c r="I203" s="4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U203" s="19" t="s">
        <v>86</v>
      </c>
    </row>
    <row r="204" s="2" customFormat="1" ht="16.5" customHeight="1">
      <c r="A204" s="40"/>
      <c r="B204" s="41"/>
      <c r="C204" s="207" t="s">
        <v>272</v>
      </c>
      <c r="D204" s="207" t="s">
        <v>152</v>
      </c>
      <c r="E204" s="208" t="s">
        <v>273</v>
      </c>
      <c r="F204" s="209" t="s">
        <v>274</v>
      </c>
      <c r="G204" s="210" t="s">
        <v>95</v>
      </c>
      <c r="H204" s="211">
        <v>58.729999999999997</v>
      </c>
      <c r="I204" s="212"/>
      <c r="J204" s="213">
        <f>ROUND(I204*H204,2)</f>
        <v>0</v>
      </c>
      <c r="K204" s="209" t="s">
        <v>21</v>
      </c>
      <c r="L204" s="46"/>
      <c r="M204" s="214" t="s">
        <v>21</v>
      </c>
      <c r="N204" s="215" t="s">
        <v>47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155</v>
      </c>
      <c r="AT204" s="218" t="s">
        <v>152</v>
      </c>
      <c r="AU204" s="218" t="s">
        <v>86</v>
      </c>
      <c r="AY204" s="19" t="s">
        <v>150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84</v>
      </c>
      <c r="BK204" s="219">
        <f>ROUND(I204*H204,2)</f>
        <v>0</v>
      </c>
      <c r="BL204" s="19" t="s">
        <v>155</v>
      </c>
      <c r="BM204" s="218" t="s">
        <v>275</v>
      </c>
    </row>
    <row r="205" s="2" customFormat="1">
      <c r="A205" s="40"/>
      <c r="B205" s="41"/>
      <c r="C205" s="42"/>
      <c r="D205" s="220" t="s">
        <v>157</v>
      </c>
      <c r="E205" s="42"/>
      <c r="F205" s="221" t="s">
        <v>276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157</v>
      </c>
      <c r="AU205" s="19" t="s">
        <v>86</v>
      </c>
    </row>
    <row r="206" s="13" customFormat="1">
      <c r="A206" s="13"/>
      <c r="B206" s="226"/>
      <c r="C206" s="227"/>
      <c r="D206" s="220" t="s">
        <v>160</v>
      </c>
      <c r="E206" s="228" t="s">
        <v>21</v>
      </c>
      <c r="F206" s="229" t="s">
        <v>263</v>
      </c>
      <c r="G206" s="227"/>
      <c r="H206" s="230">
        <v>33.799999999999997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160</v>
      </c>
      <c r="AU206" s="236" t="s">
        <v>86</v>
      </c>
      <c r="AV206" s="13" t="s">
        <v>86</v>
      </c>
      <c r="AW206" s="13" t="s">
        <v>38</v>
      </c>
      <c r="AX206" s="13" t="s">
        <v>76</v>
      </c>
      <c r="AY206" s="236" t="s">
        <v>150</v>
      </c>
    </row>
    <row r="207" s="15" customFormat="1">
      <c r="A207" s="15"/>
      <c r="B207" s="253"/>
      <c r="C207" s="254"/>
      <c r="D207" s="220" t="s">
        <v>160</v>
      </c>
      <c r="E207" s="255" t="s">
        <v>105</v>
      </c>
      <c r="F207" s="256" t="s">
        <v>264</v>
      </c>
      <c r="G207" s="254"/>
      <c r="H207" s="257">
        <v>33.799999999999997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160</v>
      </c>
      <c r="AU207" s="263" t="s">
        <v>86</v>
      </c>
      <c r="AV207" s="15" t="s">
        <v>167</v>
      </c>
      <c r="AW207" s="15" t="s">
        <v>38</v>
      </c>
      <c r="AX207" s="15" t="s">
        <v>76</v>
      </c>
      <c r="AY207" s="263" t="s">
        <v>150</v>
      </c>
    </row>
    <row r="208" s="13" customFormat="1">
      <c r="A208" s="13"/>
      <c r="B208" s="226"/>
      <c r="C208" s="227"/>
      <c r="D208" s="220" t="s">
        <v>160</v>
      </c>
      <c r="E208" s="228" t="s">
        <v>21</v>
      </c>
      <c r="F208" s="229" t="s">
        <v>277</v>
      </c>
      <c r="G208" s="227"/>
      <c r="H208" s="230">
        <v>24.93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160</v>
      </c>
      <c r="AU208" s="236" t="s">
        <v>86</v>
      </c>
      <c r="AV208" s="13" t="s">
        <v>86</v>
      </c>
      <c r="AW208" s="13" t="s">
        <v>38</v>
      </c>
      <c r="AX208" s="13" t="s">
        <v>76</v>
      </c>
      <c r="AY208" s="236" t="s">
        <v>150</v>
      </c>
    </row>
    <row r="209" s="14" customFormat="1">
      <c r="A209" s="14"/>
      <c r="B209" s="237"/>
      <c r="C209" s="238"/>
      <c r="D209" s="220" t="s">
        <v>160</v>
      </c>
      <c r="E209" s="239" t="s">
        <v>21</v>
      </c>
      <c r="F209" s="240" t="s">
        <v>162</v>
      </c>
      <c r="G209" s="238"/>
      <c r="H209" s="241">
        <v>58.729999999999997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160</v>
      </c>
      <c r="AU209" s="247" t="s">
        <v>86</v>
      </c>
      <c r="AV209" s="14" t="s">
        <v>155</v>
      </c>
      <c r="AW209" s="14" t="s">
        <v>38</v>
      </c>
      <c r="AX209" s="14" t="s">
        <v>84</v>
      </c>
      <c r="AY209" s="247" t="s">
        <v>150</v>
      </c>
    </row>
    <row r="210" s="2" customFormat="1" ht="16.5" customHeight="1">
      <c r="A210" s="40"/>
      <c r="B210" s="41"/>
      <c r="C210" s="264" t="s">
        <v>278</v>
      </c>
      <c r="D210" s="264" t="s">
        <v>279</v>
      </c>
      <c r="E210" s="265" t="s">
        <v>280</v>
      </c>
      <c r="F210" s="266" t="s">
        <v>281</v>
      </c>
      <c r="G210" s="267" t="s">
        <v>282</v>
      </c>
      <c r="H210" s="268">
        <v>44.874000000000002</v>
      </c>
      <c r="I210" s="269"/>
      <c r="J210" s="270">
        <f>ROUND(I210*H210,2)</f>
        <v>0</v>
      </c>
      <c r="K210" s="266" t="s">
        <v>171</v>
      </c>
      <c r="L210" s="271"/>
      <c r="M210" s="272" t="s">
        <v>21</v>
      </c>
      <c r="N210" s="273" t="s">
        <v>47</v>
      </c>
      <c r="O210" s="86"/>
      <c r="P210" s="216">
        <f>O210*H210</f>
        <v>0</v>
      </c>
      <c r="Q210" s="216">
        <v>1</v>
      </c>
      <c r="R210" s="216">
        <f>Q210*H210</f>
        <v>44.874000000000002</v>
      </c>
      <c r="S210" s="216">
        <v>0</v>
      </c>
      <c r="T210" s="217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212</v>
      </c>
      <c r="AT210" s="218" t="s">
        <v>279</v>
      </c>
      <c r="AU210" s="218" t="s">
        <v>86</v>
      </c>
      <c r="AY210" s="19" t="s">
        <v>150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84</v>
      </c>
      <c r="BK210" s="219">
        <f>ROUND(I210*H210,2)</f>
        <v>0</v>
      </c>
      <c r="BL210" s="19" t="s">
        <v>155</v>
      </c>
      <c r="BM210" s="218" t="s">
        <v>283</v>
      </c>
    </row>
    <row r="211" s="2" customFormat="1">
      <c r="A211" s="40"/>
      <c r="B211" s="41"/>
      <c r="C211" s="42"/>
      <c r="D211" s="220" t="s">
        <v>157</v>
      </c>
      <c r="E211" s="42"/>
      <c r="F211" s="221" t="s">
        <v>281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157</v>
      </c>
      <c r="AU211" s="19" t="s">
        <v>86</v>
      </c>
    </row>
    <row r="212" s="13" customFormat="1">
      <c r="A212" s="13"/>
      <c r="B212" s="226"/>
      <c r="C212" s="227"/>
      <c r="D212" s="220" t="s">
        <v>160</v>
      </c>
      <c r="E212" s="228" t="s">
        <v>21</v>
      </c>
      <c r="F212" s="229" t="s">
        <v>284</v>
      </c>
      <c r="G212" s="227"/>
      <c r="H212" s="230">
        <v>44.874000000000002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160</v>
      </c>
      <c r="AU212" s="236" t="s">
        <v>86</v>
      </c>
      <c r="AV212" s="13" t="s">
        <v>86</v>
      </c>
      <c r="AW212" s="13" t="s">
        <v>38</v>
      </c>
      <c r="AX212" s="13" t="s">
        <v>84</v>
      </c>
      <c r="AY212" s="236" t="s">
        <v>150</v>
      </c>
    </row>
    <row r="213" s="2" customFormat="1" ht="16.5" customHeight="1">
      <c r="A213" s="40"/>
      <c r="B213" s="41"/>
      <c r="C213" s="207" t="s">
        <v>285</v>
      </c>
      <c r="D213" s="207" t="s">
        <v>152</v>
      </c>
      <c r="E213" s="208" t="s">
        <v>286</v>
      </c>
      <c r="F213" s="209" t="s">
        <v>287</v>
      </c>
      <c r="G213" s="210" t="s">
        <v>99</v>
      </c>
      <c r="H213" s="211">
        <v>21.100000000000001</v>
      </c>
      <c r="I213" s="212"/>
      <c r="J213" s="213">
        <f>ROUND(I213*H213,2)</f>
        <v>0</v>
      </c>
      <c r="K213" s="209" t="s">
        <v>171</v>
      </c>
      <c r="L213" s="46"/>
      <c r="M213" s="214" t="s">
        <v>21</v>
      </c>
      <c r="N213" s="215" t="s">
        <v>47</v>
      </c>
      <c r="O213" s="86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155</v>
      </c>
      <c r="AT213" s="218" t="s">
        <v>152</v>
      </c>
      <c r="AU213" s="218" t="s">
        <v>86</v>
      </c>
      <c r="AY213" s="19" t="s">
        <v>150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84</v>
      </c>
      <c r="BK213" s="219">
        <f>ROUND(I213*H213,2)</f>
        <v>0</v>
      </c>
      <c r="BL213" s="19" t="s">
        <v>155</v>
      </c>
      <c r="BM213" s="218" t="s">
        <v>288</v>
      </c>
    </row>
    <row r="214" s="2" customFormat="1">
      <c r="A214" s="40"/>
      <c r="B214" s="41"/>
      <c r="C214" s="42"/>
      <c r="D214" s="220" t="s">
        <v>157</v>
      </c>
      <c r="E214" s="42"/>
      <c r="F214" s="221" t="s">
        <v>289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86</v>
      </c>
    </row>
    <row r="215" s="2" customFormat="1">
      <c r="A215" s="40"/>
      <c r="B215" s="41"/>
      <c r="C215" s="42"/>
      <c r="D215" s="248" t="s">
        <v>174</v>
      </c>
      <c r="E215" s="42"/>
      <c r="F215" s="249" t="s">
        <v>290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174</v>
      </c>
      <c r="AU215" s="19" t="s">
        <v>86</v>
      </c>
    </row>
    <row r="216" s="13" customFormat="1">
      <c r="A216" s="13"/>
      <c r="B216" s="226"/>
      <c r="C216" s="227"/>
      <c r="D216" s="220" t="s">
        <v>160</v>
      </c>
      <c r="E216" s="228" t="s">
        <v>21</v>
      </c>
      <c r="F216" s="229" t="s">
        <v>97</v>
      </c>
      <c r="G216" s="227"/>
      <c r="H216" s="230">
        <v>21.100000000000001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160</v>
      </c>
      <c r="AU216" s="236" t="s">
        <v>86</v>
      </c>
      <c r="AV216" s="13" t="s">
        <v>86</v>
      </c>
      <c r="AW216" s="13" t="s">
        <v>38</v>
      </c>
      <c r="AX216" s="13" t="s">
        <v>84</v>
      </c>
      <c r="AY216" s="236" t="s">
        <v>150</v>
      </c>
    </row>
    <row r="217" s="2" customFormat="1">
      <c r="A217" s="40"/>
      <c r="B217" s="41"/>
      <c r="C217" s="42"/>
      <c r="D217" s="220" t="s">
        <v>200</v>
      </c>
      <c r="E217" s="42"/>
      <c r="F217" s="250" t="s">
        <v>291</v>
      </c>
      <c r="G217" s="42"/>
      <c r="H217" s="42"/>
      <c r="I217" s="4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U217" s="19" t="s">
        <v>86</v>
      </c>
    </row>
    <row r="218" s="2" customFormat="1">
      <c r="A218" s="40"/>
      <c r="B218" s="41"/>
      <c r="C218" s="42"/>
      <c r="D218" s="220" t="s">
        <v>200</v>
      </c>
      <c r="E218" s="42"/>
      <c r="F218" s="251" t="s">
        <v>292</v>
      </c>
      <c r="G218" s="42"/>
      <c r="H218" s="252">
        <v>21.100000000000001</v>
      </c>
      <c r="I218" s="4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U218" s="19" t="s">
        <v>86</v>
      </c>
    </row>
    <row r="219" s="2" customFormat="1">
      <c r="A219" s="40"/>
      <c r="B219" s="41"/>
      <c r="C219" s="42"/>
      <c r="D219" s="220" t="s">
        <v>200</v>
      </c>
      <c r="E219" s="42"/>
      <c r="F219" s="251" t="s">
        <v>162</v>
      </c>
      <c r="G219" s="42"/>
      <c r="H219" s="252">
        <v>21.100000000000001</v>
      </c>
      <c r="I219" s="4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U219" s="19" t="s">
        <v>86</v>
      </c>
    </row>
    <row r="220" s="2" customFormat="1" ht="16.5" customHeight="1">
      <c r="A220" s="40"/>
      <c r="B220" s="41"/>
      <c r="C220" s="264" t="s">
        <v>293</v>
      </c>
      <c r="D220" s="264" t="s">
        <v>279</v>
      </c>
      <c r="E220" s="265" t="s">
        <v>294</v>
      </c>
      <c r="F220" s="266" t="s">
        <v>295</v>
      </c>
      <c r="G220" s="267" t="s">
        <v>296</v>
      </c>
      <c r="H220" s="268">
        <v>0.317</v>
      </c>
      <c r="I220" s="269"/>
      <c r="J220" s="270">
        <f>ROUND(I220*H220,2)</f>
        <v>0</v>
      </c>
      <c r="K220" s="266" t="s">
        <v>171</v>
      </c>
      <c r="L220" s="271"/>
      <c r="M220" s="272" t="s">
        <v>21</v>
      </c>
      <c r="N220" s="273" t="s">
        <v>47</v>
      </c>
      <c r="O220" s="86"/>
      <c r="P220" s="216">
        <f>O220*H220</f>
        <v>0</v>
      </c>
      <c r="Q220" s="216">
        <v>0.001</v>
      </c>
      <c r="R220" s="216">
        <f>Q220*H220</f>
        <v>0.00031700000000000001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212</v>
      </c>
      <c r="AT220" s="218" t="s">
        <v>279</v>
      </c>
      <c r="AU220" s="218" t="s">
        <v>86</v>
      </c>
      <c r="AY220" s="19" t="s">
        <v>150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84</v>
      </c>
      <c r="BK220" s="219">
        <f>ROUND(I220*H220,2)</f>
        <v>0</v>
      </c>
      <c r="BL220" s="19" t="s">
        <v>155</v>
      </c>
      <c r="BM220" s="218" t="s">
        <v>297</v>
      </c>
    </row>
    <row r="221" s="2" customFormat="1">
      <c r="A221" s="40"/>
      <c r="B221" s="41"/>
      <c r="C221" s="42"/>
      <c r="D221" s="220" t="s">
        <v>157</v>
      </c>
      <c r="E221" s="42"/>
      <c r="F221" s="221" t="s">
        <v>295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157</v>
      </c>
      <c r="AU221" s="19" t="s">
        <v>86</v>
      </c>
    </row>
    <row r="222" s="13" customFormat="1">
      <c r="A222" s="13"/>
      <c r="B222" s="226"/>
      <c r="C222" s="227"/>
      <c r="D222" s="220" t="s">
        <v>160</v>
      </c>
      <c r="E222" s="227"/>
      <c r="F222" s="229" t="s">
        <v>298</v>
      </c>
      <c r="G222" s="227"/>
      <c r="H222" s="230">
        <v>0.317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160</v>
      </c>
      <c r="AU222" s="236" t="s">
        <v>86</v>
      </c>
      <c r="AV222" s="13" t="s">
        <v>86</v>
      </c>
      <c r="AW222" s="13" t="s">
        <v>4</v>
      </c>
      <c r="AX222" s="13" t="s">
        <v>84</v>
      </c>
      <c r="AY222" s="236" t="s">
        <v>150</v>
      </c>
    </row>
    <row r="223" s="2" customFormat="1" ht="24" customHeight="1">
      <c r="A223" s="40"/>
      <c r="B223" s="41"/>
      <c r="C223" s="207" t="s">
        <v>299</v>
      </c>
      <c r="D223" s="207" t="s">
        <v>152</v>
      </c>
      <c r="E223" s="208" t="s">
        <v>300</v>
      </c>
      <c r="F223" s="209" t="s">
        <v>301</v>
      </c>
      <c r="G223" s="210" t="s">
        <v>99</v>
      </c>
      <c r="H223" s="211">
        <v>21.100000000000001</v>
      </c>
      <c r="I223" s="212"/>
      <c r="J223" s="213">
        <f>ROUND(I223*H223,2)</f>
        <v>0</v>
      </c>
      <c r="K223" s="209" t="s">
        <v>171</v>
      </c>
      <c r="L223" s="46"/>
      <c r="M223" s="214" t="s">
        <v>21</v>
      </c>
      <c r="N223" s="215" t="s">
        <v>47</v>
      </c>
      <c r="O223" s="86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155</v>
      </c>
      <c r="AT223" s="218" t="s">
        <v>152</v>
      </c>
      <c r="AU223" s="218" t="s">
        <v>86</v>
      </c>
      <c r="AY223" s="19" t="s">
        <v>150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84</v>
      </c>
      <c r="BK223" s="219">
        <f>ROUND(I223*H223,2)</f>
        <v>0</v>
      </c>
      <c r="BL223" s="19" t="s">
        <v>155</v>
      </c>
      <c r="BM223" s="218" t="s">
        <v>302</v>
      </c>
    </row>
    <row r="224" s="2" customFormat="1">
      <c r="A224" s="40"/>
      <c r="B224" s="41"/>
      <c r="C224" s="42"/>
      <c r="D224" s="220" t="s">
        <v>157</v>
      </c>
      <c r="E224" s="42"/>
      <c r="F224" s="221" t="s">
        <v>303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157</v>
      </c>
      <c r="AU224" s="19" t="s">
        <v>86</v>
      </c>
    </row>
    <row r="225" s="2" customFormat="1">
      <c r="A225" s="40"/>
      <c r="B225" s="41"/>
      <c r="C225" s="42"/>
      <c r="D225" s="248" t="s">
        <v>174</v>
      </c>
      <c r="E225" s="42"/>
      <c r="F225" s="249" t="s">
        <v>304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174</v>
      </c>
      <c r="AU225" s="19" t="s">
        <v>86</v>
      </c>
    </row>
    <row r="226" s="13" customFormat="1">
      <c r="A226" s="13"/>
      <c r="B226" s="226"/>
      <c r="C226" s="227"/>
      <c r="D226" s="220" t="s">
        <v>160</v>
      </c>
      <c r="E226" s="228" t="s">
        <v>21</v>
      </c>
      <c r="F226" s="229" t="s">
        <v>292</v>
      </c>
      <c r="G226" s="227"/>
      <c r="H226" s="230">
        <v>21.100000000000001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160</v>
      </c>
      <c r="AU226" s="236" t="s">
        <v>86</v>
      </c>
      <c r="AV226" s="13" t="s">
        <v>86</v>
      </c>
      <c r="AW226" s="13" t="s">
        <v>38</v>
      </c>
      <c r="AX226" s="13" t="s">
        <v>76</v>
      </c>
      <c r="AY226" s="236" t="s">
        <v>150</v>
      </c>
    </row>
    <row r="227" s="14" customFormat="1">
      <c r="A227" s="14"/>
      <c r="B227" s="237"/>
      <c r="C227" s="238"/>
      <c r="D227" s="220" t="s">
        <v>160</v>
      </c>
      <c r="E227" s="239" t="s">
        <v>97</v>
      </c>
      <c r="F227" s="240" t="s">
        <v>162</v>
      </c>
      <c r="G227" s="238"/>
      <c r="H227" s="241">
        <v>21.100000000000001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160</v>
      </c>
      <c r="AU227" s="247" t="s">
        <v>86</v>
      </c>
      <c r="AV227" s="14" t="s">
        <v>155</v>
      </c>
      <c r="AW227" s="14" t="s">
        <v>38</v>
      </c>
      <c r="AX227" s="14" t="s">
        <v>84</v>
      </c>
      <c r="AY227" s="247" t="s">
        <v>150</v>
      </c>
    </row>
    <row r="228" s="2" customFormat="1" ht="16.5" customHeight="1">
      <c r="A228" s="40"/>
      <c r="B228" s="41"/>
      <c r="C228" s="264" t="s">
        <v>7</v>
      </c>
      <c r="D228" s="264" t="s">
        <v>279</v>
      </c>
      <c r="E228" s="265" t="s">
        <v>305</v>
      </c>
      <c r="F228" s="266" t="s">
        <v>306</v>
      </c>
      <c r="G228" s="267" t="s">
        <v>282</v>
      </c>
      <c r="H228" s="268">
        <v>3.798</v>
      </c>
      <c r="I228" s="269"/>
      <c r="J228" s="270">
        <f>ROUND(I228*H228,2)</f>
        <v>0</v>
      </c>
      <c r="K228" s="266" t="s">
        <v>171</v>
      </c>
      <c r="L228" s="271"/>
      <c r="M228" s="272" t="s">
        <v>21</v>
      </c>
      <c r="N228" s="273" t="s">
        <v>47</v>
      </c>
      <c r="O228" s="86"/>
      <c r="P228" s="216">
        <f>O228*H228</f>
        <v>0</v>
      </c>
      <c r="Q228" s="216">
        <v>1</v>
      </c>
      <c r="R228" s="216">
        <f>Q228*H228</f>
        <v>3.798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212</v>
      </c>
      <c r="AT228" s="218" t="s">
        <v>279</v>
      </c>
      <c r="AU228" s="218" t="s">
        <v>86</v>
      </c>
      <c r="AY228" s="19" t="s">
        <v>150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84</v>
      </c>
      <c r="BK228" s="219">
        <f>ROUND(I228*H228,2)</f>
        <v>0</v>
      </c>
      <c r="BL228" s="19" t="s">
        <v>155</v>
      </c>
      <c r="BM228" s="218" t="s">
        <v>307</v>
      </c>
    </row>
    <row r="229" s="2" customFormat="1">
      <c r="A229" s="40"/>
      <c r="B229" s="41"/>
      <c r="C229" s="42"/>
      <c r="D229" s="220" t="s">
        <v>157</v>
      </c>
      <c r="E229" s="42"/>
      <c r="F229" s="221" t="s">
        <v>306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157</v>
      </c>
      <c r="AU229" s="19" t="s">
        <v>86</v>
      </c>
    </row>
    <row r="230" s="13" customFormat="1">
      <c r="A230" s="13"/>
      <c r="B230" s="226"/>
      <c r="C230" s="227"/>
      <c r="D230" s="220" t="s">
        <v>160</v>
      </c>
      <c r="E230" s="228" t="s">
        <v>21</v>
      </c>
      <c r="F230" s="229" t="s">
        <v>308</v>
      </c>
      <c r="G230" s="227"/>
      <c r="H230" s="230">
        <v>3.798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160</v>
      </c>
      <c r="AU230" s="236" t="s">
        <v>86</v>
      </c>
      <c r="AV230" s="13" t="s">
        <v>86</v>
      </c>
      <c r="AW230" s="13" t="s">
        <v>38</v>
      </c>
      <c r="AX230" s="13" t="s">
        <v>76</v>
      </c>
      <c r="AY230" s="236" t="s">
        <v>150</v>
      </c>
    </row>
    <row r="231" s="14" customFormat="1">
      <c r="A231" s="14"/>
      <c r="B231" s="237"/>
      <c r="C231" s="238"/>
      <c r="D231" s="220" t="s">
        <v>160</v>
      </c>
      <c r="E231" s="239" t="s">
        <v>21</v>
      </c>
      <c r="F231" s="240" t="s">
        <v>162</v>
      </c>
      <c r="G231" s="238"/>
      <c r="H231" s="241">
        <v>3.798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160</v>
      </c>
      <c r="AU231" s="247" t="s">
        <v>86</v>
      </c>
      <c r="AV231" s="14" t="s">
        <v>155</v>
      </c>
      <c r="AW231" s="14" t="s">
        <v>38</v>
      </c>
      <c r="AX231" s="14" t="s">
        <v>84</v>
      </c>
      <c r="AY231" s="247" t="s">
        <v>150</v>
      </c>
    </row>
    <row r="232" s="2" customFormat="1">
      <c r="A232" s="40"/>
      <c r="B232" s="41"/>
      <c r="C232" s="42"/>
      <c r="D232" s="220" t="s">
        <v>200</v>
      </c>
      <c r="E232" s="42"/>
      <c r="F232" s="250" t="s">
        <v>291</v>
      </c>
      <c r="G232" s="42"/>
      <c r="H232" s="42"/>
      <c r="I232" s="4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U232" s="19" t="s">
        <v>86</v>
      </c>
    </row>
    <row r="233" s="2" customFormat="1">
      <c r="A233" s="40"/>
      <c r="B233" s="41"/>
      <c r="C233" s="42"/>
      <c r="D233" s="220" t="s">
        <v>200</v>
      </c>
      <c r="E233" s="42"/>
      <c r="F233" s="251" t="s">
        <v>292</v>
      </c>
      <c r="G233" s="42"/>
      <c r="H233" s="252">
        <v>21.100000000000001</v>
      </c>
      <c r="I233" s="4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U233" s="19" t="s">
        <v>86</v>
      </c>
    </row>
    <row r="234" s="2" customFormat="1">
      <c r="A234" s="40"/>
      <c r="B234" s="41"/>
      <c r="C234" s="42"/>
      <c r="D234" s="220" t="s">
        <v>200</v>
      </c>
      <c r="E234" s="42"/>
      <c r="F234" s="251" t="s">
        <v>162</v>
      </c>
      <c r="G234" s="42"/>
      <c r="H234" s="252">
        <v>21.100000000000001</v>
      </c>
      <c r="I234" s="4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U234" s="19" t="s">
        <v>86</v>
      </c>
    </row>
    <row r="235" s="2" customFormat="1" ht="24" customHeight="1">
      <c r="A235" s="40"/>
      <c r="B235" s="41"/>
      <c r="C235" s="207" t="s">
        <v>309</v>
      </c>
      <c r="D235" s="207" t="s">
        <v>152</v>
      </c>
      <c r="E235" s="208" t="s">
        <v>310</v>
      </c>
      <c r="F235" s="209" t="s">
        <v>311</v>
      </c>
      <c r="G235" s="210" t="s">
        <v>99</v>
      </c>
      <c r="H235" s="211">
        <v>107.03</v>
      </c>
      <c r="I235" s="212"/>
      <c r="J235" s="213">
        <f>ROUND(I235*H235,2)</f>
        <v>0</v>
      </c>
      <c r="K235" s="209" t="s">
        <v>21</v>
      </c>
      <c r="L235" s="46"/>
      <c r="M235" s="214" t="s">
        <v>21</v>
      </c>
      <c r="N235" s="215" t="s">
        <v>47</v>
      </c>
      <c r="O235" s="86"/>
      <c r="P235" s="216">
        <f>O235*H235</f>
        <v>0</v>
      </c>
      <c r="Q235" s="216">
        <v>0.036131999999999997</v>
      </c>
      <c r="R235" s="216">
        <f>Q235*H235</f>
        <v>3.8672079599999996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155</v>
      </c>
      <c r="AT235" s="218" t="s">
        <v>152</v>
      </c>
      <c r="AU235" s="218" t="s">
        <v>86</v>
      </c>
      <c r="AY235" s="19" t="s">
        <v>150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84</v>
      </c>
      <c r="BK235" s="219">
        <f>ROUND(I235*H235,2)</f>
        <v>0</v>
      </c>
      <c r="BL235" s="19" t="s">
        <v>155</v>
      </c>
      <c r="BM235" s="218" t="s">
        <v>312</v>
      </c>
    </row>
    <row r="236" s="2" customFormat="1">
      <c r="A236" s="40"/>
      <c r="B236" s="41"/>
      <c r="C236" s="42"/>
      <c r="D236" s="220" t="s">
        <v>157</v>
      </c>
      <c r="E236" s="42"/>
      <c r="F236" s="221" t="s">
        <v>311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157</v>
      </c>
      <c r="AU236" s="19" t="s">
        <v>86</v>
      </c>
    </row>
    <row r="237" s="2" customFormat="1">
      <c r="A237" s="40"/>
      <c r="B237" s="41"/>
      <c r="C237" s="42"/>
      <c r="D237" s="220" t="s">
        <v>158</v>
      </c>
      <c r="E237" s="42"/>
      <c r="F237" s="225" t="s">
        <v>313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158</v>
      </c>
      <c r="AU237" s="19" t="s">
        <v>86</v>
      </c>
    </row>
    <row r="238" s="13" customFormat="1">
      <c r="A238" s="13"/>
      <c r="B238" s="226"/>
      <c r="C238" s="227"/>
      <c r="D238" s="220" t="s">
        <v>160</v>
      </c>
      <c r="E238" s="228" t="s">
        <v>21</v>
      </c>
      <c r="F238" s="229" t="s">
        <v>314</v>
      </c>
      <c r="G238" s="227"/>
      <c r="H238" s="230">
        <v>107.03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160</v>
      </c>
      <c r="AU238" s="236" t="s">
        <v>86</v>
      </c>
      <c r="AV238" s="13" t="s">
        <v>86</v>
      </c>
      <c r="AW238" s="13" t="s">
        <v>38</v>
      </c>
      <c r="AX238" s="13" t="s">
        <v>76</v>
      </c>
      <c r="AY238" s="236" t="s">
        <v>150</v>
      </c>
    </row>
    <row r="239" s="14" customFormat="1">
      <c r="A239" s="14"/>
      <c r="B239" s="237"/>
      <c r="C239" s="238"/>
      <c r="D239" s="220" t="s">
        <v>160</v>
      </c>
      <c r="E239" s="239" t="s">
        <v>21</v>
      </c>
      <c r="F239" s="240" t="s">
        <v>162</v>
      </c>
      <c r="G239" s="238"/>
      <c r="H239" s="241">
        <v>107.03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160</v>
      </c>
      <c r="AU239" s="247" t="s">
        <v>86</v>
      </c>
      <c r="AV239" s="14" t="s">
        <v>155</v>
      </c>
      <c r="AW239" s="14" t="s">
        <v>38</v>
      </c>
      <c r="AX239" s="14" t="s">
        <v>84</v>
      </c>
      <c r="AY239" s="247" t="s">
        <v>150</v>
      </c>
    </row>
    <row r="240" s="2" customFormat="1" ht="16.5" customHeight="1">
      <c r="A240" s="40"/>
      <c r="B240" s="41"/>
      <c r="C240" s="207" t="s">
        <v>315</v>
      </c>
      <c r="D240" s="207" t="s">
        <v>152</v>
      </c>
      <c r="E240" s="208" t="s">
        <v>316</v>
      </c>
      <c r="F240" s="209" t="s">
        <v>317</v>
      </c>
      <c r="G240" s="210" t="s">
        <v>165</v>
      </c>
      <c r="H240" s="211">
        <v>1</v>
      </c>
      <c r="I240" s="212"/>
      <c r="J240" s="213">
        <f>ROUND(I240*H240,2)</f>
        <v>0</v>
      </c>
      <c r="K240" s="209" t="s">
        <v>21</v>
      </c>
      <c r="L240" s="46"/>
      <c r="M240" s="214" t="s">
        <v>21</v>
      </c>
      <c r="N240" s="215" t="s">
        <v>47</v>
      </c>
      <c r="O240" s="86"/>
      <c r="P240" s="216">
        <f>O240*H240</f>
        <v>0</v>
      </c>
      <c r="Q240" s="216">
        <v>26.202076000000002</v>
      </c>
      <c r="R240" s="216">
        <f>Q240*H240</f>
        <v>26.202076000000002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155</v>
      </c>
      <c r="AT240" s="218" t="s">
        <v>152</v>
      </c>
      <c r="AU240" s="218" t="s">
        <v>86</v>
      </c>
      <c r="AY240" s="19" t="s">
        <v>150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84</v>
      </c>
      <c r="BK240" s="219">
        <f>ROUND(I240*H240,2)</f>
        <v>0</v>
      </c>
      <c r="BL240" s="19" t="s">
        <v>155</v>
      </c>
      <c r="BM240" s="218" t="s">
        <v>318</v>
      </c>
    </row>
    <row r="241" s="2" customFormat="1">
      <c r="A241" s="40"/>
      <c r="B241" s="41"/>
      <c r="C241" s="42"/>
      <c r="D241" s="220" t="s">
        <v>157</v>
      </c>
      <c r="E241" s="42"/>
      <c r="F241" s="221" t="s">
        <v>317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157</v>
      </c>
      <c r="AU241" s="19" t="s">
        <v>86</v>
      </c>
    </row>
    <row r="242" s="2" customFormat="1">
      <c r="A242" s="40"/>
      <c r="B242" s="41"/>
      <c r="C242" s="42"/>
      <c r="D242" s="220" t="s">
        <v>158</v>
      </c>
      <c r="E242" s="42"/>
      <c r="F242" s="225" t="s">
        <v>319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158</v>
      </c>
      <c r="AU242" s="19" t="s">
        <v>86</v>
      </c>
    </row>
    <row r="243" s="2" customFormat="1" ht="16.5" customHeight="1">
      <c r="A243" s="40"/>
      <c r="B243" s="41"/>
      <c r="C243" s="207" t="s">
        <v>320</v>
      </c>
      <c r="D243" s="207" t="s">
        <v>152</v>
      </c>
      <c r="E243" s="208" t="s">
        <v>321</v>
      </c>
      <c r="F243" s="209" t="s">
        <v>322</v>
      </c>
      <c r="G243" s="210" t="s">
        <v>95</v>
      </c>
      <c r="H243" s="211">
        <v>82.760000000000005</v>
      </c>
      <c r="I243" s="212"/>
      <c r="J243" s="213">
        <f>ROUND(I243*H243,2)</f>
        <v>0</v>
      </c>
      <c r="K243" s="209" t="s">
        <v>21</v>
      </c>
      <c r="L243" s="46"/>
      <c r="M243" s="214" t="s">
        <v>21</v>
      </c>
      <c r="N243" s="215" t="s">
        <v>47</v>
      </c>
      <c r="O243" s="86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155</v>
      </c>
      <c r="AT243" s="218" t="s">
        <v>152</v>
      </c>
      <c r="AU243" s="218" t="s">
        <v>86</v>
      </c>
      <c r="AY243" s="19" t="s">
        <v>150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84</v>
      </c>
      <c r="BK243" s="219">
        <f>ROUND(I243*H243,2)</f>
        <v>0</v>
      </c>
      <c r="BL243" s="19" t="s">
        <v>155</v>
      </c>
      <c r="BM243" s="218" t="s">
        <v>323</v>
      </c>
    </row>
    <row r="244" s="2" customFormat="1">
      <c r="A244" s="40"/>
      <c r="B244" s="41"/>
      <c r="C244" s="42"/>
      <c r="D244" s="220" t="s">
        <v>157</v>
      </c>
      <c r="E244" s="42"/>
      <c r="F244" s="221" t="s">
        <v>322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157</v>
      </c>
      <c r="AU244" s="19" t="s">
        <v>86</v>
      </c>
    </row>
    <row r="245" s="13" customFormat="1">
      <c r="A245" s="13"/>
      <c r="B245" s="226"/>
      <c r="C245" s="227"/>
      <c r="D245" s="220" t="s">
        <v>160</v>
      </c>
      <c r="E245" s="228" t="s">
        <v>21</v>
      </c>
      <c r="F245" s="229" t="s">
        <v>93</v>
      </c>
      <c r="G245" s="227"/>
      <c r="H245" s="230">
        <v>61.060000000000002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160</v>
      </c>
      <c r="AU245" s="236" t="s">
        <v>86</v>
      </c>
      <c r="AV245" s="13" t="s">
        <v>86</v>
      </c>
      <c r="AW245" s="13" t="s">
        <v>38</v>
      </c>
      <c r="AX245" s="13" t="s">
        <v>76</v>
      </c>
      <c r="AY245" s="236" t="s">
        <v>150</v>
      </c>
    </row>
    <row r="246" s="13" customFormat="1">
      <c r="A246" s="13"/>
      <c r="B246" s="226"/>
      <c r="C246" s="227"/>
      <c r="D246" s="220" t="s">
        <v>160</v>
      </c>
      <c r="E246" s="228" t="s">
        <v>21</v>
      </c>
      <c r="F246" s="229" t="s">
        <v>102</v>
      </c>
      <c r="G246" s="227"/>
      <c r="H246" s="230">
        <v>14.9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160</v>
      </c>
      <c r="AU246" s="236" t="s">
        <v>86</v>
      </c>
      <c r="AV246" s="13" t="s">
        <v>86</v>
      </c>
      <c r="AW246" s="13" t="s">
        <v>38</v>
      </c>
      <c r="AX246" s="13" t="s">
        <v>76</v>
      </c>
      <c r="AY246" s="236" t="s">
        <v>150</v>
      </c>
    </row>
    <row r="247" s="13" customFormat="1">
      <c r="A247" s="13"/>
      <c r="B247" s="226"/>
      <c r="C247" s="227"/>
      <c r="D247" s="220" t="s">
        <v>160</v>
      </c>
      <c r="E247" s="228" t="s">
        <v>21</v>
      </c>
      <c r="F247" s="229" t="s">
        <v>324</v>
      </c>
      <c r="G247" s="227"/>
      <c r="H247" s="230">
        <v>40.600000000000001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160</v>
      </c>
      <c r="AU247" s="236" t="s">
        <v>86</v>
      </c>
      <c r="AV247" s="13" t="s">
        <v>86</v>
      </c>
      <c r="AW247" s="13" t="s">
        <v>38</v>
      </c>
      <c r="AX247" s="13" t="s">
        <v>76</v>
      </c>
      <c r="AY247" s="236" t="s">
        <v>150</v>
      </c>
    </row>
    <row r="248" s="15" customFormat="1">
      <c r="A248" s="15"/>
      <c r="B248" s="253"/>
      <c r="C248" s="254"/>
      <c r="D248" s="220" t="s">
        <v>160</v>
      </c>
      <c r="E248" s="255" t="s">
        <v>21</v>
      </c>
      <c r="F248" s="256" t="s">
        <v>264</v>
      </c>
      <c r="G248" s="254"/>
      <c r="H248" s="257">
        <v>116.56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3" t="s">
        <v>160</v>
      </c>
      <c r="AU248" s="263" t="s">
        <v>86</v>
      </c>
      <c r="AV248" s="15" t="s">
        <v>167</v>
      </c>
      <c r="AW248" s="15" t="s">
        <v>38</v>
      </c>
      <c r="AX248" s="15" t="s">
        <v>76</v>
      </c>
      <c r="AY248" s="263" t="s">
        <v>150</v>
      </c>
    </row>
    <row r="249" s="13" customFormat="1">
      <c r="A249" s="13"/>
      <c r="B249" s="226"/>
      <c r="C249" s="227"/>
      <c r="D249" s="220" t="s">
        <v>160</v>
      </c>
      <c r="E249" s="228" t="s">
        <v>21</v>
      </c>
      <c r="F249" s="229" t="s">
        <v>325</v>
      </c>
      <c r="G249" s="227"/>
      <c r="H249" s="230">
        <v>-33.799999999999997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160</v>
      </c>
      <c r="AU249" s="236" t="s">
        <v>86</v>
      </c>
      <c r="AV249" s="13" t="s">
        <v>86</v>
      </c>
      <c r="AW249" s="13" t="s">
        <v>38</v>
      </c>
      <c r="AX249" s="13" t="s">
        <v>76</v>
      </c>
      <c r="AY249" s="236" t="s">
        <v>150</v>
      </c>
    </row>
    <row r="250" s="14" customFormat="1">
      <c r="A250" s="14"/>
      <c r="B250" s="237"/>
      <c r="C250" s="238"/>
      <c r="D250" s="220" t="s">
        <v>160</v>
      </c>
      <c r="E250" s="239" t="s">
        <v>21</v>
      </c>
      <c r="F250" s="240" t="s">
        <v>162</v>
      </c>
      <c r="G250" s="238"/>
      <c r="H250" s="241">
        <v>82.760000000000005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160</v>
      </c>
      <c r="AU250" s="247" t="s">
        <v>86</v>
      </c>
      <c r="AV250" s="14" t="s">
        <v>155</v>
      </c>
      <c r="AW250" s="14" t="s">
        <v>38</v>
      </c>
      <c r="AX250" s="14" t="s">
        <v>84</v>
      </c>
      <c r="AY250" s="247" t="s">
        <v>150</v>
      </c>
    </row>
    <row r="251" s="2" customFormat="1">
      <c r="A251" s="40"/>
      <c r="B251" s="41"/>
      <c r="C251" s="42"/>
      <c r="D251" s="220" t="s">
        <v>200</v>
      </c>
      <c r="E251" s="42"/>
      <c r="F251" s="250" t="s">
        <v>247</v>
      </c>
      <c r="G251" s="42"/>
      <c r="H251" s="42"/>
      <c r="I251" s="4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U251" s="19" t="s">
        <v>86</v>
      </c>
    </row>
    <row r="252" s="2" customFormat="1">
      <c r="A252" s="40"/>
      <c r="B252" s="41"/>
      <c r="C252" s="42"/>
      <c r="D252" s="220" t="s">
        <v>200</v>
      </c>
      <c r="E252" s="42"/>
      <c r="F252" s="251" t="s">
        <v>248</v>
      </c>
      <c r="G252" s="42"/>
      <c r="H252" s="252">
        <v>61.060000000000002</v>
      </c>
      <c r="I252" s="4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U252" s="19" t="s">
        <v>86</v>
      </c>
    </row>
    <row r="253" s="2" customFormat="1">
      <c r="A253" s="40"/>
      <c r="B253" s="41"/>
      <c r="C253" s="42"/>
      <c r="D253" s="220" t="s">
        <v>200</v>
      </c>
      <c r="E253" s="42"/>
      <c r="F253" s="251" t="s">
        <v>162</v>
      </c>
      <c r="G253" s="42"/>
      <c r="H253" s="252">
        <v>61.060000000000002</v>
      </c>
      <c r="I253" s="4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U253" s="19" t="s">
        <v>86</v>
      </c>
    </row>
    <row r="254" s="2" customFormat="1">
      <c r="A254" s="40"/>
      <c r="B254" s="41"/>
      <c r="C254" s="42"/>
      <c r="D254" s="220" t="s">
        <v>200</v>
      </c>
      <c r="E254" s="42"/>
      <c r="F254" s="250" t="s">
        <v>326</v>
      </c>
      <c r="G254" s="42"/>
      <c r="H254" s="42"/>
      <c r="I254" s="4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U254" s="19" t="s">
        <v>86</v>
      </c>
    </row>
    <row r="255" s="2" customFormat="1">
      <c r="A255" s="40"/>
      <c r="B255" s="41"/>
      <c r="C255" s="42"/>
      <c r="D255" s="220" t="s">
        <v>200</v>
      </c>
      <c r="E255" s="42"/>
      <c r="F255" s="251" t="s">
        <v>246</v>
      </c>
      <c r="G255" s="42"/>
      <c r="H255" s="252">
        <v>14.9</v>
      </c>
      <c r="I255" s="4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U255" s="19" t="s">
        <v>86</v>
      </c>
    </row>
    <row r="256" s="2" customFormat="1">
      <c r="A256" s="40"/>
      <c r="B256" s="41"/>
      <c r="C256" s="42"/>
      <c r="D256" s="220" t="s">
        <v>200</v>
      </c>
      <c r="E256" s="42"/>
      <c r="F256" s="251" t="s">
        <v>162</v>
      </c>
      <c r="G256" s="42"/>
      <c r="H256" s="252">
        <v>14.9</v>
      </c>
      <c r="I256" s="4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U256" s="19" t="s">
        <v>86</v>
      </c>
    </row>
    <row r="257" s="2" customFormat="1">
      <c r="A257" s="40"/>
      <c r="B257" s="41"/>
      <c r="C257" s="42"/>
      <c r="D257" s="220" t="s">
        <v>200</v>
      </c>
      <c r="E257" s="42"/>
      <c r="F257" s="250" t="s">
        <v>262</v>
      </c>
      <c r="G257" s="42"/>
      <c r="H257" s="42"/>
      <c r="I257" s="4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U257" s="19" t="s">
        <v>86</v>
      </c>
    </row>
    <row r="258" s="2" customFormat="1">
      <c r="A258" s="40"/>
      <c r="B258" s="41"/>
      <c r="C258" s="42"/>
      <c r="D258" s="220" t="s">
        <v>200</v>
      </c>
      <c r="E258" s="42"/>
      <c r="F258" s="251" t="s">
        <v>263</v>
      </c>
      <c r="G258" s="42"/>
      <c r="H258" s="252">
        <v>33.799999999999997</v>
      </c>
      <c r="I258" s="4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U258" s="19" t="s">
        <v>86</v>
      </c>
    </row>
    <row r="259" s="2" customFormat="1">
      <c r="A259" s="40"/>
      <c r="B259" s="41"/>
      <c r="C259" s="42"/>
      <c r="D259" s="220" t="s">
        <v>200</v>
      </c>
      <c r="E259" s="42"/>
      <c r="F259" s="251" t="s">
        <v>264</v>
      </c>
      <c r="G259" s="42"/>
      <c r="H259" s="252">
        <v>33.799999999999997</v>
      </c>
      <c r="I259" s="4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U259" s="19" t="s">
        <v>86</v>
      </c>
    </row>
    <row r="260" s="12" customFormat="1" ht="22.8" customHeight="1">
      <c r="A260" s="12"/>
      <c r="B260" s="191"/>
      <c r="C260" s="192"/>
      <c r="D260" s="193" t="s">
        <v>75</v>
      </c>
      <c r="E260" s="205" t="s">
        <v>86</v>
      </c>
      <c r="F260" s="205" t="s">
        <v>327</v>
      </c>
      <c r="G260" s="192"/>
      <c r="H260" s="192"/>
      <c r="I260" s="195"/>
      <c r="J260" s="206">
        <f>BK260</f>
        <v>0</v>
      </c>
      <c r="K260" s="192"/>
      <c r="L260" s="197"/>
      <c r="M260" s="198"/>
      <c r="N260" s="199"/>
      <c r="O260" s="199"/>
      <c r="P260" s="200">
        <f>SUM(P261:P281)</f>
        <v>0</v>
      </c>
      <c r="Q260" s="199"/>
      <c r="R260" s="200">
        <f>SUM(R261:R281)</f>
        <v>7.9317679999999999</v>
      </c>
      <c r="S260" s="199"/>
      <c r="T260" s="201">
        <f>SUM(T261:T281)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2" t="s">
        <v>84</v>
      </c>
      <c r="AT260" s="203" t="s">
        <v>75</v>
      </c>
      <c r="AU260" s="203" t="s">
        <v>84</v>
      </c>
      <c r="AY260" s="202" t="s">
        <v>150</v>
      </c>
      <c r="BK260" s="204">
        <f>SUM(BK261:BK281)</f>
        <v>0</v>
      </c>
    </row>
    <row r="261" s="2" customFormat="1" ht="16.5" customHeight="1">
      <c r="A261" s="40"/>
      <c r="B261" s="41"/>
      <c r="C261" s="207" t="s">
        <v>328</v>
      </c>
      <c r="D261" s="207" t="s">
        <v>152</v>
      </c>
      <c r="E261" s="208" t="s">
        <v>329</v>
      </c>
      <c r="F261" s="209" t="s">
        <v>330</v>
      </c>
      <c r="G261" s="210" t="s">
        <v>170</v>
      </c>
      <c r="H261" s="211">
        <v>26.399999999999999</v>
      </c>
      <c r="I261" s="212"/>
      <c r="J261" s="213">
        <f>ROUND(I261*H261,2)</f>
        <v>0</v>
      </c>
      <c r="K261" s="209" t="s">
        <v>171</v>
      </c>
      <c r="L261" s="46"/>
      <c r="M261" s="214" t="s">
        <v>21</v>
      </c>
      <c r="N261" s="215" t="s">
        <v>47</v>
      </c>
      <c r="O261" s="86"/>
      <c r="P261" s="216">
        <f>O261*H261</f>
        <v>0</v>
      </c>
      <c r="Q261" s="216">
        <v>0.0015</v>
      </c>
      <c r="R261" s="216">
        <f>Q261*H261</f>
        <v>0.039599999999999996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155</v>
      </c>
      <c r="AT261" s="218" t="s">
        <v>152</v>
      </c>
      <c r="AU261" s="218" t="s">
        <v>86</v>
      </c>
      <c r="AY261" s="19" t="s">
        <v>150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84</v>
      </c>
      <c r="BK261" s="219">
        <f>ROUND(I261*H261,2)</f>
        <v>0</v>
      </c>
      <c r="BL261" s="19" t="s">
        <v>155</v>
      </c>
      <c r="BM261" s="218" t="s">
        <v>331</v>
      </c>
    </row>
    <row r="262" s="2" customFormat="1">
      <c r="A262" s="40"/>
      <c r="B262" s="41"/>
      <c r="C262" s="42"/>
      <c r="D262" s="220" t="s">
        <v>157</v>
      </c>
      <c r="E262" s="42"/>
      <c r="F262" s="221" t="s">
        <v>332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157</v>
      </c>
      <c r="AU262" s="19" t="s">
        <v>86</v>
      </c>
    </row>
    <row r="263" s="2" customFormat="1">
      <c r="A263" s="40"/>
      <c r="B263" s="41"/>
      <c r="C263" s="42"/>
      <c r="D263" s="248" t="s">
        <v>174</v>
      </c>
      <c r="E263" s="42"/>
      <c r="F263" s="249" t="s">
        <v>333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174</v>
      </c>
      <c r="AU263" s="19" t="s">
        <v>86</v>
      </c>
    </row>
    <row r="264" s="13" customFormat="1">
      <c r="A264" s="13"/>
      <c r="B264" s="226"/>
      <c r="C264" s="227"/>
      <c r="D264" s="220" t="s">
        <v>160</v>
      </c>
      <c r="E264" s="228" t="s">
        <v>21</v>
      </c>
      <c r="F264" s="229" t="s">
        <v>334</v>
      </c>
      <c r="G264" s="227"/>
      <c r="H264" s="230">
        <v>26.399999999999999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160</v>
      </c>
      <c r="AU264" s="236" t="s">
        <v>86</v>
      </c>
      <c r="AV264" s="13" t="s">
        <v>86</v>
      </c>
      <c r="AW264" s="13" t="s">
        <v>38</v>
      </c>
      <c r="AX264" s="13" t="s">
        <v>84</v>
      </c>
      <c r="AY264" s="236" t="s">
        <v>150</v>
      </c>
    </row>
    <row r="265" s="2" customFormat="1" ht="16.5" customHeight="1">
      <c r="A265" s="40"/>
      <c r="B265" s="41"/>
      <c r="C265" s="207" t="s">
        <v>335</v>
      </c>
      <c r="D265" s="207" t="s">
        <v>152</v>
      </c>
      <c r="E265" s="208" t="s">
        <v>336</v>
      </c>
      <c r="F265" s="209" t="s">
        <v>337</v>
      </c>
      <c r="G265" s="210" t="s">
        <v>99</v>
      </c>
      <c r="H265" s="211">
        <v>140</v>
      </c>
      <c r="I265" s="212"/>
      <c r="J265" s="213">
        <f>ROUND(I265*H265,2)</f>
        <v>0</v>
      </c>
      <c r="K265" s="209" t="s">
        <v>21</v>
      </c>
      <c r="L265" s="46"/>
      <c r="M265" s="214" t="s">
        <v>21</v>
      </c>
      <c r="N265" s="215" t="s">
        <v>47</v>
      </c>
      <c r="O265" s="86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155</v>
      </c>
      <c r="AT265" s="218" t="s">
        <v>152</v>
      </c>
      <c r="AU265" s="218" t="s">
        <v>86</v>
      </c>
      <c r="AY265" s="19" t="s">
        <v>150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84</v>
      </c>
      <c r="BK265" s="219">
        <f>ROUND(I265*H265,2)</f>
        <v>0</v>
      </c>
      <c r="BL265" s="19" t="s">
        <v>155</v>
      </c>
      <c r="BM265" s="218" t="s">
        <v>338</v>
      </c>
    </row>
    <row r="266" s="2" customFormat="1">
      <c r="A266" s="40"/>
      <c r="B266" s="41"/>
      <c r="C266" s="42"/>
      <c r="D266" s="220" t="s">
        <v>157</v>
      </c>
      <c r="E266" s="42"/>
      <c r="F266" s="221" t="s">
        <v>337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157</v>
      </c>
      <c r="AU266" s="19" t="s">
        <v>86</v>
      </c>
    </row>
    <row r="267" s="2" customFormat="1">
      <c r="A267" s="40"/>
      <c r="B267" s="41"/>
      <c r="C267" s="42"/>
      <c r="D267" s="220" t="s">
        <v>158</v>
      </c>
      <c r="E267" s="42"/>
      <c r="F267" s="225" t="s">
        <v>339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158</v>
      </c>
      <c r="AU267" s="19" t="s">
        <v>86</v>
      </c>
    </row>
    <row r="268" s="13" customFormat="1">
      <c r="A268" s="13"/>
      <c r="B268" s="226"/>
      <c r="C268" s="227"/>
      <c r="D268" s="220" t="s">
        <v>160</v>
      </c>
      <c r="E268" s="228" t="s">
        <v>21</v>
      </c>
      <c r="F268" s="229" t="s">
        <v>340</v>
      </c>
      <c r="G268" s="227"/>
      <c r="H268" s="230">
        <v>140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160</v>
      </c>
      <c r="AU268" s="236" t="s">
        <v>86</v>
      </c>
      <c r="AV268" s="13" t="s">
        <v>86</v>
      </c>
      <c r="AW268" s="13" t="s">
        <v>38</v>
      </c>
      <c r="AX268" s="13" t="s">
        <v>76</v>
      </c>
      <c r="AY268" s="236" t="s">
        <v>150</v>
      </c>
    </row>
    <row r="269" s="14" customFormat="1">
      <c r="A269" s="14"/>
      <c r="B269" s="237"/>
      <c r="C269" s="238"/>
      <c r="D269" s="220" t="s">
        <v>160</v>
      </c>
      <c r="E269" s="239" t="s">
        <v>21</v>
      </c>
      <c r="F269" s="240" t="s">
        <v>162</v>
      </c>
      <c r="G269" s="238"/>
      <c r="H269" s="241">
        <v>140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160</v>
      </c>
      <c r="AU269" s="247" t="s">
        <v>86</v>
      </c>
      <c r="AV269" s="14" t="s">
        <v>155</v>
      </c>
      <c r="AW269" s="14" t="s">
        <v>38</v>
      </c>
      <c r="AX269" s="14" t="s">
        <v>84</v>
      </c>
      <c r="AY269" s="247" t="s">
        <v>150</v>
      </c>
    </row>
    <row r="270" s="2" customFormat="1" ht="16.5" customHeight="1">
      <c r="A270" s="40"/>
      <c r="B270" s="41"/>
      <c r="C270" s="207" t="s">
        <v>341</v>
      </c>
      <c r="D270" s="207" t="s">
        <v>152</v>
      </c>
      <c r="E270" s="208" t="s">
        <v>342</v>
      </c>
      <c r="F270" s="209" t="s">
        <v>343</v>
      </c>
      <c r="G270" s="210" t="s">
        <v>344</v>
      </c>
      <c r="H270" s="211">
        <v>52.799999999999997</v>
      </c>
      <c r="I270" s="212"/>
      <c r="J270" s="213">
        <f>ROUND(I270*H270,2)</f>
        <v>0</v>
      </c>
      <c r="K270" s="209" t="s">
        <v>171</v>
      </c>
      <c r="L270" s="46"/>
      <c r="M270" s="214" t="s">
        <v>21</v>
      </c>
      <c r="N270" s="215" t="s">
        <v>47</v>
      </c>
      <c r="O270" s="86"/>
      <c r="P270" s="216">
        <f>O270*H270</f>
        <v>0</v>
      </c>
      <c r="Q270" s="216">
        <v>6.0000000000000002E-05</v>
      </c>
      <c r="R270" s="216">
        <f>Q270*H270</f>
        <v>0.0031679999999999998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155</v>
      </c>
      <c r="AT270" s="218" t="s">
        <v>152</v>
      </c>
      <c r="AU270" s="218" t="s">
        <v>86</v>
      </c>
      <c r="AY270" s="19" t="s">
        <v>150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84</v>
      </c>
      <c r="BK270" s="219">
        <f>ROUND(I270*H270,2)</f>
        <v>0</v>
      </c>
      <c r="BL270" s="19" t="s">
        <v>155</v>
      </c>
      <c r="BM270" s="218" t="s">
        <v>345</v>
      </c>
    </row>
    <row r="271" s="2" customFormat="1">
      <c r="A271" s="40"/>
      <c r="B271" s="41"/>
      <c r="C271" s="42"/>
      <c r="D271" s="220" t="s">
        <v>157</v>
      </c>
      <c r="E271" s="42"/>
      <c r="F271" s="221" t="s">
        <v>346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157</v>
      </c>
      <c r="AU271" s="19" t="s">
        <v>86</v>
      </c>
    </row>
    <row r="272" s="2" customFormat="1">
      <c r="A272" s="40"/>
      <c r="B272" s="41"/>
      <c r="C272" s="42"/>
      <c r="D272" s="248" t="s">
        <v>174</v>
      </c>
      <c r="E272" s="42"/>
      <c r="F272" s="249" t="s">
        <v>347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174</v>
      </c>
      <c r="AU272" s="19" t="s">
        <v>86</v>
      </c>
    </row>
    <row r="273" s="13" customFormat="1">
      <c r="A273" s="13"/>
      <c r="B273" s="226"/>
      <c r="C273" s="227"/>
      <c r="D273" s="220" t="s">
        <v>160</v>
      </c>
      <c r="E273" s="228" t="s">
        <v>21</v>
      </c>
      <c r="F273" s="229" t="s">
        <v>348</v>
      </c>
      <c r="G273" s="227"/>
      <c r="H273" s="230">
        <v>52.799999999999997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160</v>
      </c>
      <c r="AU273" s="236" t="s">
        <v>86</v>
      </c>
      <c r="AV273" s="13" t="s">
        <v>86</v>
      </c>
      <c r="AW273" s="13" t="s">
        <v>38</v>
      </c>
      <c r="AX273" s="13" t="s">
        <v>84</v>
      </c>
      <c r="AY273" s="236" t="s">
        <v>150</v>
      </c>
    </row>
    <row r="274" s="2" customFormat="1" ht="16.5" customHeight="1">
      <c r="A274" s="40"/>
      <c r="B274" s="41"/>
      <c r="C274" s="264" t="s">
        <v>349</v>
      </c>
      <c r="D274" s="264" t="s">
        <v>279</v>
      </c>
      <c r="E274" s="265" t="s">
        <v>350</v>
      </c>
      <c r="F274" s="266" t="s">
        <v>351</v>
      </c>
      <c r="G274" s="267" t="s">
        <v>282</v>
      </c>
      <c r="H274" s="268">
        <v>7.5499999999999998</v>
      </c>
      <c r="I274" s="269"/>
      <c r="J274" s="270">
        <f>ROUND(I274*H274,2)</f>
        <v>0</v>
      </c>
      <c r="K274" s="266" t="s">
        <v>171</v>
      </c>
      <c r="L274" s="271"/>
      <c r="M274" s="272" t="s">
        <v>21</v>
      </c>
      <c r="N274" s="273" t="s">
        <v>47</v>
      </c>
      <c r="O274" s="86"/>
      <c r="P274" s="216">
        <f>O274*H274</f>
        <v>0</v>
      </c>
      <c r="Q274" s="216">
        <v>1</v>
      </c>
      <c r="R274" s="216">
        <f>Q274*H274</f>
        <v>7.5499999999999998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212</v>
      </c>
      <c r="AT274" s="218" t="s">
        <v>279</v>
      </c>
      <c r="AU274" s="218" t="s">
        <v>86</v>
      </c>
      <c r="AY274" s="19" t="s">
        <v>150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84</v>
      </c>
      <c r="BK274" s="219">
        <f>ROUND(I274*H274,2)</f>
        <v>0</v>
      </c>
      <c r="BL274" s="19" t="s">
        <v>155</v>
      </c>
      <c r="BM274" s="218" t="s">
        <v>352</v>
      </c>
    </row>
    <row r="275" s="2" customFormat="1">
      <c r="A275" s="40"/>
      <c r="B275" s="41"/>
      <c r="C275" s="42"/>
      <c r="D275" s="220" t="s">
        <v>157</v>
      </c>
      <c r="E275" s="42"/>
      <c r="F275" s="221" t="s">
        <v>351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157</v>
      </c>
      <c r="AU275" s="19" t="s">
        <v>86</v>
      </c>
    </row>
    <row r="276" s="2" customFormat="1">
      <c r="A276" s="40"/>
      <c r="B276" s="41"/>
      <c r="C276" s="42"/>
      <c r="D276" s="220" t="s">
        <v>158</v>
      </c>
      <c r="E276" s="42"/>
      <c r="F276" s="225" t="s">
        <v>353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158</v>
      </c>
      <c r="AU276" s="19" t="s">
        <v>86</v>
      </c>
    </row>
    <row r="277" s="13" customFormat="1">
      <c r="A277" s="13"/>
      <c r="B277" s="226"/>
      <c r="C277" s="227"/>
      <c r="D277" s="220" t="s">
        <v>160</v>
      </c>
      <c r="E277" s="228" t="s">
        <v>21</v>
      </c>
      <c r="F277" s="229" t="s">
        <v>354</v>
      </c>
      <c r="G277" s="227"/>
      <c r="H277" s="230">
        <v>7.5499999999999998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160</v>
      </c>
      <c r="AU277" s="236" t="s">
        <v>86</v>
      </c>
      <c r="AV277" s="13" t="s">
        <v>86</v>
      </c>
      <c r="AW277" s="13" t="s">
        <v>38</v>
      </c>
      <c r="AX277" s="13" t="s">
        <v>84</v>
      </c>
      <c r="AY277" s="236" t="s">
        <v>150</v>
      </c>
    </row>
    <row r="278" s="2" customFormat="1" ht="16.5" customHeight="1">
      <c r="A278" s="40"/>
      <c r="B278" s="41"/>
      <c r="C278" s="264" t="s">
        <v>355</v>
      </c>
      <c r="D278" s="264" t="s">
        <v>279</v>
      </c>
      <c r="E278" s="265" t="s">
        <v>356</v>
      </c>
      <c r="F278" s="266" t="s">
        <v>357</v>
      </c>
      <c r="G278" s="267" t="s">
        <v>282</v>
      </c>
      <c r="H278" s="268">
        <v>0.33900000000000002</v>
      </c>
      <c r="I278" s="269"/>
      <c r="J278" s="270">
        <f>ROUND(I278*H278,2)</f>
        <v>0</v>
      </c>
      <c r="K278" s="266" t="s">
        <v>171</v>
      </c>
      <c r="L278" s="271"/>
      <c r="M278" s="272" t="s">
        <v>21</v>
      </c>
      <c r="N278" s="273" t="s">
        <v>47</v>
      </c>
      <c r="O278" s="86"/>
      <c r="P278" s="216">
        <f>O278*H278</f>
        <v>0</v>
      </c>
      <c r="Q278" s="216">
        <v>1</v>
      </c>
      <c r="R278" s="216">
        <f>Q278*H278</f>
        <v>0.33900000000000002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212</v>
      </c>
      <c r="AT278" s="218" t="s">
        <v>279</v>
      </c>
      <c r="AU278" s="218" t="s">
        <v>86</v>
      </c>
      <c r="AY278" s="19" t="s">
        <v>150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84</v>
      </c>
      <c r="BK278" s="219">
        <f>ROUND(I278*H278,2)</f>
        <v>0</v>
      </c>
      <c r="BL278" s="19" t="s">
        <v>155</v>
      </c>
      <c r="BM278" s="218" t="s">
        <v>358</v>
      </c>
    </row>
    <row r="279" s="2" customFormat="1">
      <c r="A279" s="40"/>
      <c r="B279" s="41"/>
      <c r="C279" s="42"/>
      <c r="D279" s="220" t="s">
        <v>157</v>
      </c>
      <c r="E279" s="42"/>
      <c r="F279" s="221" t="s">
        <v>357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157</v>
      </c>
      <c r="AU279" s="19" t="s">
        <v>86</v>
      </c>
    </row>
    <row r="280" s="2" customFormat="1">
      <c r="A280" s="40"/>
      <c r="B280" s="41"/>
      <c r="C280" s="42"/>
      <c r="D280" s="220" t="s">
        <v>158</v>
      </c>
      <c r="E280" s="42"/>
      <c r="F280" s="225" t="s">
        <v>359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86</v>
      </c>
    </row>
    <row r="281" s="13" customFormat="1">
      <c r="A281" s="13"/>
      <c r="B281" s="226"/>
      <c r="C281" s="227"/>
      <c r="D281" s="220" t="s">
        <v>160</v>
      </c>
      <c r="E281" s="228" t="s">
        <v>21</v>
      </c>
      <c r="F281" s="229" t="s">
        <v>360</v>
      </c>
      <c r="G281" s="227"/>
      <c r="H281" s="230">
        <v>0.33900000000000002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160</v>
      </c>
      <c r="AU281" s="236" t="s">
        <v>86</v>
      </c>
      <c r="AV281" s="13" t="s">
        <v>86</v>
      </c>
      <c r="AW281" s="13" t="s">
        <v>38</v>
      </c>
      <c r="AX281" s="13" t="s">
        <v>84</v>
      </c>
      <c r="AY281" s="236" t="s">
        <v>150</v>
      </c>
    </row>
    <row r="282" s="12" customFormat="1" ht="22.8" customHeight="1">
      <c r="A282" s="12"/>
      <c r="B282" s="191"/>
      <c r="C282" s="192"/>
      <c r="D282" s="193" t="s">
        <v>75</v>
      </c>
      <c r="E282" s="205" t="s">
        <v>167</v>
      </c>
      <c r="F282" s="205" t="s">
        <v>361</v>
      </c>
      <c r="G282" s="192"/>
      <c r="H282" s="192"/>
      <c r="I282" s="195"/>
      <c r="J282" s="206">
        <f>BK282</f>
        <v>0</v>
      </c>
      <c r="K282" s="192"/>
      <c r="L282" s="197"/>
      <c r="M282" s="198"/>
      <c r="N282" s="199"/>
      <c r="O282" s="199"/>
      <c r="P282" s="200">
        <f>SUM(P283:P346)</f>
        <v>0</v>
      </c>
      <c r="Q282" s="199"/>
      <c r="R282" s="200">
        <f>SUM(R283:R346)</f>
        <v>108.52178627000001</v>
      </c>
      <c r="S282" s="199"/>
      <c r="T282" s="201">
        <f>SUM(T283:T346)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2" t="s">
        <v>84</v>
      </c>
      <c r="AT282" s="203" t="s">
        <v>75</v>
      </c>
      <c r="AU282" s="203" t="s">
        <v>84</v>
      </c>
      <c r="AY282" s="202" t="s">
        <v>150</v>
      </c>
      <c r="BK282" s="204">
        <f>SUM(BK283:BK346)</f>
        <v>0</v>
      </c>
    </row>
    <row r="283" s="2" customFormat="1" ht="16.5" customHeight="1">
      <c r="A283" s="40"/>
      <c r="B283" s="41"/>
      <c r="C283" s="207" t="s">
        <v>362</v>
      </c>
      <c r="D283" s="207" t="s">
        <v>152</v>
      </c>
      <c r="E283" s="208" t="s">
        <v>363</v>
      </c>
      <c r="F283" s="209" t="s">
        <v>364</v>
      </c>
      <c r="G283" s="210" t="s">
        <v>95</v>
      </c>
      <c r="H283" s="211">
        <v>7.0899999999999999</v>
      </c>
      <c r="I283" s="212"/>
      <c r="J283" s="213">
        <f>ROUND(I283*H283,2)</f>
        <v>0</v>
      </c>
      <c r="K283" s="209" t="s">
        <v>171</v>
      </c>
      <c r="L283" s="46"/>
      <c r="M283" s="214" t="s">
        <v>21</v>
      </c>
      <c r="N283" s="215" t="s">
        <v>47</v>
      </c>
      <c r="O283" s="86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155</v>
      </c>
      <c r="AT283" s="218" t="s">
        <v>152</v>
      </c>
      <c r="AU283" s="218" t="s">
        <v>86</v>
      </c>
      <c r="AY283" s="19" t="s">
        <v>150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84</v>
      </c>
      <c r="BK283" s="219">
        <f>ROUND(I283*H283,2)</f>
        <v>0</v>
      </c>
      <c r="BL283" s="19" t="s">
        <v>155</v>
      </c>
      <c r="BM283" s="218" t="s">
        <v>365</v>
      </c>
    </row>
    <row r="284" s="2" customFormat="1">
      <c r="A284" s="40"/>
      <c r="B284" s="41"/>
      <c r="C284" s="42"/>
      <c r="D284" s="220" t="s">
        <v>157</v>
      </c>
      <c r="E284" s="42"/>
      <c r="F284" s="221" t="s">
        <v>366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157</v>
      </c>
      <c r="AU284" s="19" t="s">
        <v>86</v>
      </c>
    </row>
    <row r="285" s="2" customFormat="1">
      <c r="A285" s="40"/>
      <c r="B285" s="41"/>
      <c r="C285" s="42"/>
      <c r="D285" s="248" t="s">
        <v>174</v>
      </c>
      <c r="E285" s="42"/>
      <c r="F285" s="249" t="s">
        <v>367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174</v>
      </c>
      <c r="AU285" s="19" t="s">
        <v>86</v>
      </c>
    </row>
    <row r="286" s="2" customFormat="1">
      <c r="A286" s="40"/>
      <c r="B286" s="41"/>
      <c r="C286" s="42"/>
      <c r="D286" s="220" t="s">
        <v>158</v>
      </c>
      <c r="E286" s="42"/>
      <c r="F286" s="225" t="s">
        <v>368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158</v>
      </c>
      <c r="AU286" s="19" t="s">
        <v>86</v>
      </c>
    </row>
    <row r="287" s="13" customFormat="1">
      <c r="A287" s="13"/>
      <c r="B287" s="226"/>
      <c r="C287" s="227"/>
      <c r="D287" s="220" t="s">
        <v>160</v>
      </c>
      <c r="E287" s="228" t="s">
        <v>21</v>
      </c>
      <c r="F287" s="229" t="s">
        <v>369</v>
      </c>
      <c r="G287" s="227"/>
      <c r="H287" s="230">
        <v>7.0899999999999999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160</v>
      </c>
      <c r="AU287" s="236" t="s">
        <v>86</v>
      </c>
      <c r="AV287" s="13" t="s">
        <v>86</v>
      </c>
      <c r="AW287" s="13" t="s">
        <v>38</v>
      </c>
      <c r="AX287" s="13" t="s">
        <v>76</v>
      </c>
      <c r="AY287" s="236" t="s">
        <v>150</v>
      </c>
    </row>
    <row r="288" s="14" customFormat="1">
      <c r="A288" s="14"/>
      <c r="B288" s="237"/>
      <c r="C288" s="238"/>
      <c r="D288" s="220" t="s">
        <v>160</v>
      </c>
      <c r="E288" s="239" t="s">
        <v>21</v>
      </c>
      <c r="F288" s="240" t="s">
        <v>162</v>
      </c>
      <c r="G288" s="238"/>
      <c r="H288" s="241">
        <v>7.0899999999999999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160</v>
      </c>
      <c r="AU288" s="247" t="s">
        <v>86</v>
      </c>
      <c r="AV288" s="14" t="s">
        <v>155</v>
      </c>
      <c r="AW288" s="14" t="s">
        <v>38</v>
      </c>
      <c r="AX288" s="14" t="s">
        <v>84</v>
      </c>
      <c r="AY288" s="247" t="s">
        <v>150</v>
      </c>
    </row>
    <row r="289" s="2" customFormat="1" ht="16.5" customHeight="1">
      <c r="A289" s="40"/>
      <c r="B289" s="41"/>
      <c r="C289" s="207" t="s">
        <v>370</v>
      </c>
      <c r="D289" s="207" t="s">
        <v>152</v>
      </c>
      <c r="E289" s="208" t="s">
        <v>371</v>
      </c>
      <c r="F289" s="209" t="s">
        <v>372</v>
      </c>
      <c r="G289" s="210" t="s">
        <v>99</v>
      </c>
      <c r="H289" s="211">
        <v>24.710000000000001</v>
      </c>
      <c r="I289" s="212"/>
      <c r="J289" s="213">
        <f>ROUND(I289*H289,2)</f>
        <v>0</v>
      </c>
      <c r="K289" s="209" t="s">
        <v>171</v>
      </c>
      <c r="L289" s="46"/>
      <c r="M289" s="214" t="s">
        <v>21</v>
      </c>
      <c r="N289" s="215" t="s">
        <v>47</v>
      </c>
      <c r="O289" s="86"/>
      <c r="P289" s="216">
        <f>O289*H289</f>
        <v>0</v>
      </c>
      <c r="Q289" s="216">
        <v>0.025190000000000001</v>
      </c>
      <c r="R289" s="216">
        <f>Q289*H289</f>
        <v>0.62244490000000008</v>
      </c>
      <c r="S289" s="216">
        <v>0</v>
      </c>
      <c r="T289" s="21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155</v>
      </c>
      <c r="AT289" s="218" t="s">
        <v>152</v>
      </c>
      <c r="AU289" s="218" t="s">
        <v>86</v>
      </c>
      <c r="AY289" s="19" t="s">
        <v>150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84</v>
      </c>
      <c r="BK289" s="219">
        <f>ROUND(I289*H289,2)</f>
        <v>0</v>
      </c>
      <c r="BL289" s="19" t="s">
        <v>155</v>
      </c>
      <c r="BM289" s="218" t="s">
        <v>373</v>
      </c>
    </row>
    <row r="290" s="2" customFormat="1">
      <c r="A290" s="40"/>
      <c r="B290" s="41"/>
      <c r="C290" s="42"/>
      <c r="D290" s="220" t="s">
        <v>157</v>
      </c>
      <c r="E290" s="42"/>
      <c r="F290" s="221" t="s">
        <v>374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157</v>
      </c>
      <c r="AU290" s="19" t="s">
        <v>86</v>
      </c>
    </row>
    <row r="291" s="2" customFormat="1">
      <c r="A291" s="40"/>
      <c r="B291" s="41"/>
      <c r="C291" s="42"/>
      <c r="D291" s="248" t="s">
        <v>174</v>
      </c>
      <c r="E291" s="42"/>
      <c r="F291" s="249" t="s">
        <v>375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174</v>
      </c>
      <c r="AU291" s="19" t="s">
        <v>86</v>
      </c>
    </row>
    <row r="292" s="13" customFormat="1">
      <c r="A292" s="13"/>
      <c r="B292" s="226"/>
      <c r="C292" s="227"/>
      <c r="D292" s="220" t="s">
        <v>160</v>
      </c>
      <c r="E292" s="228" t="s">
        <v>21</v>
      </c>
      <c r="F292" s="229" t="s">
        <v>376</v>
      </c>
      <c r="G292" s="227"/>
      <c r="H292" s="230">
        <v>22.149999999999999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160</v>
      </c>
      <c r="AU292" s="236" t="s">
        <v>86</v>
      </c>
      <c r="AV292" s="13" t="s">
        <v>86</v>
      </c>
      <c r="AW292" s="13" t="s">
        <v>38</v>
      </c>
      <c r="AX292" s="13" t="s">
        <v>76</v>
      </c>
      <c r="AY292" s="236" t="s">
        <v>150</v>
      </c>
    </row>
    <row r="293" s="13" customFormat="1">
      <c r="A293" s="13"/>
      <c r="B293" s="226"/>
      <c r="C293" s="227"/>
      <c r="D293" s="220" t="s">
        <v>160</v>
      </c>
      <c r="E293" s="228" t="s">
        <v>21</v>
      </c>
      <c r="F293" s="229" t="s">
        <v>377</v>
      </c>
      <c r="G293" s="227"/>
      <c r="H293" s="230">
        <v>2.5600000000000001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160</v>
      </c>
      <c r="AU293" s="236" t="s">
        <v>86</v>
      </c>
      <c r="AV293" s="13" t="s">
        <v>86</v>
      </c>
      <c r="AW293" s="13" t="s">
        <v>38</v>
      </c>
      <c r="AX293" s="13" t="s">
        <v>76</v>
      </c>
      <c r="AY293" s="236" t="s">
        <v>150</v>
      </c>
    </row>
    <row r="294" s="14" customFormat="1">
      <c r="A294" s="14"/>
      <c r="B294" s="237"/>
      <c r="C294" s="238"/>
      <c r="D294" s="220" t="s">
        <v>160</v>
      </c>
      <c r="E294" s="239" t="s">
        <v>21</v>
      </c>
      <c r="F294" s="240" t="s">
        <v>162</v>
      </c>
      <c r="G294" s="238"/>
      <c r="H294" s="241">
        <v>24.710000000000001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160</v>
      </c>
      <c r="AU294" s="247" t="s">
        <v>86</v>
      </c>
      <c r="AV294" s="14" t="s">
        <v>155</v>
      </c>
      <c r="AW294" s="14" t="s">
        <v>38</v>
      </c>
      <c r="AX294" s="14" t="s">
        <v>84</v>
      </c>
      <c r="AY294" s="247" t="s">
        <v>150</v>
      </c>
    </row>
    <row r="295" s="2" customFormat="1" ht="16.5" customHeight="1">
      <c r="A295" s="40"/>
      <c r="B295" s="41"/>
      <c r="C295" s="207" t="s">
        <v>378</v>
      </c>
      <c r="D295" s="207" t="s">
        <v>152</v>
      </c>
      <c r="E295" s="208" t="s">
        <v>379</v>
      </c>
      <c r="F295" s="209" t="s">
        <v>380</v>
      </c>
      <c r="G295" s="210" t="s">
        <v>99</v>
      </c>
      <c r="H295" s="211">
        <v>24.710000000000001</v>
      </c>
      <c r="I295" s="212"/>
      <c r="J295" s="213">
        <f>ROUND(I295*H295,2)</f>
        <v>0</v>
      </c>
      <c r="K295" s="209" t="s">
        <v>171</v>
      </c>
      <c r="L295" s="46"/>
      <c r="M295" s="214" t="s">
        <v>21</v>
      </c>
      <c r="N295" s="215" t="s">
        <v>47</v>
      </c>
      <c r="O295" s="86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8" t="s">
        <v>155</v>
      </c>
      <c r="AT295" s="218" t="s">
        <v>152</v>
      </c>
      <c r="AU295" s="218" t="s">
        <v>86</v>
      </c>
      <c r="AY295" s="19" t="s">
        <v>150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9" t="s">
        <v>84</v>
      </c>
      <c r="BK295" s="219">
        <f>ROUND(I295*H295,2)</f>
        <v>0</v>
      </c>
      <c r="BL295" s="19" t="s">
        <v>155</v>
      </c>
      <c r="BM295" s="218" t="s">
        <v>381</v>
      </c>
    </row>
    <row r="296" s="2" customFormat="1">
      <c r="A296" s="40"/>
      <c r="B296" s="41"/>
      <c r="C296" s="42"/>
      <c r="D296" s="220" t="s">
        <v>157</v>
      </c>
      <c r="E296" s="42"/>
      <c r="F296" s="221" t="s">
        <v>382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157</v>
      </c>
      <c r="AU296" s="19" t="s">
        <v>86</v>
      </c>
    </row>
    <row r="297" s="2" customFormat="1">
      <c r="A297" s="40"/>
      <c r="B297" s="41"/>
      <c r="C297" s="42"/>
      <c r="D297" s="248" t="s">
        <v>174</v>
      </c>
      <c r="E297" s="42"/>
      <c r="F297" s="249" t="s">
        <v>383</v>
      </c>
      <c r="G297" s="42"/>
      <c r="H297" s="42"/>
      <c r="I297" s="222"/>
      <c r="J297" s="42"/>
      <c r="K297" s="42"/>
      <c r="L297" s="46"/>
      <c r="M297" s="223"/>
      <c r="N297" s="224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174</v>
      </c>
      <c r="AU297" s="19" t="s">
        <v>86</v>
      </c>
    </row>
    <row r="298" s="2" customFormat="1" ht="16.5" customHeight="1">
      <c r="A298" s="40"/>
      <c r="B298" s="41"/>
      <c r="C298" s="207" t="s">
        <v>384</v>
      </c>
      <c r="D298" s="207" t="s">
        <v>152</v>
      </c>
      <c r="E298" s="208" t="s">
        <v>385</v>
      </c>
      <c r="F298" s="209" t="s">
        <v>386</v>
      </c>
      <c r="G298" s="210" t="s">
        <v>282</v>
      </c>
      <c r="H298" s="211">
        <v>0.56699999999999995</v>
      </c>
      <c r="I298" s="212"/>
      <c r="J298" s="213">
        <f>ROUND(I298*H298,2)</f>
        <v>0</v>
      </c>
      <c r="K298" s="209" t="s">
        <v>171</v>
      </c>
      <c r="L298" s="46"/>
      <c r="M298" s="214" t="s">
        <v>21</v>
      </c>
      <c r="N298" s="215" t="s">
        <v>47</v>
      </c>
      <c r="O298" s="86"/>
      <c r="P298" s="216">
        <f>O298*H298</f>
        <v>0</v>
      </c>
      <c r="Q298" s="216">
        <v>1.04741</v>
      </c>
      <c r="R298" s="216">
        <f>Q298*H298</f>
        <v>0.59388146999999991</v>
      </c>
      <c r="S298" s="216">
        <v>0</v>
      </c>
      <c r="T298" s="21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155</v>
      </c>
      <c r="AT298" s="218" t="s">
        <v>152</v>
      </c>
      <c r="AU298" s="218" t="s">
        <v>86</v>
      </c>
      <c r="AY298" s="19" t="s">
        <v>150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84</v>
      </c>
      <c r="BK298" s="219">
        <f>ROUND(I298*H298,2)</f>
        <v>0</v>
      </c>
      <c r="BL298" s="19" t="s">
        <v>155</v>
      </c>
      <c r="BM298" s="218" t="s">
        <v>387</v>
      </c>
    </row>
    <row r="299" s="2" customFormat="1">
      <c r="A299" s="40"/>
      <c r="B299" s="41"/>
      <c r="C299" s="42"/>
      <c r="D299" s="220" t="s">
        <v>157</v>
      </c>
      <c r="E299" s="42"/>
      <c r="F299" s="221" t="s">
        <v>388</v>
      </c>
      <c r="G299" s="42"/>
      <c r="H299" s="42"/>
      <c r="I299" s="222"/>
      <c r="J299" s="42"/>
      <c r="K299" s="42"/>
      <c r="L299" s="46"/>
      <c r="M299" s="223"/>
      <c r="N299" s="224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157</v>
      </c>
      <c r="AU299" s="19" t="s">
        <v>86</v>
      </c>
    </row>
    <row r="300" s="2" customFormat="1">
      <c r="A300" s="40"/>
      <c r="B300" s="41"/>
      <c r="C300" s="42"/>
      <c r="D300" s="248" t="s">
        <v>174</v>
      </c>
      <c r="E300" s="42"/>
      <c r="F300" s="249" t="s">
        <v>389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174</v>
      </c>
      <c r="AU300" s="19" t="s">
        <v>86</v>
      </c>
    </row>
    <row r="301" s="2" customFormat="1">
      <c r="A301" s="40"/>
      <c r="B301" s="41"/>
      <c r="C301" s="42"/>
      <c r="D301" s="220" t="s">
        <v>158</v>
      </c>
      <c r="E301" s="42"/>
      <c r="F301" s="225" t="s">
        <v>390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158</v>
      </c>
      <c r="AU301" s="19" t="s">
        <v>86</v>
      </c>
    </row>
    <row r="302" s="13" customFormat="1">
      <c r="A302" s="13"/>
      <c r="B302" s="226"/>
      <c r="C302" s="227"/>
      <c r="D302" s="220" t="s">
        <v>160</v>
      </c>
      <c r="E302" s="228" t="s">
        <v>21</v>
      </c>
      <c r="F302" s="229" t="s">
        <v>391</v>
      </c>
      <c r="G302" s="227"/>
      <c r="H302" s="230">
        <v>0.56699999999999995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160</v>
      </c>
      <c r="AU302" s="236" t="s">
        <v>86</v>
      </c>
      <c r="AV302" s="13" t="s">
        <v>86</v>
      </c>
      <c r="AW302" s="13" t="s">
        <v>38</v>
      </c>
      <c r="AX302" s="13" t="s">
        <v>76</v>
      </c>
      <c r="AY302" s="236" t="s">
        <v>150</v>
      </c>
    </row>
    <row r="303" s="14" customFormat="1">
      <c r="A303" s="14"/>
      <c r="B303" s="237"/>
      <c r="C303" s="238"/>
      <c r="D303" s="220" t="s">
        <v>160</v>
      </c>
      <c r="E303" s="239" t="s">
        <v>21</v>
      </c>
      <c r="F303" s="240" t="s">
        <v>162</v>
      </c>
      <c r="G303" s="238"/>
      <c r="H303" s="241">
        <v>0.56699999999999995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160</v>
      </c>
      <c r="AU303" s="247" t="s">
        <v>86</v>
      </c>
      <c r="AV303" s="14" t="s">
        <v>155</v>
      </c>
      <c r="AW303" s="14" t="s">
        <v>38</v>
      </c>
      <c r="AX303" s="14" t="s">
        <v>84</v>
      </c>
      <c r="AY303" s="247" t="s">
        <v>150</v>
      </c>
    </row>
    <row r="304" s="2" customFormat="1" ht="16.5" customHeight="1">
      <c r="A304" s="40"/>
      <c r="B304" s="41"/>
      <c r="C304" s="207" t="s">
        <v>392</v>
      </c>
      <c r="D304" s="207" t="s">
        <v>152</v>
      </c>
      <c r="E304" s="208" t="s">
        <v>393</v>
      </c>
      <c r="F304" s="209" t="s">
        <v>394</v>
      </c>
      <c r="G304" s="210" t="s">
        <v>95</v>
      </c>
      <c r="H304" s="211">
        <v>1.5600000000000001</v>
      </c>
      <c r="I304" s="212"/>
      <c r="J304" s="213">
        <f>ROUND(I304*H304,2)</f>
        <v>0</v>
      </c>
      <c r="K304" s="209" t="s">
        <v>171</v>
      </c>
      <c r="L304" s="46"/>
      <c r="M304" s="214" t="s">
        <v>21</v>
      </c>
      <c r="N304" s="215" t="s">
        <v>47</v>
      </c>
      <c r="O304" s="86"/>
      <c r="P304" s="216">
        <f>O304*H304</f>
        <v>0</v>
      </c>
      <c r="Q304" s="216">
        <v>1.05524</v>
      </c>
      <c r="R304" s="216">
        <f>Q304*H304</f>
        <v>1.6461744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155</v>
      </c>
      <c r="AT304" s="218" t="s">
        <v>152</v>
      </c>
      <c r="AU304" s="218" t="s">
        <v>86</v>
      </c>
      <c r="AY304" s="19" t="s">
        <v>150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84</v>
      </c>
      <c r="BK304" s="219">
        <f>ROUND(I304*H304,2)</f>
        <v>0</v>
      </c>
      <c r="BL304" s="19" t="s">
        <v>155</v>
      </c>
      <c r="BM304" s="218" t="s">
        <v>395</v>
      </c>
    </row>
    <row r="305" s="2" customFormat="1">
      <c r="A305" s="40"/>
      <c r="B305" s="41"/>
      <c r="C305" s="42"/>
      <c r="D305" s="220" t="s">
        <v>157</v>
      </c>
      <c r="E305" s="42"/>
      <c r="F305" s="221" t="s">
        <v>396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157</v>
      </c>
      <c r="AU305" s="19" t="s">
        <v>86</v>
      </c>
    </row>
    <row r="306" s="2" customFormat="1">
      <c r="A306" s="40"/>
      <c r="B306" s="41"/>
      <c r="C306" s="42"/>
      <c r="D306" s="248" t="s">
        <v>174</v>
      </c>
      <c r="E306" s="42"/>
      <c r="F306" s="249" t="s">
        <v>397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174</v>
      </c>
      <c r="AU306" s="19" t="s">
        <v>86</v>
      </c>
    </row>
    <row r="307" s="2" customFormat="1">
      <c r="A307" s="40"/>
      <c r="B307" s="41"/>
      <c r="C307" s="42"/>
      <c r="D307" s="220" t="s">
        <v>158</v>
      </c>
      <c r="E307" s="42"/>
      <c r="F307" s="225" t="s">
        <v>398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158</v>
      </c>
      <c r="AU307" s="19" t="s">
        <v>86</v>
      </c>
    </row>
    <row r="308" s="13" customFormat="1">
      <c r="A308" s="13"/>
      <c r="B308" s="226"/>
      <c r="C308" s="227"/>
      <c r="D308" s="220" t="s">
        <v>160</v>
      </c>
      <c r="E308" s="228" t="s">
        <v>21</v>
      </c>
      <c r="F308" s="229" t="s">
        <v>199</v>
      </c>
      <c r="G308" s="227"/>
      <c r="H308" s="230">
        <v>1.5600000000000001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160</v>
      </c>
      <c r="AU308" s="236" t="s">
        <v>86</v>
      </c>
      <c r="AV308" s="13" t="s">
        <v>86</v>
      </c>
      <c r="AW308" s="13" t="s">
        <v>38</v>
      </c>
      <c r="AX308" s="13" t="s">
        <v>76</v>
      </c>
      <c r="AY308" s="236" t="s">
        <v>150</v>
      </c>
    </row>
    <row r="309" s="14" customFormat="1">
      <c r="A309" s="14"/>
      <c r="B309" s="237"/>
      <c r="C309" s="238"/>
      <c r="D309" s="220" t="s">
        <v>160</v>
      </c>
      <c r="E309" s="239" t="s">
        <v>21</v>
      </c>
      <c r="F309" s="240" t="s">
        <v>162</v>
      </c>
      <c r="G309" s="238"/>
      <c r="H309" s="241">
        <v>1.5600000000000001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160</v>
      </c>
      <c r="AU309" s="247" t="s">
        <v>86</v>
      </c>
      <c r="AV309" s="14" t="s">
        <v>155</v>
      </c>
      <c r="AW309" s="14" t="s">
        <v>38</v>
      </c>
      <c r="AX309" s="14" t="s">
        <v>84</v>
      </c>
      <c r="AY309" s="247" t="s">
        <v>150</v>
      </c>
    </row>
    <row r="310" s="2" customFormat="1">
      <c r="A310" s="40"/>
      <c r="B310" s="41"/>
      <c r="C310" s="42"/>
      <c r="D310" s="220" t="s">
        <v>200</v>
      </c>
      <c r="E310" s="42"/>
      <c r="F310" s="250" t="s">
        <v>203</v>
      </c>
      <c r="G310" s="42"/>
      <c r="H310" s="42"/>
      <c r="I310" s="42"/>
      <c r="J310" s="42"/>
      <c r="K310" s="42"/>
      <c r="L310" s="46"/>
      <c r="M310" s="223"/>
      <c r="N310" s="224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U310" s="19" t="s">
        <v>86</v>
      </c>
    </row>
    <row r="311" s="2" customFormat="1">
      <c r="A311" s="40"/>
      <c r="B311" s="41"/>
      <c r="C311" s="42"/>
      <c r="D311" s="220" t="s">
        <v>200</v>
      </c>
      <c r="E311" s="42"/>
      <c r="F311" s="251" t="s">
        <v>204</v>
      </c>
      <c r="G311" s="42"/>
      <c r="H311" s="252">
        <v>52</v>
      </c>
      <c r="I311" s="4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U311" s="19" t="s">
        <v>86</v>
      </c>
    </row>
    <row r="312" s="2" customFormat="1">
      <c r="A312" s="40"/>
      <c r="B312" s="41"/>
      <c r="C312" s="42"/>
      <c r="D312" s="220" t="s">
        <v>200</v>
      </c>
      <c r="E312" s="42"/>
      <c r="F312" s="251" t="s">
        <v>162</v>
      </c>
      <c r="G312" s="42"/>
      <c r="H312" s="252">
        <v>52</v>
      </c>
      <c r="I312" s="42"/>
      <c r="J312" s="42"/>
      <c r="K312" s="42"/>
      <c r="L312" s="46"/>
      <c r="M312" s="223"/>
      <c r="N312" s="224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U312" s="19" t="s">
        <v>86</v>
      </c>
    </row>
    <row r="313" s="2" customFormat="1" ht="16.5" customHeight="1">
      <c r="A313" s="40"/>
      <c r="B313" s="41"/>
      <c r="C313" s="207" t="s">
        <v>399</v>
      </c>
      <c r="D313" s="207" t="s">
        <v>152</v>
      </c>
      <c r="E313" s="208" t="s">
        <v>400</v>
      </c>
      <c r="F313" s="209" t="s">
        <v>401</v>
      </c>
      <c r="G313" s="210" t="s">
        <v>95</v>
      </c>
      <c r="H313" s="211">
        <v>22.390000000000001</v>
      </c>
      <c r="I313" s="212"/>
      <c r="J313" s="213">
        <f>ROUND(I313*H313,2)</f>
        <v>0</v>
      </c>
      <c r="K313" s="209" t="s">
        <v>171</v>
      </c>
      <c r="L313" s="46"/>
      <c r="M313" s="214" t="s">
        <v>21</v>
      </c>
      <c r="N313" s="215" t="s">
        <v>47</v>
      </c>
      <c r="O313" s="86"/>
      <c r="P313" s="216">
        <f>O313*H313</f>
        <v>0</v>
      </c>
      <c r="Q313" s="216">
        <v>0.18293000000000001</v>
      </c>
      <c r="R313" s="216">
        <f>Q313*H313</f>
        <v>4.0958027000000001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155</v>
      </c>
      <c r="AT313" s="218" t="s">
        <v>152</v>
      </c>
      <c r="AU313" s="218" t="s">
        <v>86</v>
      </c>
      <c r="AY313" s="19" t="s">
        <v>150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84</v>
      </c>
      <c r="BK313" s="219">
        <f>ROUND(I313*H313,2)</f>
        <v>0</v>
      </c>
      <c r="BL313" s="19" t="s">
        <v>155</v>
      </c>
      <c r="BM313" s="218" t="s">
        <v>402</v>
      </c>
    </row>
    <row r="314" s="2" customFormat="1">
      <c r="A314" s="40"/>
      <c r="B314" s="41"/>
      <c r="C314" s="42"/>
      <c r="D314" s="220" t="s">
        <v>157</v>
      </c>
      <c r="E314" s="42"/>
      <c r="F314" s="221" t="s">
        <v>403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157</v>
      </c>
      <c r="AU314" s="19" t="s">
        <v>86</v>
      </c>
    </row>
    <row r="315" s="2" customFormat="1">
      <c r="A315" s="40"/>
      <c r="B315" s="41"/>
      <c r="C315" s="42"/>
      <c r="D315" s="248" t="s">
        <v>174</v>
      </c>
      <c r="E315" s="42"/>
      <c r="F315" s="249" t="s">
        <v>404</v>
      </c>
      <c r="G315" s="42"/>
      <c r="H315" s="42"/>
      <c r="I315" s="222"/>
      <c r="J315" s="42"/>
      <c r="K315" s="42"/>
      <c r="L315" s="46"/>
      <c r="M315" s="223"/>
      <c r="N315" s="22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174</v>
      </c>
      <c r="AU315" s="19" t="s">
        <v>86</v>
      </c>
    </row>
    <row r="316" s="2" customFormat="1">
      <c r="A316" s="40"/>
      <c r="B316" s="41"/>
      <c r="C316" s="42"/>
      <c r="D316" s="220" t="s">
        <v>158</v>
      </c>
      <c r="E316" s="42"/>
      <c r="F316" s="225" t="s">
        <v>405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158</v>
      </c>
      <c r="AU316" s="19" t="s">
        <v>86</v>
      </c>
    </row>
    <row r="317" s="13" customFormat="1">
      <c r="A317" s="13"/>
      <c r="B317" s="226"/>
      <c r="C317" s="227"/>
      <c r="D317" s="220" t="s">
        <v>160</v>
      </c>
      <c r="E317" s="228" t="s">
        <v>21</v>
      </c>
      <c r="F317" s="229" t="s">
        <v>406</v>
      </c>
      <c r="G317" s="227"/>
      <c r="H317" s="230">
        <v>22.390000000000001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160</v>
      </c>
      <c r="AU317" s="236" t="s">
        <v>86</v>
      </c>
      <c r="AV317" s="13" t="s">
        <v>86</v>
      </c>
      <c r="AW317" s="13" t="s">
        <v>38</v>
      </c>
      <c r="AX317" s="13" t="s">
        <v>76</v>
      </c>
      <c r="AY317" s="236" t="s">
        <v>150</v>
      </c>
    </row>
    <row r="318" s="14" customFormat="1">
      <c r="A318" s="14"/>
      <c r="B318" s="237"/>
      <c r="C318" s="238"/>
      <c r="D318" s="220" t="s">
        <v>160</v>
      </c>
      <c r="E318" s="239" t="s">
        <v>21</v>
      </c>
      <c r="F318" s="240" t="s">
        <v>162</v>
      </c>
      <c r="G318" s="238"/>
      <c r="H318" s="241">
        <v>22.390000000000001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160</v>
      </c>
      <c r="AU318" s="247" t="s">
        <v>86</v>
      </c>
      <c r="AV318" s="14" t="s">
        <v>155</v>
      </c>
      <c r="AW318" s="14" t="s">
        <v>38</v>
      </c>
      <c r="AX318" s="14" t="s">
        <v>84</v>
      </c>
      <c r="AY318" s="247" t="s">
        <v>150</v>
      </c>
    </row>
    <row r="319" s="2" customFormat="1" ht="16.5" customHeight="1">
      <c r="A319" s="40"/>
      <c r="B319" s="41"/>
      <c r="C319" s="264" t="s">
        <v>407</v>
      </c>
      <c r="D319" s="264" t="s">
        <v>279</v>
      </c>
      <c r="E319" s="265" t="s">
        <v>408</v>
      </c>
      <c r="F319" s="266" t="s">
        <v>409</v>
      </c>
      <c r="G319" s="267" t="s">
        <v>282</v>
      </c>
      <c r="H319" s="268">
        <v>44.780000000000001</v>
      </c>
      <c r="I319" s="269"/>
      <c r="J319" s="270">
        <f>ROUND(I319*H319,2)</f>
        <v>0</v>
      </c>
      <c r="K319" s="266" t="s">
        <v>171</v>
      </c>
      <c r="L319" s="271"/>
      <c r="M319" s="272" t="s">
        <v>21</v>
      </c>
      <c r="N319" s="273" t="s">
        <v>47</v>
      </c>
      <c r="O319" s="86"/>
      <c r="P319" s="216">
        <f>O319*H319</f>
        <v>0</v>
      </c>
      <c r="Q319" s="216">
        <v>1</v>
      </c>
      <c r="R319" s="216">
        <f>Q319*H319</f>
        <v>44.780000000000001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212</v>
      </c>
      <c r="AT319" s="218" t="s">
        <v>279</v>
      </c>
      <c r="AU319" s="218" t="s">
        <v>86</v>
      </c>
      <c r="AY319" s="19" t="s">
        <v>150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84</v>
      </c>
      <c r="BK319" s="219">
        <f>ROUND(I319*H319,2)</f>
        <v>0</v>
      </c>
      <c r="BL319" s="19" t="s">
        <v>155</v>
      </c>
      <c r="BM319" s="218" t="s">
        <v>410</v>
      </c>
    </row>
    <row r="320" s="2" customFormat="1">
      <c r="A320" s="40"/>
      <c r="B320" s="41"/>
      <c r="C320" s="42"/>
      <c r="D320" s="220" t="s">
        <v>157</v>
      </c>
      <c r="E320" s="42"/>
      <c r="F320" s="221" t="s">
        <v>409</v>
      </c>
      <c r="G320" s="42"/>
      <c r="H320" s="42"/>
      <c r="I320" s="222"/>
      <c r="J320" s="42"/>
      <c r="K320" s="42"/>
      <c r="L320" s="46"/>
      <c r="M320" s="223"/>
      <c r="N320" s="224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157</v>
      </c>
      <c r="AU320" s="19" t="s">
        <v>86</v>
      </c>
    </row>
    <row r="321" s="2" customFormat="1">
      <c r="A321" s="40"/>
      <c r="B321" s="41"/>
      <c r="C321" s="42"/>
      <c r="D321" s="220" t="s">
        <v>158</v>
      </c>
      <c r="E321" s="42"/>
      <c r="F321" s="225" t="s">
        <v>411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158</v>
      </c>
      <c r="AU321" s="19" t="s">
        <v>86</v>
      </c>
    </row>
    <row r="322" s="13" customFormat="1">
      <c r="A322" s="13"/>
      <c r="B322" s="226"/>
      <c r="C322" s="227"/>
      <c r="D322" s="220" t="s">
        <v>160</v>
      </c>
      <c r="E322" s="227"/>
      <c r="F322" s="229" t="s">
        <v>412</v>
      </c>
      <c r="G322" s="227"/>
      <c r="H322" s="230">
        <v>44.780000000000001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160</v>
      </c>
      <c r="AU322" s="236" t="s">
        <v>86</v>
      </c>
      <c r="AV322" s="13" t="s">
        <v>86</v>
      </c>
      <c r="AW322" s="13" t="s">
        <v>4</v>
      </c>
      <c r="AX322" s="13" t="s">
        <v>84</v>
      </c>
      <c r="AY322" s="236" t="s">
        <v>150</v>
      </c>
    </row>
    <row r="323" s="2" customFormat="1" ht="16.5" customHeight="1">
      <c r="A323" s="40"/>
      <c r="B323" s="41"/>
      <c r="C323" s="207" t="s">
        <v>413</v>
      </c>
      <c r="D323" s="207" t="s">
        <v>152</v>
      </c>
      <c r="E323" s="208" t="s">
        <v>414</v>
      </c>
      <c r="F323" s="209" t="s">
        <v>415</v>
      </c>
      <c r="G323" s="210" t="s">
        <v>416</v>
      </c>
      <c r="H323" s="211">
        <v>8</v>
      </c>
      <c r="I323" s="212"/>
      <c r="J323" s="213">
        <f>ROUND(I323*H323,2)</f>
        <v>0</v>
      </c>
      <c r="K323" s="209" t="s">
        <v>171</v>
      </c>
      <c r="L323" s="46"/>
      <c r="M323" s="214" t="s">
        <v>21</v>
      </c>
      <c r="N323" s="215" t="s">
        <v>47</v>
      </c>
      <c r="O323" s="86"/>
      <c r="P323" s="216">
        <f>O323*H323</f>
        <v>0</v>
      </c>
      <c r="Q323" s="216">
        <v>0.17488999999999999</v>
      </c>
      <c r="R323" s="216">
        <f>Q323*H323</f>
        <v>1.3991199999999999</v>
      </c>
      <c r="S323" s="216">
        <v>0</v>
      </c>
      <c r="T323" s="217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8" t="s">
        <v>155</v>
      </c>
      <c r="AT323" s="218" t="s">
        <v>152</v>
      </c>
      <c r="AU323" s="218" t="s">
        <v>86</v>
      </c>
      <c r="AY323" s="19" t="s">
        <v>150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84</v>
      </c>
      <c r="BK323" s="219">
        <f>ROUND(I323*H323,2)</f>
        <v>0</v>
      </c>
      <c r="BL323" s="19" t="s">
        <v>155</v>
      </c>
      <c r="BM323" s="218" t="s">
        <v>417</v>
      </c>
    </row>
    <row r="324" s="2" customFormat="1">
      <c r="A324" s="40"/>
      <c r="B324" s="41"/>
      <c r="C324" s="42"/>
      <c r="D324" s="220" t="s">
        <v>157</v>
      </c>
      <c r="E324" s="42"/>
      <c r="F324" s="221" t="s">
        <v>418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157</v>
      </c>
      <c r="AU324" s="19" t="s">
        <v>86</v>
      </c>
    </row>
    <row r="325" s="2" customFormat="1">
      <c r="A325" s="40"/>
      <c r="B325" s="41"/>
      <c r="C325" s="42"/>
      <c r="D325" s="248" t="s">
        <v>174</v>
      </c>
      <c r="E325" s="42"/>
      <c r="F325" s="249" t="s">
        <v>419</v>
      </c>
      <c r="G325" s="42"/>
      <c r="H325" s="42"/>
      <c r="I325" s="222"/>
      <c r="J325" s="42"/>
      <c r="K325" s="42"/>
      <c r="L325" s="46"/>
      <c r="M325" s="223"/>
      <c r="N325" s="224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174</v>
      </c>
      <c r="AU325" s="19" t="s">
        <v>86</v>
      </c>
    </row>
    <row r="326" s="2" customFormat="1">
      <c r="A326" s="40"/>
      <c r="B326" s="41"/>
      <c r="C326" s="42"/>
      <c r="D326" s="220" t="s">
        <v>158</v>
      </c>
      <c r="E326" s="42"/>
      <c r="F326" s="225" t="s">
        <v>420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158</v>
      </c>
      <c r="AU326" s="19" t="s">
        <v>86</v>
      </c>
    </row>
    <row r="327" s="13" customFormat="1">
      <c r="A327" s="13"/>
      <c r="B327" s="226"/>
      <c r="C327" s="227"/>
      <c r="D327" s="220" t="s">
        <v>160</v>
      </c>
      <c r="E327" s="228" t="s">
        <v>21</v>
      </c>
      <c r="F327" s="229" t="s">
        <v>421</v>
      </c>
      <c r="G327" s="227"/>
      <c r="H327" s="230">
        <v>8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160</v>
      </c>
      <c r="AU327" s="236" t="s">
        <v>86</v>
      </c>
      <c r="AV327" s="13" t="s">
        <v>86</v>
      </c>
      <c r="AW327" s="13" t="s">
        <v>38</v>
      </c>
      <c r="AX327" s="13" t="s">
        <v>76</v>
      </c>
      <c r="AY327" s="236" t="s">
        <v>150</v>
      </c>
    </row>
    <row r="328" s="14" customFormat="1">
      <c r="A328" s="14"/>
      <c r="B328" s="237"/>
      <c r="C328" s="238"/>
      <c r="D328" s="220" t="s">
        <v>160</v>
      </c>
      <c r="E328" s="239" t="s">
        <v>21</v>
      </c>
      <c r="F328" s="240" t="s">
        <v>162</v>
      </c>
      <c r="G328" s="238"/>
      <c r="H328" s="241">
        <v>8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160</v>
      </c>
      <c r="AU328" s="247" t="s">
        <v>86</v>
      </c>
      <c r="AV328" s="14" t="s">
        <v>155</v>
      </c>
      <c r="AW328" s="14" t="s">
        <v>38</v>
      </c>
      <c r="AX328" s="14" t="s">
        <v>84</v>
      </c>
      <c r="AY328" s="247" t="s">
        <v>150</v>
      </c>
    </row>
    <row r="329" s="2" customFormat="1" ht="16.5" customHeight="1">
      <c r="A329" s="40"/>
      <c r="B329" s="41"/>
      <c r="C329" s="207" t="s">
        <v>422</v>
      </c>
      <c r="D329" s="207" t="s">
        <v>152</v>
      </c>
      <c r="E329" s="208" t="s">
        <v>423</v>
      </c>
      <c r="F329" s="209" t="s">
        <v>424</v>
      </c>
      <c r="G329" s="210" t="s">
        <v>170</v>
      </c>
      <c r="H329" s="211">
        <v>21.199999999999999</v>
      </c>
      <c r="I329" s="212"/>
      <c r="J329" s="213">
        <f>ROUND(I329*H329,2)</f>
        <v>0</v>
      </c>
      <c r="K329" s="209" t="s">
        <v>171</v>
      </c>
      <c r="L329" s="46"/>
      <c r="M329" s="214" t="s">
        <v>21</v>
      </c>
      <c r="N329" s="215" t="s">
        <v>47</v>
      </c>
      <c r="O329" s="86"/>
      <c r="P329" s="216">
        <f>O329*H329</f>
        <v>0</v>
      </c>
      <c r="Q329" s="216">
        <v>0</v>
      </c>
      <c r="R329" s="216">
        <f>Q329*H329</f>
        <v>0</v>
      </c>
      <c r="S329" s="216">
        <v>0</v>
      </c>
      <c r="T329" s="217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8" t="s">
        <v>155</v>
      </c>
      <c r="AT329" s="218" t="s">
        <v>152</v>
      </c>
      <c r="AU329" s="218" t="s">
        <v>86</v>
      </c>
      <c r="AY329" s="19" t="s">
        <v>150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9" t="s">
        <v>84</v>
      </c>
      <c r="BK329" s="219">
        <f>ROUND(I329*H329,2)</f>
        <v>0</v>
      </c>
      <c r="BL329" s="19" t="s">
        <v>155</v>
      </c>
      <c r="BM329" s="218" t="s">
        <v>425</v>
      </c>
    </row>
    <row r="330" s="2" customFormat="1">
      <c r="A330" s="40"/>
      <c r="B330" s="41"/>
      <c r="C330" s="42"/>
      <c r="D330" s="220" t="s">
        <v>157</v>
      </c>
      <c r="E330" s="42"/>
      <c r="F330" s="221" t="s">
        <v>426</v>
      </c>
      <c r="G330" s="42"/>
      <c r="H330" s="42"/>
      <c r="I330" s="222"/>
      <c r="J330" s="42"/>
      <c r="K330" s="42"/>
      <c r="L330" s="46"/>
      <c r="M330" s="223"/>
      <c r="N330" s="22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157</v>
      </c>
      <c r="AU330" s="19" t="s">
        <v>86</v>
      </c>
    </row>
    <row r="331" s="2" customFormat="1">
      <c r="A331" s="40"/>
      <c r="B331" s="41"/>
      <c r="C331" s="42"/>
      <c r="D331" s="248" t="s">
        <v>174</v>
      </c>
      <c r="E331" s="42"/>
      <c r="F331" s="249" t="s">
        <v>427</v>
      </c>
      <c r="G331" s="42"/>
      <c r="H331" s="42"/>
      <c r="I331" s="222"/>
      <c r="J331" s="42"/>
      <c r="K331" s="42"/>
      <c r="L331" s="46"/>
      <c r="M331" s="223"/>
      <c r="N331" s="224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174</v>
      </c>
      <c r="AU331" s="19" t="s">
        <v>86</v>
      </c>
    </row>
    <row r="332" s="13" customFormat="1">
      <c r="A332" s="13"/>
      <c r="B332" s="226"/>
      <c r="C332" s="227"/>
      <c r="D332" s="220" t="s">
        <v>160</v>
      </c>
      <c r="E332" s="228" t="s">
        <v>21</v>
      </c>
      <c r="F332" s="229" t="s">
        <v>428</v>
      </c>
      <c r="G332" s="227"/>
      <c r="H332" s="230">
        <v>21.199999999999999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160</v>
      </c>
      <c r="AU332" s="236" t="s">
        <v>86</v>
      </c>
      <c r="AV332" s="13" t="s">
        <v>86</v>
      </c>
      <c r="AW332" s="13" t="s">
        <v>38</v>
      </c>
      <c r="AX332" s="13" t="s">
        <v>76</v>
      </c>
      <c r="AY332" s="236" t="s">
        <v>150</v>
      </c>
    </row>
    <row r="333" s="14" customFormat="1">
      <c r="A333" s="14"/>
      <c r="B333" s="237"/>
      <c r="C333" s="238"/>
      <c r="D333" s="220" t="s">
        <v>160</v>
      </c>
      <c r="E333" s="239" t="s">
        <v>21</v>
      </c>
      <c r="F333" s="240" t="s">
        <v>162</v>
      </c>
      <c r="G333" s="238"/>
      <c r="H333" s="241">
        <v>21.199999999999999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160</v>
      </c>
      <c r="AU333" s="247" t="s">
        <v>86</v>
      </c>
      <c r="AV333" s="14" t="s">
        <v>155</v>
      </c>
      <c r="AW333" s="14" t="s">
        <v>38</v>
      </c>
      <c r="AX333" s="14" t="s">
        <v>84</v>
      </c>
      <c r="AY333" s="247" t="s">
        <v>150</v>
      </c>
    </row>
    <row r="334" s="2" customFormat="1" ht="16.5" customHeight="1">
      <c r="A334" s="40"/>
      <c r="B334" s="41"/>
      <c r="C334" s="264" t="s">
        <v>429</v>
      </c>
      <c r="D334" s="264" t="s">
        <v>279</v>
      </c>
      <c r="E334" s="265" t="s">
        <v>430</v>
      </c>
      <c r="F334" s="266" t="s">
        <v>431</v>
      </c>
      <c r="G334" s="267" t="s">
        <v>170</v>
      </c>
      <c r="H334" s="268">
        <v>22.260000000000002</v>
      </c>
      <c r="I334" s="269"/>
      <c r="J334" s="270">
        <f>ROUND(I334*H334,2)</f>
        <v>0</v>
      </c>
      <c r="K334" s="266" t="s">
        <v>171</v>
      </c>
      <c r="L334" s="271"/>
      <c r="M334" s="272" t="s">
        <v>21</v>
      </c>
      <c r="N334" s="273" t="s">
        <v>47</v>
      </c>
      <c r="O334" s="86"/>
      <c r="P334" s="216">
        <f>O334*H334</f>
        <v>0</v>
      </c>
      <c r="Q334" s="216">
        <v>0.00198</v>
      </c>
      <c r="R334" s="216">
        <f>Q334*H334</f>
        <v>0.044074800000000004</v>
      </c>
      <c r="S334" s="216">
        <v>0</v>
      </c>
      <c r="T334" s="217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8" t="s">
        <v>212</v>
      </c>
      <c r="AT334" s="218" t="s">
        <v>279</v>
      </c>
      <c r="AU334" s="218" t="s">
        <v>86</v>
      </c>
      <c r="AY334" s="19" t="s">
        <v>150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84</v>
      </c>
      <c r="BK334" s="219">
        <f>ROUND(I334*H334,2)</f>
        <v>0</v>
      </c>
      <c r="BL334" s="19" t="s">
        <v>155</v>
      </c>
      <c r="BM334" s="218" t="s">
        <v>432</v>
      </c>
    </row>
    <row r="335" s="2" customFormat="1">
      <c r="A335" s="40"/>
      <c r="B335" s="41"/>
      <c r="C335" s="42"/>
      <c r="D335" s="220" t="s">
        <v>157</v>
      </c>
      <c r="E335" s="42"/>
      <c r="F335" s="221" t="s">
        <v>431</v>
      </c>
      <c r="G335" s="42"/>
      <c r="H335" s="42"/>
      <c r="I335" s="222"/>
      <c r="J335" s="42"/>
      <c r="K335" s="42"/>
      <c r="L335" s="46"/>
      <c r="M335" s="223"/>
      <c r="N335" s="224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157</v>
      </c>
      <c r="AU335" s="19" t="s">
        <v>86</v>
      </c>
    </row>
    <row r="336" s="13" customFormat="1">
      <c r="A336" s="13"/>
      <c r="B336" s="226"/>
      <c r="C336" s="227"/>
      <c r="D336" s="220" t="s">
        <v>160</v>
      </c>
      <c r="E336" s="227"/>
      <c r="F336" s="229" t="s">
        <v>433</v>
      </c>
      <c r="G336" s="227"/>
      <c r="H336" s="230">
        <v>22.260000000000002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160</v>
      </c>
      <c r="AU336" s="236" t="s">
        <v>86</v>
      </c>
      <c r="AV336" s="13" t="s">
        <v>86</v>
      </c>
      <c r="AW336" s="13" t="s">
        <v>4</v>
      </c>
      <c r="AX336" s="13" t="s">
        <v>84</v>
      </c>
      <c r="AY336" s="236" t="s">
        <v>150</v>
      </c>
    </row>
    <row r="337" s="2" customFormat="1" ht="26.4" customHeight="1">
      <c r="A337" s="40"/>
      <c r="B337" s="41"/>
      <c r="C337" s="207" t="s">
        <v>434</v>
      </c>
      <c r="D337" s="207" t="s">
        <v>152</v>
      </c>
      <c r="E337" s="208" t="s">
        <v>435</v>
      </c>
      <c r="F337" s="209" t="s">
        <v>436</v>
      </c>
      <c r="G337" s="210" t="s">
        <v>95</v>
      </c>
      <c r="H337" s="211">
        <v>55.659999999999997</v>
      </c>
      <c r="I337" s="212"/>
      <c r="J337" s="213">
        <f>ROUND(I337*H337,2)</f>
        <v>0</v>
      </c>
      <c r="K337" s="209" t="s">
        <v>21</v>
      </c>
      <c r="L337" s="46"/>
      <c r="M337" s="214" t="s">
        <v>21</v>
      </c>
      <c r="N337" s="215" t="s">
        <v>47</v>
      </c>
      <c r="O337" s="86"/>
      <c r="P337" s="216">
        <f>O337*H337</f>
        <v>0</v>
      </c>
      <c r="Q337" s="216">
        <v>0.9768</v>
      </c>
      <c r="R337" s="216">
        <f>Q337*H337</f>
        <v>54.368687999999999</v>
      </c>
      <c r="S337" s="216">
        <v>0</v>
      </c>
      <c r="T337" s="217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8" t="s">
        <v>155</v>
      </c>
      <c r="AT337" s="218" t="s">
        <v>152</v>
      </c>
      <c r="AU337" s="218" t="s">
        <v>86</v>
      </c>
      <c r="AY337" s="19" t="s">
        <v>150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9" t="s">
        <v>84</v>
      </c>
      <c r="BK337" s="219">
        <f>ROUND(I337*H337,2)</f>
        <v>0</v>
      </c>
      <c r="BL337" s="19" t="s">
        <v>155</v>
      </c>
      <c r="BM337" s="218" t="s">
        <v>437</v>
      </c>
    </row>
    <row r="338" s="2" customFormat="1">
      <c r="A338" s="40"/>
      <c r="B338" s="41"/>
      <c r="C338" s="42"/>
      <c r="D338" s="220" t="s">
        <v>157</v>
      </c>
      <c r="E338" s="42"/>
      <c r="F338" s="221" t="s">
        <v>438</v>
      </c>
      <c r="G338" s="42"/>
      <c r="H338" s="42"/>
      <c r="I338" s="222"/>
      <c r="J338" s="42"/>
      <c r="K338" s="42"/>
      <c r="L338" s="46"/>
      <c r="M338" s="223"/>
      <c r="N338" s="224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157</v>
      </c>
      <c r="AU338" s="19" t="s">
        <v>86</v>
      </c>
    </row>
    <row r="339" s="2" customFormat="1">
      <c r="A339" s="40"/>
      <c r="B339" s="41"/>
      <c r="C339" s="42"/>
      <c r="D339" s="220" t="s">
        <v>158</v>
      </c>
      <c r="E339" s="42"/>
      <c r="F339" s="225" t="s">
        <v>439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158</v>
      </c>
      <c r="AU339" s="19" t="s">
        <v>86</v>
      </c>
    </row>
    <row r="340" s="13" customFormat="1">
      <c r="A340" s="13"/>
      <c r="B340" s="226"/>
      <c r="C340" s="227"/>
      <c r="D340" s="220" t="s">
        <v>160</v>
      </c>
      <c r="E340" s="228" t="s">
        <v>21</v>
      </c>
      <c r="F340" s="229" t="s">
        <v>202</v>
      </c>
      <c r="G340" s="227"/>
      <c r="H340" s="230">
        <v>55.659999999999997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160</v>
      </c>
      <c r="AU340" s="236" t="s">
        <v>86</v>
      </c>
      <c r="AV340" s="13" t="s">
        <v>86</v>
      </c>
      <c r="AW340" s="13" t="s">
        <v>38</v>
      </c>
      <c r="AX340" s="13" t="s">
        <v>76</v>
      </c>
      <c r="AY340" s="236" t="s">
        <v>150</v>
      </c>
    </row>
    <row r="341" s="14" customFormat="1">
      <c r="A341" s="14"/>
      <c r="B341" s="237"/>
      <c r="C341" s="238"/>
      <c r="D341" s="220" t="s">
        <v>160</v>
      </c>
      <c r="E341" s="239" t="s">
        <v>108</v>
      </c>
      <c r="F341" s="240" t="s">
        <v>162</v>
      </c>
      <c r="G341" s="238"/>
      <c r="H341" s="241">
        <v>55.659999999999997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160</v>
      </c>
      <c r="AU341" s="247" t="s">
        <v>86</v>
      </c>
      <c r="AV341" s="14" t="s">
        <v>155</v>
      </c>
      <c r="AW341" s="14" t="s">
        <v>38</v>
      </c>
      <c r="AX341" s="14" t="s">
        <v>84</v>
      </c>
      <c r="AY341" s="247" t="s">
        <v>150</v>
      </c>
    </row>
    <row r="342" s="2" customFormat="1" ht="16.5" customHeight="1">
      <c r="A342" s="40"/>
      <c r="B342" s="41"/>
      <c r="C342" s="207" t="s">
        <v>440</v>
      </c>
      <c r="D342" s="207" t="s">
        <v>152</v>
      </c>
      <c r="E342" s="208" t="s">
        <v>441</v>
      </c>
      <c r="F342" s="209" t="s">
        <v>442</v>
      </c>
      <c r="G342" s="210" t="s">
        <v>170</v>
      </c>
      <c r="H342" s="211">
        <v>8</v>
      </c>
      <c r="I342" s="212"/>
      <c r="J342" s="213">
        <f>ROUND(I342*H342,2)</f>
        <v>0</v>
      </c>
      <c r="K342" s="209" t="s">
        <v>21</v>
      </c>
      <c r="L342" s="46"/>
      <c r="M342" s="214" t="s">
        <v>21</v>
      </c>
      <c r="N342" s="215" t="s">
        <v>47</v>
      </c>
      <c r="O342" s="86"/>
      <c r="P342" s="216">
        <f>O342*H342</f>
        <v>0</v>
      </c>
      <c r="Q342" s="216">
        <v>0.12145</v>
      </c>
      <c r="R342" s="216">
        <f>Q342*H342</f>
        <v>0.97160000000000002</v>
      </c>
      <c r="S342" s="216">
        <v>0</v>
      </c>
      <c r="T342" s="217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8" t="s">
        <v>155</v>
      </c>
      <c r="AT342" s="218" t="s">
        <v>152</v>
      </c>
      <c r="AU342" s="218" t="s">
        <v>86</v>
      </c>
      <c r="AY342" s="19" t="s">
        <v>150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9" t="s">
        <v>84</v>
      </c>
      <c r="BK342" s="219">
        <f>ROUND(I342*H342,2)</f>
        <v>0</v>
      </c>
      <c r="BL342" s="19" t="s">
        <v>155</v>
      </c>
      <c r="BM342" s="218" t="s">
        <v>443</v>
      </c>
    </row>
    <row r="343" s="2" customFormat="1">
      <c r="A343" s="40"/>
      <c r="B343" s="41"/>
      <c r="C343" s="42"/>
      <c r="D343" s="220" t="s">
        <v>157</v>
      </c>
      <c r="E343" s="42"/>
      <c r="F343" s="221" t="s">
        <v>442</v>
      </c>
      <c r="G343" s="42"/>
      <c r="H343" s="42"/>
      <c r="I343" s="222"/>
      <c r="J343" s="42"/>
      <c r="K343" s="42"/>
      <c r="L343" s="46"/>
      <c r="M343" s="223"/>
      <c r="N343" s="224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157</v>
      </c>
      <c r="AU343" s="19" t="s">
        <v>86</v>
      </c>
    </row>
    <row r="344" s="2" customFormat="1">
      <c r="A344" s="40"/>
      <c r="B344" s="41"/>
      <c r="C344" s="42"/>
      <c r="D344" s="220" t="s">
        <v>158</v>
      </c>
      <c r="E344" s="42"/>
      <c r="F344" s="225" t="s">
        <v>444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158</v>
      </c>
      <c r="AU344" s="19" t="s">
        <v>86</v>
      </c>
    </row>
    <row r="345" s="13" customFormat="1">
      <c r="A345" s="13"/>
      <c r="B345" s="226"/>
      <c r="C345" s="227"/>
      <c r="D345" s="220" t="s">
        <v>160</v>
      </c>
      <c r="E345" s="228" t="s">
        <v>21</v>
      </c>
      <c r="F345" s="229" t="s">
        <v>445</v>
      </c>
      <c r="G345" s="227"/>
      <c r="H345" s="230">
        <v>8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160</v>
      </c>
      <c r="AU345" s="236" t="s">
        <v>86</v>
      </c>
      <c r="AV345" s="13" t="s">
        <v>86</v>
      </c>
      <c r="AW345" s="13" t="s">
        <v>38</v>
      </c>
      <c r="AX345" s="13" t="s">
        <v>76</v>
      </c>
      <c r="AY345" s="236" t="s">
        <v>150</v>
      </c>
    </row>
    <row r="346" s="14" customFormat="1">
      <c r="A346" s="14"/>
      <c r="B346" s="237"/>
      <c r="C346" s="238"/>
      <c r="D346" s="220" t="s">
        <v>160</v>
      </c>
      <c r="E346" s="239" t="s">
        <v>21</v>
      </c>
      <c r="F346" s="240" t="s">
        <v>162</v>
      </c>
      <c r="G346" s="238"/>
      <c r="H346" s="241">
        <v>8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160</v>
      </c>
      <c r="AU346" s="247" t="s">
        <v>86</v>
      </c>
      <c r="AV346" s="14" t="s">
        <v>155</v>
      </c>
      <c r="AW346" s="14" t="s">
        <v>38</v>
      </c>
      <c r="AX346" s="14" t="s">
        <v>84</v>
      </c>
      <c r="AY346" s="247" t="s">
        <v>150</v>
      </c>
    </row>
    <row r="347" s="12" customFormat="1" ht="22.8" customHeight="1">
      <c r="A347" s="12"/>
      <c r="B347" s="191"/>
      <c r="C347" s="192"/>
      <c r="D347" s="193" t="s">
        <v>75</v>
      </c>
      <c r="E347" s="205" t="s">
        <v>155</v>
      </c>
      <c r="F347" s="205" t="s">
        <v>446</v>
      </c>
      <c r="G347" s="192"/>
      <c r="H347" s="192"/>
      <c r="I347" s="195"/>
      <c r="J347" s="206">
        <f>BK347</f>
        <v>0</v>
      </c>
      <c r="K347" s="192"/>
      <c r="L347" s="197"/>
      <c r="M347" s="198"/>
      <c r="N347" s="199"/>
      <c r="O347" s="199"/>
      <c r="P347" s="200">
        <f>SUM(P348:P358)</f>
        <v>0</v>
      </c>
      <c r="Q347" s="199"/>
      <c r="R347" s="200">
        <f>SUM(R348:R358)</f>
        <v>29.092500000000001</v>
      </c>
      <c r="S347" s="199"/>
      <c r="T347" s="201">
        <f>SUM(T348:T358)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2" t="s">
        <v>84</v>
      </c>
      <c r="AT347" s="203" t="s">
        <v>75</v>
      </c>
      <c r="AU347" s="203" t="s">
        <v>84</v>
      </c>
      <c r="AY347" s="202" t="s">
        <v>150</v>
      </c>
      <c r="BK347" s="204">
        <f>SUM(BK348:BK358)</f>
        <v>0</v>
      </c>
    </row>
    <row r="348" s="2" customFormat="1" ht="16.5" customHeight="1">
      <c r="A348" s="40"/>
      <c r="B348" s="41"/>
      <c r="C348" s="207" t="s">
        <v>447</v>
      </c>
      <c r="D348" s="207" t="s">
        <v>152</v>
      </c>
      <c r="E348" s="208" t="s">
        <v>448</v>
      </c>
      <c r="F348" s="209" t="s">
        <v>449</v>
      </c>
      <c r="G348" s="210" t="s">
        <v>95</v>
      </c>
      <c r="H348" s="211">
        <v>6.3099999999999996</v>
      </c>
      <c r="I348" s="212"/>
      <c r="J348" s="213">
        <f>ROUND(I348*H348,2)</f>
        <v>0</v>
      </c>
      <c r="K348" s="209" t="s">
        <v>171</v>
      </c>
      <c r="L348" s="46"/>
      <c r="M348" s="214" t="s">
        <v>21</v>
      </c>
      <c r="N348" s="215" t="s">
        <v>47</v>
      </c>
      <c r="O348" s="86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8" t="s">
        <v>155</v>
      </c>
      <c r="AT348" s="218" t="s">
        <v>152</v>
      </c>
      <c r="AU348" s="218" t="s">
        <v>86</v>
      </c>
      <c r="AY348" s="19" t="s">
        <v>150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9" t="s">
        <v>84</v>
      </c>
      <c r="BK348" s="219">
        <f>ROUND(I348*H348,2)</f>
        <v>0</v>
      </c>
      <c r="BL348" s="19" t="s">
        <v>155</v>
      </c>
      <c r="BM348" s="218" t="s">
        <v>450</v>
      </c>
    </row>
    <row r="349" s="2" customFormat="1">
      <c r="A349" s="40"/>
      <c r="B349" s="41"/>
      <c r="C349" s="42"/>
      <c r="D349" s="220" t="s">
        <v>157</v>
      </c>
      <c r="E349" s="42"/>
      <c r="F349" s="221" t="s">
        <v>451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157</v>
      </c>
      <c r="AU349" s="19" t="s">
        <v>86</v>
      </c>
    </row>
    <row r="350" s="2" customFormat="1">
      <c r="A350" s="40"/>
      <c r="B350" s="41"/>
      <c r="C350" s="42"/>
      <c r="D350" s="248" t="s">
        <v>174</v>
      </c>
      <c r="E350" s="42"/>
      <c r="F350" s="249" t="s">
        <v>452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174</v>
      </c>
      <c r="AU350" s="19" t="s">
        <v>86</v>
      </c>
    </row>
    <row r="351" s="2" customFormat="1">
      <c r="A351" s="40"/>
      <c r="B351" s="41"/>
      <c r="C351" s="42"/>
      <c r="D351" s="220" t="s">
        <v>158</v>
      </c>
      <c r="E351" s="42"/>
      <c r="F351" s="225" t="s">
        <v>453</v>
      </c>
      <c r="G351" s="42"/>
      <c r="H351" s="42"/>
      <c r="I351" s="222"/>
      <c r="J351" s="42"/>
      <c r="K351" s="42"/>
      <c r="L351" s="46"/>
      <c r="M351" s="223"/>
      <c r="N351" s="22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158</v>
      </c>
      <c r="AU351" s="19" t="s">
        <v>86</v>
      </c>
    </row>
    <row r="352" s="13" customFormat="1">
      <c r="A352" s="13"/>
      <c r="B352" s="226"/>
      <c r="C352" s="227"/>
      <c r="D352" s="220" t="s">
        <v>160</v>
      </c>
      <c r="E352" s="228" t="s">
        <v>21</v>
      </c>
      <c r="F352" s="229" t="s">
        <v>454</v>
      </c>
      <c r="G352" s="227"/>
      <c r="H352" s="230">
        <v>6.3099999999999996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160</v>
      </c>
      <c r="AU352" s="236" t="s">
        <v>86</v>
      </c>
      <c r="AV352" s="13" t="s">
        <v>86</v>
      </c>
      <c r="AW352" s="13" t="s">
        <v>38</v>
      </c>
      <c r="AX352" s="13" t="s">
        <v>76</v>
      </c>
      <c r="AY352" s="236" t="s">
        <v>150</v>
      </c>
    </row>
    <row r="353" s="14" customFormat="1">
      <c r="A353" s="14"/>
      <c r="B353" s="237"/>
      <c r="C353" s="238"/>
      <c r="D353" s="220" t="s">
        <v>160</v>
      </c>
      <c r="E353" s="239" t="s">
        <v>21</v>
      </c>
      <c r="F353" s="240" t="s">
        <v>162</v>
      </c>
      <c r="G353" s="238"/>
      <c r="H353" s="241">
        <v>6.3099999999999996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160</v>
      </c>
      <c r="AU353" s="247" t="s">
        <v>86</v>
      </c>
      <c r="AV353" s="14" t="s">
        <v>155</v>
      </c>
      <c r="AW353" s="14" t="s">
        <v>38</v>
      </c>
      <c r="AX353" s="14" t="s">
        <v>84</v>
      </c>
      <c r="AY353" s="247" t="s">
        <v>150</v>
      </c>
    </row>
    <row r="354" s="2" customFormat="1" ht="16.5" customHeight="1">
      <c r="A354" s="40"/>
      <c r="B354" s="41"/>
      <c r="C354" s="207" t="s">
        <v>455</v>
      </c>
      <c r="D354" s="207" t="s">
        <v>152</v>
      </c>
      <c r="E354" s="208" t="s">
        <v>456</v>
      </c>
      <c r="F354" s="209" t="s">
        <v>457</v>
      </c>
      <c r="G354" s="210" t="s">
        <v>95</v>
      </c>
      <c r="H354" s="211">
        <v>12.93</v>
      </c>
      <c r="I354" s="212"/>
      <c r="J354" s="213">
        <f>ROUND(I354*H354,2)</f>
        <v>0</v>
      </c>
      <c r="K354" s="209" t="s">
        <v>171</v>
      </c>
      <c r="L354" s="46"/>
      <c r="M354" s="214" t="s">
        <v>21</v>
      </c>
      <c r="N354" s="215" t="s">
        <v>47</v>
      </c>
      <c r="O354" s="86"/>
      <c r="P354" s="216">
        <f>O354*H354</f>
        <v>0</v>
      </c>
      <c r="Q354" s="216">
        <v>2.25</v>
      </c>
      <c r="R354" s="216">
        <f>Q354*H354</f>
        <v>29.092500000000001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155</v>
      </c>
      <c r="AT354" s="218" t="s">
        <v>152</v>
      </c>
      <c r="AU354" s="218" t="s">
        <v>86</v>
      </c>
      <c r="AY354" s="19" t="s">
        <v>150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84</v>
      </c>
      <c r="BK354" s="219">
        <f>ROUND(I354*H354,2)</f>
        <v>0</v>
      </c>
      <c r="BL354" s="19" t="s">
        <v>155</v>
      </c>
      <c r="BM354" s="218" t="s">
        <v>458</v>
      </c>
    </row>
    <row r="355" s="2" customFormat="1">
      <c r="A355" s="40"/>
      <c r="B355" s="41"/>
      <c r="C355" s="42"/>
      <c r="D355" s="220" t="s">
        <v>157</v>
      </c>
      <c r="E355" s="42"/>
      <c r="F355" s="221" t="s">
        <v>459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157</v>
      </c>
      <c r="AU355" s="19" t="s">
        <v>86</v>
      </c>
    </row>
    <row r="356" s="2" customFormat="1">
      <c r="A356" s="40"/>
      <c r="B356" s="41"/>
      <c r="C356" s="42"/>
      <c r="D356" s="248" t="s">
        <v>174</v>
      </c>
      <c r="E356" s="42"/>
      <c r="F356" s="249" t="s">
        <v>460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174</v>
      </c>
      <c r="AU356" s="19" t="s">
        <v>86</v>
      </c>
    </row>
    <row r="357" s="2" customFormat="1">
      <c r="A357" s="40"/>
      <c r="B357" s="41"/>
      <c r="C357" s="42"/>
      <c r="D357" s="220" t="s">
        <v>158</v>
      </c>
      <c r="E357" s="42"/>
      <c r="F357" s="225" t="s">
        <v>461</v>
      </c>
      <c r="G357" s="42"/>
      <c r="H357" s="42"/>
      <c r="I357" s="222"/>
      <c r="J357" s="42"/>
      <c r="K357" s="42"/>
      <c r="L357" s="46"/>
      <c r="M357" s="223"/>
      <c r="N357" s="22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158</v>
      </c>
      <c r="AU357" s="19" t="s">
        <v>86</v>
      </c>
    </row>
    <row r="358" s="13" customFormat="1">
      <c r="A358" s="13"/>
      <c r="B358" s="226"/>
      <c r="C358" s="227"/>
      <c r="D358" s="220" t="s">
        <v>160</v>
      </c>
      <c r="E358" s="228" t="s">
        <v>21</v>
      </c>
      <c r="F358" s="229" t="s">
        <v>462</v>
      </c>
      <c r="G358" s="227"/>
      <c r="H358" s="230">
        <v>12.93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160</v>
      </c>
      <c r="AU358" s="236" t="s">
        <v>86</v>
      </c>
      <c r="AV358" s="13" t="s">
        <v>86</v>
      </c>
      <c r="AW358" s="13" t="s">
        <v>38</v>
      </c>
      <c r="AX358" s="13" t="s">
        <v>84</v>
      </c>
      <c r="AY358" s="236" t="s">
        <v>150</v>
      </c>
    </row>
    <row r="359" s="12" customFormat="1" ht="22.8" customHeight="1">
      <c r="A359" s="12"/>
      <c r="B359" s="191"/>
      <c r="C359" s="192"/>
      <c r="D359" s="193" t="s">
        <v>75</v>
      </c>
      <c r="E359" s="205" t="s">
        <v>183</v>
      </c>
      <c r="F359" s="205" t="s">
        <v>463</v>
      </c>
      <c r="G359" s="192"/>
      <c r="H359" s="192"/>
      <c r="I359" s="195"/>
      <c r="J359" s="206">
        <f>BK359</f>
        <v>0</v>
      </c>
      <c r="K359" s="192"/>
      <c r="L359" s="197"/>
      <c r="M359" s="198"/>
      <c r="N359" s="199"/>
      <c r="O359" s="199"/>
      <c r="P359" s="200">
        <f>SUM(P360:P375)</f>
        <v>0</v>
      </c>
      <c r="Q359" s="199"/>
      <c r="R359" s="200">
        <f>SUM(R360:R375)</f>
        <v>15.782200000000001</v>
      </c>
      <c r="S359" s="199"/>
      <c r="T359" s="201">
        <f>SUM(T360:T375)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2" t="s">
        <v>84</v>
      </c>
      <c r="AT359" s="203" t="s">
        <v>75</v>
      </c>
      <c r="AU359" s="203" t="s">
        <v>84</v>
      </c>
      <c r="AY359" s="202" t="s">
        <v>150</v>
      </c>
      <c r="BK359" s="204">
        <f>SUM(BK360:BK375)</f>
        <v>0</v>
      </c>
    </row>
    <row r="360" s="2" customFormat="1" ht="16.5" customHeight="1">
      <c r="A360" s="40"/>
      <c r="B360" s="41"/>
      <c r="C360" s="207" t="s">
        <v>464</v>
      </c>
      <c r="D360" s="207" t="s">
        <v>152</v>
      </c>
      <c r="E360" s="208" t="s">
        <v>465</v>
      </c>
      <c r="F360" s="209" t="s">
        <v>466</v>
      </c>
      <c r="G360" s="210" t="s">
        <v>99</v>
      </c>
      <c r="H360" s="211">
        <v>140</v>
      </c>
      <c r="I360" s="212"/>
      <c r="J360" s="213">
        <f>ROUND(I360*H360,2)</f>
        <v>0</v>
      </c>
      <c r="K360" s="209" t="s">
        <v>171</v>
      </c>
      <c r="L360" s="46"/>
      <c r="M360" s="214" t="s">
        <v>21</v>
      </c>
      <c r="N360" s="215" t="s">
        <v>47</v>
      </c>
      <c r="O360" s="86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8" t="s">
        <v>155</v>
      </c>
      <c r="AT360" s="218" t="s">
        <v>152</v>
      </c>
      <c r="AU360" s="218" t="s">
        <v>86</v>
      </c>
      <c r="AY360" s="19" t="s">
        <v>150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9" t="s">
        <v>84</v>
      </c>
      <c r="BK360" s="219">
        <f>ROUND(I360*H360,2)</f>
        <v>0</v>
      </c>
      <c r="BL360" s="19" t="s">
        <v>155</v>
      </c>
      <c r="BM360" s="218" t="s">
        <v>467</v>
      </c>
    </row>
    <row r="361" s="2" customFormat="1">
      <c r="A361" s="40"/>
      <c r="B361" s="41"/>
      <c r="C361" s="42"/>
      <c r="D361" s="220" t="s">
        <v>157</v>
      </c>
      <c r="E361" s="42"/>
      <c r="F361" s="221" t="s">
        <v>468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157</v>
      </c>
      <c r="AU361" s="19" t="s">
        <v>86</v>
      </c>
    </row>
    <row r="362" s="2" customFormat="1">
      <c r="A362" s="40"/>
      <c r="B362" s="41"/>
      <c r="C362" s="42"/>
      <c r="D362" s="248" t="s">
        <v>174</v>
      </c>
      <c r="E362" s="42"/>
      <c r="F362" s="249" t="s">
        <v>469</v>
      </c>
      <c r="G362" s="42"/>
      <c r="H362" s="42"/>
      <c r="I362" s="222"/>
      <c r="J362" s="42"/>
      <c r="K362" s="42"/>
      <c r="L362" s="46"/>
      <c r="M362" s="223"/>
      <c r="N362" s="224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174</v>
      </c>
      <c r="AU362" s="19" t="s">
        <v>86</v>
      </c>
    </row>
    <row r="363" s="13" customFormat="1">
      <c r="A363" s="13"/>
      <c r="B363" s="226"/>
      <c r="C363" s="227"/>
      <c r="D363" s="220" t="s">
        <v>160</v>
      </c>
      <c r="E363" s="228" t="s">
        <v>21</v>
      </c>
      <c r="F363" s="229" t="s">
        <v>470</v>
      </c>
      <c r="G363" s="227"/>
      <c r="H363" s="230">
        <v>140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160</v>
      </c>
      <c r="AU363" s="236" t="s">
        <v>86</v>
      </c>
      <c r="AV363" s="13" t="s">
        <v>86</v>
      </c>
      <c r="AW363" s="13" t="s">
        <v>38</v>
      </c>
      <c r="AX363" s="13" t="s">
        <v>76</v>
      </c>
      <c r="AY363" s="236" t="s">
        <v>150</v>
      </c>
    </row>
    <row r="364" s="14" customFormat="1">
      <c r="A364" s="14"/>
      <c r="B364" s="237"/>
      <c r="C364" s="238"/>
      <c r="D364" s="220" t="s">
        <v>160</v>
      </c>
      <c r="E364" s="239" t="s">
        <v>21</v>
      </c>
      <c r="F364" s="240" t="s">
        <v>162</v>
      </c>
      <c r="G364" s="238"/>
      <c r="H364" s="241">
        <v>140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160</v>
      </c>
      <c r="AU364" s="247" t="s">
        <v>86</v>
      </c>
      <c r="AV364" s="14" t="s">
        <v>155</v>
      </c>
      <c r="AW364" s="14" t="s">
        <v>38</v>
      </c>
      <c r="AX364" s="14" t="s">
        <v>84</v>
      </c>
      <c r="AY364" s="247" t="s">
        <v>150</v>
      </c>
    </row>
    <row r="365" s="2" customFormat="1" ht="24" customHeight="1">
      <c r="A365" s="40"/>
      <c r="B365" s="41"/>
      <c r="C365" s="207" t="s">
        <v>471</v>
      </c>
      <c r="D365" s="207" t="s">
        <v>152</v>
      </c>
      <c r="E365" s="208" t="s">
        <v>472</v>
      </c>
      <c r="F365" s="209" t="s">
        <v>473</v>
      </c>
      <c r="G365" s="210" t="s">
        <v>99</v>
      </c>
      <c r="H365" s="211">
        <v>140</v>
      </c>
      <c r="I365" s="212"/>
      <c r="J365" s="213">
        <f>ROUND(I365*H365,2)</f>
        <v>0</v>
      </c>
      <c r="K365" s="209" t="s">
        <v>171</v>
      </c>
      <c r="L365" s="46"/>
      <c r="M365" s="214" t="s">
        <v>21</v>
      </c>
      <c r="N365" s="215" t="s">
        <v>47</v>
      </c>
      <c r="O365" s="86"/>
      <c r="P365" s="216">
        <f>O365*H365</f>
        <v>0</v>
      </c>
      <c r="Q365" s="216">
        <v>0.10100000000000001</v>
      </c>
      <c r="R365" s="216">
        <f>Q365*H365</f>
        <v>14.140000000000001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155</v>
      </c>
      <c r="AT365" s="218" t="s">
        <v>152</v>
      </c>
      <c r="AU365" s="218" t="s">
        <v>86</v>
      </c>
      <c r="AY365" s="19" t="s">
        <v>150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84</v>
      </c>
      <c r="BK365" s="219">
        <f>ROUND(I365*H365,2)</f>
        <v>0</v>
      </c>
      <c r="BL365" s="19" t="s">
        <v>155</v>
      </c>
      <c r="BM365" s="218" t="s">
        <v>474</v>
      </c>
    </row>
    <row r="366" s="2" customFormat="1">
      <c r="A366" s="40"/>
      <c r="B366" s="41"/>
      <c r="C366" s="42"/>
      <c r="D366" s="220" t="s">
        <v>157</v>
      </c>
      <c r="E366" s="42"/>
      <c r="F366" s="221" t="s">
        <v>475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157</v>
      </c>
      <c r="AU366" s="19" t="s">
        <v>86</v>
      </c>
    </row>
    <row r="367" s="2" customFormat="1">
      <c r="A367" s="40"/>
      <c r="B367" s="41"/>
      <c r="C367" s="42"/>
      <c r="D367" s="248" t="s">
        <v>174</v>
      </c>
      <c r="E367" s="42"/>
      <c r="F367" s="249" t="s">
        <v>476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174</v>
      </c>
      <c r="AU367" s="19" t="s">
        <v>86</v>
      </c>
    </row>
    <row r="368" s="2" customFormat="1">
      <c r="A368" s="40"/>
      <c r="B368" s="41"/>
      <c r="C368" s="42"/>
      <c r="D368" s="220" t="s">
        <v>158</v>
      </c>
      <c r="E368" s="42"/>
      <c r="F368" s="225" t="s">
        <v>477</v>
      </c>
      <c r="G368" s="42"/>
      <c r="H368" s="42"/>
      <c r="I368" s="222"/>
      <c r="J368" s="42"/>
      <c r="K368" s="42"/>
      <c r="L368" s="46"/>
      <c r="M368" s="223"/>
      <c r="N368" s="224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158</v>
      </c>
      <c r="AU368" s="19" t="s">
        <v>86</v>
      </c>
    </row>
    <row r="369" s="13" customFormat="1">
      <c r="A369" s="13"/>
      <c r="B369" s="226"/>
      <c r="C369" s="227"/>
      <c r="D369" s="220" t="s">
        <v>160</v>
      </c>
      <c r="E369" s="228" t="s">
        <v>21</v>
      </c>
      <c r="F369" s="229" t="s">
        <v>478</v>
      </c>
      <c r="G369" s="227"/>
      <c r="H369" s="230">
        <v>140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160</v>
      </c>
      <c r="AU369" s="236" t="s">
        <v>86</v>
      </c>
      <c r="AV369" s="13" t="s">
        <v>86</v>
      </c>
      <c r="AW369" s="13" t="s">
        <v>38</v>
      </c>
      <c r="AX369" s="13" t="s">
        <v>76</v>
      </c>
      <c r="AY369" s="236" t="s">
        <v>150</v>
      </c>
    </row>
    <row r="370" s="14" customFormat="1">
      <c r="A370" s="14"/>
      <c r="B370" s="237"/>
      <c r="C370" s="238"/>
      <c r="D370" s="220" t="s">
        <v>160</v>
      </c>
      <c r="E370" s="239" t="s">
        <v>21</v>
      </c>
      <c r="F370" s="240" t="s">
        <v>162</v>
      </c>
      <c r="G370" s="238"/>
      <c r="H370" s="241">
        <v>140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160</v>
      </c>
      <c r="AU370" s="247" t="s">
        <v>86</v>
      </c>
      <c r="AV370" s="14" t="s">
        <v>155</v>
      </c>
      <c r="AW370" s="14" t="s">
        <v>38</v>
      </c>
      <c r="AX370" s="14" t="s">
        <v>84</v>
      </c>
      <c r="AY370" s="247" t="s">
        <v>150</v>
      </c>
    </row>
    <row r="371" s="2" customFormat="1" ht="16.5" customHeight="1">
      <c r="A371" s="40"/>
      <c r="B371" s="41"/>
      <c r="C371" s="264" t="s">
        <v>479</v>
      </c>
      <c r="D371" s="264" t="s">
        <v>279</v>
      </c>
      <c r="E371" s="265" t="s">
        <v>480</v>
      </c>
      <c r="F371" s="266" t="s">
        <v>481</v>
      </c>
      <c r="G371" s="267" t="s">
        <v>99</v>
      </c>
      <c r="H371" s="268">
        <v>14.279999999999999</v>
      </c>
      <c r="I371" s="269"/>
      <c r="J371" s="270">
        <f>ROUND(I371*H371,2)</f>
        <v>0</v>
      </c>
      <c r="K371" s="266" t="s">
        <v>171</v>
      </c>
      <c r="L371" s="271"/>
      <c r="M371" s="272" t="s">
        <v>21</v>
      </c>
      <c r="N371" s="273" t="s">
        <v>47</v>
      </c>
      <c r="O371" s="86"/>
      <c r="P371" s="216">
        <f>O371*H371</f>
        <v>0</v>
      </c>
      <c r="Q371" s="216">
        <v>0.11500000000000001</v>
      </c>
      <c r="R371" s="216">
        <f>Q371*H371</f>
        <v>1.6422000000000001</v>
      </c>
      <c r="S371" s="216">
        <v>0</v>
      </c>
      <c r="T371" s="21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8" t="s">
        <v>212</v>
      </c>
      <c r="AT371" s="218" t="s">
        <v>279</v>
      </c>
      <c r="AU371" s="218" t="s">
        <v>86</v>
      </c>
      <c r="AY371" s="19" t="s">
        <v>150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84</v>
      </c>
      <c r="BK371" s="219">
        <f>ROUND(I371*H371,2)</f>
        <v>0</v>
      </c>
      <c r="BL371" s="19" t="s">
        <v>155</v>
      </c>
      <c r="BM371" s="218" t="s">
        <v>482</v>
      </c>
    </row>
    <row r="372" s="2" customFormat="1">
      <c r="A372" s="40"/>
      <c r="B372" s="41"/>
      <c r="C372" s="42"/>
      <c r="D372" s="220" t="s">
        <v>157</v>
      </c>
      <c r="E372" s="42"/>
      <c r="F372" s="221" t="s">
        <v>481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157</v>
      </c>
      <c r="AU372" s="19" t="s">
        <v>86</v>
      </c>
    </row>
    <row r="373" s="13" customFormat="1">
      <c r="A373" s="13"/>
      <c r="B373" s="226"/>
      <c r="C373" s="227"/>
      <c r="D373" s="220" t="s">
        <v>160</v>
      </c>
      <c r="E373" s="228" t="s">
        <v>21</v>
      </c>
      <c r="F373" s="229" t="s">
        <v>483</v>
      </c>
      <c r="G373" s="227"/>
      <c r="H373" s="230">
        <v>14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160</v>
      </c>
      <c r="AU373" s="236" t="s">
        <v>86</v>
      </c>
      <c r="AV373" s="13" t="s">
        <v>86</v>
      </c>
      <c r="AW373" s="13" t="s">
        <v>38</v>
      </c>
      <c r="AX373" s="13" t="s">
        <v>76</v>
      </c>
      <c r="AY373" s="236" t="s">
        <v>150</v>
      </c>
    </row>
    <row r="374" s="14" customFormat="1">
      <c r="A374" s="14"/>
      <c r="B374" s="237"/>
      <c r="C374" s="238"/>
      <c r="D374" s="220" t="s">
        <v>160</v>
      </c>
      <c r="E374" s="239" t="s">
        <v>21</v>
      </c>
      <c r="F374" s="240" t="s">
        <v>162</v>
      </c>
      <c r="G374" s="238"/>
      <c r="H374" s="241">
        <v>14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160</v>
      </c>
      <c r="AU374" s="247" t="s">
        <v>86</v>
      </c>
      <c r="AV374" s="14" t="s">
        <v>155</v>
      </c>
      <c r="AW374" s="14" t="s">
        <v>38</v>
      </c>
      <c r="AX374" s="14" t="s">
        <v>84</v>
      </c>
      <c r="AY374" s="247" t="s">
        <v>150</v>
      </c>
    </row>
    <row r="375" s="13" customFormat="1">
      <c r="A375" s="13"/>
      <c r="B375" s="226"/>
      <c r="C375" s="227"/>
      <c r="D375" s="220" t="s">
        <v>160</v>
      </c>
      <c r="E375" s="227"/>
      <c r="F375" s="229" t="s">
        <v>484</v>
      </c>
      <c r="G375" s="227"/>
      <c r="H375" s="230">
        <v>14.279999999999999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160</v>
      </c>
      <c r="AU375" s="236" t="s">
        <v>86</v>
      </c>
      <c r="AV375" s="13" t="s">
        <v>86</v>
      </c>
      <c r="AW375" s="13" t="s">
        <v>4</v>
      </c>
      <c r="AX375" s="13" t="s">
        <v>84</v>
      </c>
      <c r="AY375" s="236" t="s">
        <v>150</v>
      </c>
    </row>
    <row r="376" s="12" customFormat="1" ht="22.8" customHeight="1">
      <c r="A376" s="12"/>
      <c r="B376" s="191"/>
      <c r="C376" s="192"/>
      <c r="D376" s="193" t="s">
        <v>75</v>
      </c>
      <c r="E376" s="205" t="s">
        <v>191</v>
      </c>
      <c r="F376" s="205" t="s">
        <v>485</v>
      </c>
      <c r="G376" s="192"/>
      <c r="H376" s="192"/>
      <c r="I376" s="195"/>
      <c r="J376" s="206">
        <f>BK376</f>
        <v>0</v>
      </c>
      <c r="K376" s="192"/>
      <c r="L376" s="197"/>
      <c r="M376" s="198"/>
      <c r="N376" s="199"/>
      <c r="O376" s="199"/>
      <c r="P376" s="200">
        <f>SUM(P377:P387)</f>
        <v>0</v>
      </c>
      <c r="Q376" s="199"/>
      <c r="R376" s="200">
        <f>SUM(R377:R387)</f>
        <v>2.8460687999999998</v>
      </c>
      <c r="S376" s="199"/>
      <c r="T376" s="201">
        <f>SUM(T377:T387)</f>
        <v>1.508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2" t="s">
        <v>84</v>
      </c>
      <c r="AT376" s="203" t="s">
        <v>75</v>
      </c>
      <c r="AU376" s="203" t="s">
        <v>84</v>
      </c>
      <c r="AY376" s="202" t="s">
        <v>150</v>
      </c>
      <c r="BK376" s="204">
        <f>SUM(BK377:BK387)</f>
        <v>0</v>
      </c>
    </row>
    <row r="377" s="2" customFormat="1" ht="16.5" customHeight="1">
      <c r="A377" s="40"/>
      <c r="B377" s="41"/>
      <c r="C377" s="207" t="s">
        <v>486</v>
      </c>
      <c r="D377" s="207" t="s">
        <v>152</v>
      </c>
      <c r="E377" s="208" t="s">
        <v>487</v>
      </c>
      <c r="F377" s="209" t="s">
        <v>488</v>
      </c>
      <c r="G377" s="210" t="s">
        <v>99</v>
      </c>
      <c r="H377" s="211">
        <v>67.980000000000004</v>
      </c>
      <c r="I377" s="212"/>
      <c r="J377" s="213">
        <f>ROUND(I377*H377,2)</f>
        <v>0</v>
      </c>
      <c r="K377" s="209" t="s">
        <v>171</v>
      </c>
      <c r="L377" s="46"/>
      <c r="M377" s="214" t="s">
        <v>21</v>
      </c>
      <c r="N377" s="215" t="s">
        <v>47</v>
      </c>
      <c r="O377" s="86"/>
      <c r="P377" s="216">
        <f>O377*H377</f>
        <v>0</v>
      </c>
      <c r="Q377" s="216">
        <v>0.00055999999999999995</v>
      </c>
      <c r="R377" s="216">
        <f>Q377*H377</f>
        <v>0.0380688</v>
      </c>
      <c r="S377" s="216">
        <v>0</v>
      </c>
      <c r="T377" s="217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8" t="s">
        <v>155</v>
      </c>
      <c r="AT377" s="218" t="s">
        <v>152</v>
      </c>
      <c r="AU377" s="218" t="s">
        <v>86</v>
      </c>
      <c r="AY377" s="19" t="s">
        <v>150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19" t="s">
        <v>84</v>
      </c>
      <c r="BK377" s="219">
        <f>ROUND(I377*H377,2)</f>
        <v>0</v>
      </c>
      <c r="BL377" s="19" t="s">
        <v>155</v>
      </c>
      <c r="BM377" s="218" t="s">
        <v>489</v>
      </c>
    </row>
    <row r="378" s="2" customFormat="1">
      <c r="A378" s="40"/>
      <c r="B378" s="41"/>
      <c r="C378" s="42"/>
      <c r="D378" s="220" t="s">
        <v>157</v>
      </c>
      <c r="E378" s="42"/>
      <c r="F378" s="221" t="s">
        <v>490</v>
      </c>
      <c r="G378" s="42"/>
      <c r="H378" s="42"/>
      <c r="I378" s="222"/>
      <c r="J378" s="42"/>
      <c r="K378" s="42"/>
      <c r="L378" s="46"/>
      <c r="M378" s="223"/>
      <c r="N378" s="224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157</v>
      </c>
      <c r="AU378" s="19" t="s">
        <v>86</v>
      </c>
    </row>
    <row r="379" s="2" customFormat="1">
      <c r="A379" s="40"/>
      <c r="B379" s="41"/>
      <c r="C379" s="42"/>
      <c r="D379" s="248" t="s">
        <v>174</v>
      </c>
      <c r="E379" s="42"/>
      <c r="F379" s="249" t="s">
        <v>491</v>
      </c>
      <c r="G379" s="42"/>
      <c r="H379" s="42"/>
      <c r="I379" s="222"/>
      <c r="J379" s="42"/>
      <c r="K379" s="42"/>
      <c r="L379" s="46"/>
      <c r="M379" s="223"/>
      <c r="N379" s="22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174</v>
      </c>
      <c r="AU379" s="19" t="s">
        <v>86</v>
      </c>
    </row>
    <row r="380" s="2" customFormat="1">
      <c r="A380" s="40"/>
      <c r="B380" s="41"/>
      <c r="C380" s="42"/>
      <c r="D380" s="220" t="s">
        <v>158</v>
      </c>
      <c r="E380" s="42"/>
      <c r="F380" s="225" t="s">
        <v>492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158</v>
      </c>
      <c r="AU380" s="19" t="s">
        <v>86</v>
      </c>
    </row>
    <row r="381" s="13" customFormat="1">
      <c r="A381" s="13"/>
      <c r="B381" s="226"/>
      <c r="C381" s="227"/>
      <c r="D381" s="220" t="s">
        <v>160</v>
      </c>
      <c r="E381" s="228" t="s">
        <v>21</v>
      </c>
      <c r="F381" s="229" t="s">
        <v>493</v>
      </c>
      <c r="G381" s="227"/>
      <c r="H381" s="230">
        <v>67.980000000000004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160</v>
      </c>
      <c r="AU381" s="236" t="s">
        <v>86</v>
      </c>
      <c r="AV381" s="13" t="s">
        <v>86</v>
      </c>
      <c r="AW381" s="13" t="s">
        <v>38</v>
      </c>
      <c r="AX381" s="13" t="s">
        <v>76</v>
      </c>
      <c r="AY381" s="236" t="s">
        <v>150</v>
      </c>
    </row>
    <row r="382" s="14" customFormat="1">
      <c r="A382" s="14"/>
      <c r="B382" s="237"/>
      <c r="C382" s="238"/>
      <c r="D382" s="220" t="s">
        <v>160</v>
      </c>
      <c r="E382" s="239" t="s">
        <v>21</v>
      </c>
      <c r="F382" s="240" t="s">
        <v>162</v>
      </c>
      <c r="G382" s="238"/>
      <c r="H382" s="241">
        <v>67.980000000000004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7" t="s">
        <v>160</v>
      </c>
      <c r="AU382" s="247" t="s">
        <v>86</v>
      </c>
      <c r="AV382" s="14" t="s">
        <v>155</v>
      </c>
      <c r="AW382" s="14" t="s">
        <v>38</v>
      </c>
      <c r="AX382" s="14" t="s">
        <v>84</v>
      </c>
      <c r="AY382" s="247" t="s">
        <v>150</v>
      </c>
    </row>
    <row r="383" s="2" customFormat="1" ht="16.5" customHeight="1">
      <c r="A383" s="40"/>
      <c r="B383" s="41"/>
      <c r="C383" s="207" t="s">
        <v>494</v>
      </c>
      <c r="D383" s="207" t="s">
        <v>152</v>
      </c>
      <c r="E383" s="208" t="s">
        <v>495</v>
      </c>
      <c r="F383" s="209" t="s">
        <v>496</v>
      </c>
      <c r="G383" s="210" t="s">
        <v>99</v>
      </c>
      <c r="H383" s="211">
        <v>52</v>
      </c>
      <c r="I383" s="212"/>
      <c r="J383" s="213">
        <f>ROUND(I383*H383,2)</f>
        <v>0</v>
      </c>
      <c r="K383" s="209" t="s">
        <v>21</v>
      </c>
      <c r="L383" s="46"/>
      <c r="M383" s="214" t="s">
        <v>21</v>
      </c>
      <c r="N383" s="215" t="s">
        <v>47</v>
      </c>
      <c r="O383" s="86"/>
      <c r="P383" s="216">
        <f>O383*H383</f>
        <v>0</v>
      </c>
      <c r="Q383" s="216">
        <v>0.053999999999999999</v>
      </c>
      <c r="R383" s="216">
        <f>Q383*H383</f>
        <v>2.8079999999999998</v>
      </c>
      <c r="S383" s="216">
        <v>0.029000000000000001</v>
      </c>
      <c r="T383" s="217">
        <f>S383*H383</f>
        <v>1.508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8" t="s">
        <v>155</v>
      </c>
      <c r="AT383" s="218" t="s">
        <v>152</v>
      </c>
      <c r="AU383" s="218" t="s">
        <v>86</v>
      </c>
      <c r="AY383" s="19" t="s">
        <v>150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19" t="s">
        <v>84</v>
      </c>
      <c r="BK383" s="219">
        <f>ROUND(I383*H383,2)</f>
        <v>0</v>
      </c>
      <c r="BL383" s="19" t="s">
        <v>155</v>
      </c>
      <c r="BM383" s="218" t="s">
        <v>497</v>
      </c>
    </row>
    <row r="384" s="2" customFormat="1">
      <c r="A384" s="40"/>
      <c r="B384" s="41"/>
      <c r="C384" s="42"/>
      <c r="D384" s="220" t="s">
        <v>157</v>
      </c>
      <c r="E384" s="42"/>
      <c r="F384" s="221" t="s">
        <v>498</v>
      </c>
      <c r="G384" s="42"/>
      <c r="H384" s="42"/>
      <c r="I384" s="222"/>
      <c r="J384" s="42"/>
      <c r="K384" s="42"/>
      <c r="L384" s="46"/>
      <c r="M384" s="223"/>
      <c r="N384" s="224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157</v>
      </c>
      <c r="AU384" s="19" t="s">
        <v>86</v>
      </c>
    </row>
    <row r="385" s="2" customFormat="1">
      <c r="A385" s="40"/>
      <c r="B385" s="41"/>
      <c r="C385" s="42"/>
      <c r="D385" s="220" t="s">
        <v>158</v>
      </c>
      <c r="E385" s="42"/>
      <c r="F385" s="225" t="s">
        <v>499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158</v>
      </c>
      <c r="AU385" s="19" t="s">
        <v>86</v>
      </c>
    </row>
    <row r="386" s="13" customFormat="1">
      <c r="A386" s="13"/>
      <c r="B386" s="226"/>
      <c r="C386" s="227"/>
      <c r="D386" s="220" t="s">
        <v>160</v>
      </c>
      <c r="E386" s="228" t="s">
        <v>21</v>
      </c>
      <c r="F386" s="229" t="s">
        <v>204</v>
      </c>
      <c r="G386" s="227"/>
      <c r="H386" s="230">
        <v>52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160</v>
      </c>
      <c r="AU386" s="236" t="s">
        <v>86</v>
      </c>
      <c r="AV386" s="13" t="s">
        <v>86</v>
      </c>
      <c r="AW386" s="13" t="s">
        <v>38</v>
      </c>
      <c r="AX386" s="13" t="s">
        <v>76</v>
      </c>
      <c r="AY386" s="236" t="s">
        <v>150</v>
      </c>
    </row>
    <row r="387" s="14" customFormat="1">
      <c r="A387" s="14"/>
      <c r="B387" s="237"/>
      <c r="C387" s="238"/>
      <c r="D387" s="220" t="s">
        <v>160</v>
      </c>
      <c r="E387" s="239" t="s">
        <v>111</v>
      </c>
      <c r="F387" s="240" t="s">
        <v>162</v>
      </c>
      <c r="G387" s="238"/>
      <c r="H387" s="241">
        <v>52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160</v>
      </c>
      <c r="AU387" s="247" t="s">
        <v>86</v>
      </c>
      <c r="AV387" s="14" t="s">
        <v>155</v>
      </c>
      <c r="AW387" s="14" t="s">
        <v>38</v>
      </c>
      <c r="AX387" s="14" t="s">
        <v>84</v>
      </c>
      <c r="AY387" s="247" t="s">
        <v>150</v>
      </c>
    </row>
    <row r="388" s="12" customFormat="1" ht="22.8" customHeight="1">
      <c r="A388" s="12"/>
      <c r="B388" s="191"/>
      <c r="C388" s="192"/>
      <c r="D388" s="193" t="s">
        <v>75</v>
      </c>
      <c r="E388" s="205" t="s">
        <v>212</v>
      </c>
      <c r="F388" s="205" t="s">
        <v>500</v>
      </c>
      <c r="G388" s="192"/>
      <c r="H388" s="192"/>
      <c r="I388" s="195"/>
      <c r="J388" s="206">
        <f>BK388</f>
        <v>0</v>
      </c>
      <c r="K388" s="192"/>
      <c r="L388" s="197"/>
      <c r="M388" s="198"/>
      <c r="N388" s="199"/>
      <c r="O388" s="199"/>
      <c r="P388" s="200">
        <f>SUM(P389:P393)</f>
        <v>0</v>
      </c>
      <c r="Q388" s="199"/>
      <c r="R388" s="200">
        <f>SUM(R389:R393)</f>
        <v>0.07288</v>
      </c>
      <c r="S388" s="199"/>
      <c r="T388" s="201">
        <f>SUM(T389:T393)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2" t="s">
        <v>84</v>
      </c>
      <c r="AT388" s="203" t="s">
        <v>75</v>
      </c>
      <c r="AU388" s="203" t="s">
        <v>84</v>
      </c>
      <c r="AY388" s="202" t="s">
        <v>150</v>
      </c>
      <c r="BK388" s="204">
        <f>SUM(BK389:BK393)</f>
        <v>0</v>
      </c>
    </row>
    <row r="389" s="2" customFormat="1" ht="26.4" customHeight="1">
      <c r="A389" s="40"/>
      <c r="B389" s="41"/>
      <c r="C389" s="207" t="s">
        <v>501</v>
      </c>
      <c r="D389" s="207" t="s">
        <v>152</v>
      </c>
      <c r="E389" s="208" t="s">
        <v>502</v>
      </c>
      <c r="F389" s="209" t="s">
        <v>503</v>
      </c>
      <c r="G389" s="210" t="s">
        <v>504</v>
      </c>
      <c r="H389" s="211">
        <v>8</v>
      </c>
      <c r="I389" s="212"/>
      <c r="J389" s="213">
        <f>ROUND(I389*H389,2)</f>
        <v>0</v>
      </c>
      <c r="K389" s="209" t="s">
        <v>21</v>
      </c>
      <c r="L389" s="46"/>
      <c r="M389" s="214" t="s">
        <v>21</v>
      </c>
      <c r="N389" s="215" t="s">
        <v>47</v>
      </c>
      <c r="O389" s="86"/>
      <c r="P389" s="216">
        <f>O389*H389</f>
        <v>0</v>
      </c>
      <c r="Q389" s="216">
        <v>0.00911</v>
      </c>
      <c r="R389" s="216">
        <f>Q389*H389</f>
        <v>0.07288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155</v>
      </c>
      <c r="AT389" s="218" t="s">
        <v>152</v>
      </c>
      <c r="AU389" s="218" t="s">
        <v>86</v>
      </c>
      <c r="AY389" s="19" t="s">
        <v>150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84</v>
      </c>
      <c r="BK389" s="219">
        <f>ROUND(I389*H389,2)</f>
        <v>0</v>
      </c>
      <c r="BL389" s="19" t="s">
        <v>155</v>
      </c>
      <c r="BM389" s="218" t="s">
        <v>505</v>
      </c>
    </row>
    <row r="390" s="2" customFormat="1">
      <c r="A390" s="40"/>
      <c r="B390" s="41"/>
      <c r="C390" s="42"/>
      <c r="D390" s="220" t="s">
        <v>157</v>
      </c>
      <c r="E390" s="42"/>
      <c r="F390" s="221" t="s">
        <v>503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157</v>
      </c>
      <c r="AU390" s="19" t="s">
        <v>86</v>
      </c>
    </row>
    <row r="391" s="2" customFormat="1">
      <c r="A391" s="40"/>
      <c r="B391" s="41"/>
      <c r="C391" s="42"/>
      <c r="D391" s="220" t="s">
        <v>158</v>
      </c>
      <c r="E391" s="42"/>
      <c r="F391" s="225" t="s">
        <v>506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158</v>
      </c>
      <c r="AU391" s="19" t="s">
        <v>86</v>
      </c>
    </row>
    <row r="392" s="13" customFormat="1">
      <c r="A392" s="13"/>
      <c r="B392" s="226"/>
      <c r="C392" s="227"/>
      <c r="D392" s="220" t="s">
        <v>160</v>
      </c>
      <c r="E392" s="228" t="s">
        <v>21</v>
      </c>
      <c r="F392" s="229" t="s">
        <v>507</v>
      </c>
      <c r="G392" s="227"/>
      <c r="H392" s="230">
        <v>8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160</v>
      </c>
      <c r="AU392" s="236" t="s">
        <v>86</v>
      </c>
      <c r="AV392" s="13" t="s">
        <v>86</v>
      </c>
      <c r="AW392" s="13" t="s">
        <v>38</v>
      </c>
      <c r="AX392" s="13" t="s">
        <v>76</v>
      </c>
      <c r="AY392" s="236" t="s">
        <v>150</v>
      </c>
    </row>
    <row r="393" s="14" customFormat="1">
      <c r="A393" s="14"/>
      <c r="B393" s="237"/>
      <c r="C393" s="238"/>
      <c r="D393" s="220" t="s">
        <v>160</v>
      </c>
      <c r="E393" s="239" t="s">
        <v>21</v>
      </c>
      <c r="F393" s="240" t="s">
        <v>162</v>
      </c>
      <c r="G393" s="238"/>
      <c r="H393" s="241">
        <v>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160</v>
      </c>
      <c r="AU393" s="247" t="s">
        <v>86</v>
      </c>
      <c r="AV393" s="14" t="s">
        <v>155</v>
      </c>
      <c r="AW393" s="14" t="s">
        <v>38</v>
      </c>
      <c r="AX393" s="14" t="s">
        <v>84</v>
      </c>
      <c r="AY393" s="247" t="s">
        <v>150</v>
      </c>
    </row>
    <row r="394" s="12" customFormat="1" ht="22.8" customHeight="1">
      <c r="A394" s="12"/>
      <c r="B394" s="191"/>
      <c r="C394" s="192"/>
      <c r="D394" s="193" t="s">
        <v>75</v>
      </c>
      <c r="E394" s="205" t="s">
        <v>220</v>
      </c>
      <c r="F394" s="205" t="s">
        <v>508</v>
      </c>
      <c r="G394" s="192"/>
      <c r="H394" s="192"/>
      <c r="I394" s="195"/>
      <c r="J394" s="206">
        <f>BK394</f>
        <v>0</v>
      </c>
      <c r="K394" s="192"/>
      <c r="L394" s="197"/>
      <c r="M394" s="198"/>
      <c r="N394" s="199"/>
      <c r="O394" s="199"/>
      <c r="P394" s="200">
        <f>SUM(P395:P482)</f>
        <v>0</v>
      </c>
      <c r="Q394" s="199"/>
      <c r="R394" s="200">
        <f>SUM(R395:R482)</f>
        <v>13.169952645999999</v>
      </c>
      <c r="S394" s="199"/>
      <c r="T394" s="201">
        <f>SUM(T395:T482)</f>
        <v>267.18805600000002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2" t="s">
        <v>84</v>
      </c>
      <c r="AT394" s="203" t="s">
        <v>75</v>
      </c>
      <c r="AU394" s="203" t="s">
        <v>84</v>
      </c>
      <c r="AY394" s="202" t="s">
        <v>150</v>
      </c>
      <c r="BK394" s="204">
        <f>SUM(BK395:BK482)</f>
        <v>0</v>
      </c>
    </row>
    <row r="395" s="2" customFormat="1" ht="24" customHeight="1">
      <c r="A395" s="40"/>
      <c r="B395" s="41"/>
      <c r="C395" s="207" t="s">
        <v>509</v>
      </c>
      <c r="D395" s="207" t="s">
        <v>152</v>
      </c>
      <c r="E395" s="208" t="s">
        <v>510</v>
      </c>
      <c r="F395" s="209" t="s">
        <v>511</v>
      </c>
      <c r="G395" s="210" t="s">
        <v>170</v>
      </c>
      <c r="H395" s="211">
        <v>66</v>
      </c>
      <c r="I395" s="212"/>
      <c r="J395" s="213">
        <f>ROUND(I395*H395,2)</f>
        <v>0</v>
      </c>
      <c r="K395" s="209" t="s">
        <v>171</v>
      </c>
      <c r="L395" s="46"/>
      <c r="M395" s="214" t="s">
        <v>21</v>
      </c>
      <c r="N395" s="215" t="s">
        <v>47</v>
      </c>
      <c r="O395" s="86"/>
      <c r="P395" s="216">
        <f>O395*H395</f>
        <v>0</v>
      </c>
      <c r="Q395" s="216">
        <v>0.14041999999999999</v>
      </c>
      <c r="R395" s="216">
        <f>Q395*H395</f>
        <v>9.2677199999999988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155</v>
      </c>
      <c r="AT395" s="218" t="s">
        <v>152</v>
      </c>
      <c r="AU395" s="218" t="s">
        <v>86</v>
      </c>
      <c r="AY395" s="19" t="s">
        <v>150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84</v>
      </c>
      <c r="BK395" s="219">
        <f>ROUND(I395*H395,2)</f>
        <v>0</v>
      </c>
      <c r="BL395" s="19" t="s">
        <v>155</v>
      </c>
      <c r="BM395" s="218" t="s">
        <v>512</v>
      </c>
    </row>
    <row r="396" s="2" customFormat="1">
      <c r="A396" s="40"/>
      <c r="B396" s="41"/>
      <c r="C396" s="42"/>
      <c r="D396" s="220" t="s">
        <v>157</v>
      </c>
      <c r="E396" s="42"/>
      <c r="F396" s="221" t="s">
        <v>513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157</v>
      </c>
      <c r="AU396" s="19" t="s">
        <v>86</v>
      </c>
    </row>
    <row r="397" s="2" customFormat="1">
      <c r="A397" s="40"/>
      <c r="B397" s="41"/>
      <c r="C397" s="42"/>
      <c r="D397" s="248" t="s">
        <v>174</v>
      </c>
      <c r="E397" s="42"/>
      <c r="F397" s="249" t="s">
        <v>514</v>
      </c>
      <c r="G397" s="42"/>
      <c r="H397" s="42"/>
      <c r="I397" s="222"/>
      <c r="J397" s="42"/>
      <c r="K397" s="42"/>
      <c r="L397" s="46"/>
      <c r="M397" s="223"/>
      <c r="N397" s="224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174</v>
      </c>
      <c r="AU397" s="19" t="s">
        <v>86</v>
      </c>
    </row>
    <row r="398" s="13" customFormat="1">
      <c r="A398" s="13"/>
      <c r="B398" s="226"/>
      <c r="C398" s="227"/>
      <c r="D398" s="220" t="s">
        <v>160</v>
      </c>
      <c r="E398" s="228" t="s">
        <v>21</v>
      </c>
      <c r="F398" s="229" t="s">
        <v>515</v>
      </c>
      <c r="G398" s="227"/>
      <c r="H398" s="230">
        <v>66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160</v>
      </c>
      <c r="AU398" s="236" t="s">
        <v>86</v>
      </c>
      <c r="AV398" s="13" t="s">
        <v>86</v>
      </c>
      <c r="AW398" s="13" t="s">
        <v>38</v>
      </c>
      <c r="AX398" s="13" t="s">
        <v>76</v>
      </c>
      <c r="AY398" s="236" t="s">
        <v>150</v>
      </c>
    </row>
    <row r="399" s="14" customFormat="1">
      <c r="A399" s="14"/>
      <c r="B399" s="237"/>
      <c r="C399" s="238"/>
      <c r="D399" s="220" t="s">
        <v>160</v>
      </c>
      <c r="E399" s="239" t="s">
        <v>21</v>
      </c>
      <c r="F399" s="240" t="s">
        <v>162</v>
      </c>
      <c r="G399" s="238"/>
      <c r="H399" s="241">
        <v>66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160</v>
      </c>
      <c r="AU399" s="247" t="s">
        <v>86</v>
      </c>
      <c r="AV399" s="14" t="s">
        <v>155</v>
      </c>
      <c r="AW399" s="14" t="s">
        <v>38</v>
      </c>
      <c r="AX399" s="14" t="s">
        <v>84</v>
      </c>
      <c r="AY399" s="247" t="s">
        <v>150</v>
      </c>
    </row>
    <row r="400" s="2" customFormat="1" ht="16.5" customHeight="1">
      <c r="A400" s="40"/>
      <c r="B400" s="41"/>
      <c r="C400" s="264" t="s">
        <v>113</v>
      </c>
      <c r="D400" s="264" t="s">
        <v>279</v>
      </c>
      <c r="E400" s="265" t="s">
        <v>516</v>
      </c>
      <c r="F400" s="266" t="s">
        <v>517</v>
      </c>
      <c r="G400" s="267" t="s">
        <v>170</v>
      </c>
      <c r="H400" s="268">
        <v>67.319999999999993</v>
      </c>
      <c r="I400" s="269"/>
      <c r="J400" s="270">
        <f>ROUND(I400*H400,2)</f>
        <v>0</v>
      </c>
      <c r="K400" s="266" t="s">
        <v>171</v>
      </c>
      <c r="L400" s="271"/>
      <c r="M400" s="272" t="s">
        <v>21</v>
      </c>
      <c r="N400" s="273" t="s">
        <v>47</v>
      </c>
      <c r="O400" s="86"/>
      <c r="P400" s="216">
        <f>O400*H400</f>
        <v>0</v>
      </c>
      <c r="Q400" s="216">
        <v>0.056120000000000003</v>
      </c>
      <c r="R400" s="216">
        <f>Q400*H400</f>
        <v>3.7779984</v>
      </c>
      <c r="S400" s="216">
        <v>0</v>
      </c>
      <c r="T400" s="217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8" t="s">
        <v>212</v>
      </c>
      <c r="AT400" s="218" t="s">
        <v>279</v>
      </c>
      <c r="AU400" s="218" t="s">
        <v>86</v>
      </c>
      <c r="AY400" s="19" t="s">
        <v>150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19" t="s">
        <v>84</v>
      </c>
      <c r="BK400" s="219">
        <f>ROUND(I400*H400,2)</f>
        <v>0</v>
      </c>
      <c r="BL400" s="19" t="s">
        <v>155</v>
      </c>
      <c r="BM400" s="218" t="s">
        <v>518</v>
      </c>
    </row>
    <row r="401" s="2" customFormat="1">
      <c r="A401" s="40"/>
      <c r="B401" s="41"/>
      <c r="C401" s="42"/>
      <c r="D401" s="220" t="s">
        <v>157</v>
      </c>
      <c r="E401" s="42"/>
      <c r="F401" s="221" t="s">
        <v>517</v>
      </c>
      <c r="G401" s="42"/>
      <c r="H401" s="42"/>
      <c r="I401" s="222"/>
      <c r="J401" s="42"/>
      <c r="K401" s="42"/>
      <c r="L401" s="46"/>
      <c r="M401" s="223"/>
      <c r="N401" s="224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157</v>
      </c>
      <c r="AU401" s="19" t="s">
        <v>86</v>
      </c>
    </row>
    <row r="402" s="13" customFormat="1">
      <c r="A402" s="13"/>
      <c r="B402" s="226"/>
      <c r="C402" s="227"/>
      <c r="D402" s="220" t="s">
        <v>160</v>
      </c>
      <c r="E402" s="227"/>
      <c r="F402" s="229" t="s">
        <v>519</v>
      </c>
      <c r="G402" s="227"/>
      <c r="H402" s="230">
        <v>67.319999999999993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160</v>
      </c>
      <c r="AU402" s="236" t="s">
        <v>86</v>
      </c>
      <c r="AV402" s="13" t="s">
        <v>86</v>
      </c>
      <c r="AW402" s="13" t="s">
        <v>4</v>
      </c>
      <c r="AX402" s="13" t="s">
        <v>84</v>
      </c>
      <c r="AY402" s="236" t="s">
        <v>150</v>
      </c>
    </row>
    <row r="403" s="2" customFormat="1" ht="16.5" customHeight="1">
      <c r="A403" s="40"/>
      <c r="B403" s="41"/>
      <c r="C403" s="207" t="s">
        <v>520</v>
      </c>
      <c r="D403" s="207" t="s">
        <v>152</v>
      </c>
      <c r="E403" s="208" t="s">
        <v>521</v>
      </c>
      <c r="F403" s="209" t="s">
        <v>522</v>
      </c>
      <c r="G403" s="210" t="s">
        <v>99</v>
      </c>
      <c r="H403" s="211">
        <v>126</v>
      </c>
      <c r="I403" s="212"/>
      <c r="J403" s="213">
        <f>ROUND(I403*H403,2)</f>
        <v>0</v>
      </c>
      <c r="K403" s="209" t="s">
        <v>171</v>
      </c>
      <c r="L403" s="46"/>
      <c r="M403" s="214" t="s">
        <v>21</v>
      </c>
      <c r="N403" s="215" t="s">
        <v>47</v>
      </c>
      <c r="O403" s="86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155</v>
      </c>
      <c r="AT403" s="218" t="s">
        <v>152</v>
      </c>
      <c r="AU403" s="218" t="s">
        <v>86</v>
      </c>
      <c r="AY403" s="19" t="s">
        <v>150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84</v>
      </c>
      <c r="BK403" s="219">
        <f>ROUND(I403*H403,2)</f>
        <v>0</v>
      </c>
      <c r="BL403" s="19" t="s">
        <v>155</v>
      </c>
      <c r="BM403" s="218" t="s">
        <v>523</v>
      </c>
    </row>
    <row r="404" s="2" customFormat="1">
      <c r="A404" s="40"/>
      <c r="B404" s="41"/>
      <c r="C404" s="42"/>
      <c r="D404" s="220" t="s">
        <v>157</v>
      </c>
      <c r="E404" s="42"/>
      <c r="F404" s="221" t="s">
        <v>524</v>
      </c>
      <c r="G404" s="42"/>
      <c r="H404" s="42"/>
      <c r="I404" s="222"/>
      <c r="J404" s="42"/>
      <c r="K404" s="42"/>
      <c r="L404" s="46"/>
      <c r="M404" s="223"/>
      <c r="N404" s="224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157</v>
      </c>
      <c r="AU404" s="19" t="s">
        <v>86</v>
      </c>
    </row>
    <row r="405" s="2" customFormat="1">
      <c r="A405" s="40"/>
      <c r="B405" s="41"/>
      <c r="C405" s="42"/>
      <c r="D405" s="248" t="s">
        <v>174</v>
      </c>
      <c r="E405" s="42"/>
      <c r="F405" s="249" t="s">
        <v>525</v>
      </c>
      <c r="G405" s="42"/>
      <c r="H405" s="42"/>
      <c r="I405" s="222"/>
      <c r="J405" s="42"/>
      <c r="K405" s="42"/>
      <c r="L405" s="46"/>
      <c r="M405" s="223"/>
      <c r="N405" s="224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174</v>
      </c>
      <c r="AU405" s="19" t="s">
        <v>86</v>
      </c>
    </row>
    <row r="406" s="13" customFormat="1">
      <c r="A406" s="13"/>
      <c r="B406" s="226"/>
      <c r="C406" s="227"/>
      <c r="D406" s="220" t="s">
        <v>160</v>
      </c>
      <c r="E406" s="228" t="s">
        <v>21</v>
      </c>
      <c r="F406" s="229" t="s">
        <v>526</v>
      </c>
      <c r="G406" s="227"/>
      <c r="H406" s="230">
        <v>126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160</v>
      </c>
      <c r="AU406" s="236" t="s">
        <v>86</v>
      </c>
      <c r="AV406" s="13" t="s">
        <v>86</v>
      </c>
      <c r="AW406" s="13" t="s">
        <v>38</v>
      </c>
      <c r="AX406" s="13" t="s">
        <v>76</v>
      </c>
      <c r="AY406" s="236" t="s">
        <v>150</v>
      </c>
    </row>
    <row r="407" s="14" customFormat="1">
      <c r="A407" s="14"/>
      <c r="B407" s="237"/>
      <c r="C407" s="238"/>
      <c r="D407" s="220" t="s">
        <v>160</v>
      </c>
      <c r="E407" s="239" t="s">
        <v>21</v>
      </c>
      <c r="F407" s="240" t="s">
        <v>162</v>
      </c>
      <c r="G407" s="238"/>
      <c r="H407" s="241">
        <v>126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160</v>
      </c>
      <c r="AU407" s="247" t="s">
        <v>86</v>
      </c>
      <c r="AV407" s="14" t="s">
        <v>155</v>
      </c>
      <c r="AW407" s="14" t="s">
        <v>38</v>
      </c>
      <c r="AX407" s="14" t="s">
        <v>84</v>
      </c>
      <c r="AY407" s="247" t="s">
        <v>150</v>
      </c>
    </row>
    <row r="408" s="2" customFormat="1" ht="16.5" customHeight="1">
      <c r="A408" s="40"/>
      <c r="B408" s="41"/>
      <c r="C408" s="207" t="s">
        <v>527</v>
      </c>
      <c r="D408" s="207" t="s">
        <v>152</v>
      </c>
      <c r="E408" s="208" t="s">
        <v>528</v>
      </c>
      <c r="F408" s="209" t="s">
        <v>529</v>
      </c>
      <c r="G408" s="210" t="s">
        <v>99</v>
      </c>
      <c r="H408" s="211">
        <v>2.5600000000000001</v>
      </c>
      <c r="I408" s="212"/>
      <c r="J408" s="213">
        <f>ROUND(I408*H408,2)</f>
        <v>0</v>
      </c>
      <c r="K408" s="209" t="s">
        <v>171</v>
      </c>
      <c r="L408" s="46"/>
      <c r="M408" s="214" t="s">
        <v>21</v>
      </c>
      <c r="N408" s="215" t="s">
        <v>47</v>
      </c>
      <c r="O408" s="86"/>
      <c r="P408" s="216">
        <f>O408*H408</f>
        <v>0</v>
      </c>
      <c r="Q408" s="216">
        <v>0.00063000000000000003</v>
      </c>
      <c r="R408" s="216">
        <f>Q408*H408</f>
        <v>0.0016128000000000002</v>
      </c>
      <c r="S408" s="216">
        <v>0</v>
      </c>
      <c r="T408" s="217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8" t="s">
        <v>155</v>
      </c>
      <c r="AT408" s="218" t="s">
        <v>152</v>
      </c>
      <c r="AU408" s="218" t="s">
        <v>86</v>
      </c>
      <c r="AY408" s="19" t="s">
        <v>150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84</v>
      </c>
      <c r="BK408" s="219">
        <f>ROUND(I408*H408,2)</f>
        <v>0</v>
      </c>
      <c r="BL408" s="19" t="s">
        <v>155</v>
      </c>
      <c r="BM408" s="218" t="s">
        <v>530</v>
      </c>
    </row>
    <row r="409" s="2" customFormat="1">
      <c r="A409" s="40"/>
      <c r="B409" s="41"/>
      <c r="C409" s="42"/>
      <c r="D409" s="220" t="s">
        <v>157</v>
      </c>
      <c r="E409" s="42"/>
      <c r="F409" s="221" t="s">
        <v>531</v>
      </c>
      <c r="G409" s="42"/>
      <c r="H409" s="42"/>
      <c r="I409" s="222"/>
      <c r="J409" s="42"/>
      <c r="K409" s="42"/>
      <c r="L409" s="46"/>
      <c r="M409" s="223"/>
      <c r="N409" s="224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157</v>
      </c>
      <c r="AU409" s="19" t="s">
        <v>86</v>
      </c>
    </row>
    <row r="410" s="2" customFormat="1">
      <c r="A410" s="40"/>
      <c r="B410" s="41"/>
      <c r="C410" s="42"/>
      <c r="D410" s="248" t="s">
        <v>174</v>
      </c>
      <c r="E410" s="42"/>
      <c r="F410" s="249" t="s">
        <v>532</v>
      </c>
      <c r="G410" s="42"/>
      <c r="H410" s="42"/>
      <c r="I410" s="222"/>
      <c r="J410" s="42"/>
      <c r="K410" s="42"/>
      <c r="L410" s="46"/>
      <c r="M410" s="223"/>
      <c r="N410" s="224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174</v>
      </c>
      <c r="AU410" s="19" t="s">
        <v>86</v>
      </c>
    </row>
    <row r="411" s="2" customFormat="1">
      <c r="A411" s="40"/>
      <c r="B411" s="41"/>
      <c r="C411" s="42"/>
      <c r="D411" s="220" t="s">
        <v>158</v>
      </c>
      <c r="E411" s="42"/>
      <c r="F411" s="225" t="s">
        <v>533</v>
      </c>
      <c r="G411" s="42"/>
      <c r="H411" s="42"/>
      <c r="I411" s="222"/>
      <c r="J411" s="42"/>
      <c r="K411" s="42"/>
      <c r="L411" s="46"/>
      <c r="M411" s="223"/>
      <c r="N411" s="224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158</v>
      </c>
      <c r="AU411" s="19" t="s">
        <v>86</v>
      </c>
    </row>
    <row r="412" s="13" customFormat="1">
      <c r="A412" s="13"/>
      <c r="B412" s="226"/>
      <c r="C412" s="227"/>
      <c r="D412" s="220" t="s">
        <v>160</v>
      </c>
      <c r="E412" s="228" t="s">
        <v>21</v>
      </c>
      <c r="F412" s="229" t="s">
        <v>534</v>
      </c>
      <c r="G412" s="227"/>
      <c r="H412" s="230">
        <v>2.5600000000000001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160</v>
      </c>
      <c r="AU412" s="236" t="s">
        <v>86</v>
      </c>
      <c r="AV412" s="13" t="s">
        <v>86</v>
      </c>
      <c r="AW412" s="13" t="s">
        <v>38</v>
      </c>
      <c r="AX412" s="13" t="s">
        <v>76</v>
      </c>
      <c r="AY412" s="236" t="s">
        <v>150</v>
      </c>
    </row>
    <row r="413" s="14" customFormat="1">
      <c r="A413" s="14"/>
      <c r="B413" s="237"/>
      <c r="C413" s="238"/>
      <c r="D413" s="220" t="s">
        <v>160</v>
      </c>
      <c r="E413" s="239" t="s">
        <v>21</v>
      </c>
      <c r="F413" s="240" t="s">
        <v>162</v>
      </c>
      <c r="G413" s="238"/>
      <c r="H413" s="241">
        <v>2.5600000000000001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160</v>
      </c>
      <c r="AU413" s="247" t="s">
        <v>86</v>
      </c>
      <c r="AV413" s="14" t="s">
        <v>155</v>
      </c>
      <c r="AW413" s="14" t="s">
        <v>38</v>
      </c>
      <c r="AX413" s="14" t="s">
        <v>84</v>
      </c>
      <c r="AY413" s="247" t="s">
        <v>150</v>
      </c>
    </row>
    <row r="414" s="2" customFormat="1" ht="16.5" customHeight="1">
      <c r="A414" s="40"/>
      <c r="B414" s="41"/>
      <c r="C414" s="207" t="s">
        <v>535</v>
      </c>
      <c r="D414" s="207" t="s">
        <v>152</v>
      </c>
      <c r="E414" s="208" t="s">
        <v>536</v>
      </c>
      <c r="F414" s="209" t="s">
        <v>537</v>
      </c>
      <c r="G414" s="210" t="s">
        <v>170</v>
      </c>
      <c r="H414" s="211">
        <v>20.800000000000001</v>
      </c>
      <c r="I414" s="212"/>
      <c r="J414" s="213">
        <f>ROUND(I414*H414,2)</f>
        <v>0</v>
      </c>
      <c r="K414" s="209" t="s">
        <v>171</v>
      </c>
      <c r="L414" s="46"/>
      <c r="M414" s="214" t="s">
        <v>21</v>
      </c>
      <c r="N414" s="215" t="s">
        <v>47</v>
      </c>
      <c r="O414" s="86"/>
      <c r="P414" s="216">
        <f>O414*H414</f>
        <v>0</v>
      </c>
      <c r="Q414" s="216">
        <v>0.00047937000000000001</v>
      </c>
      <c r="R414" s="216">
        <f>Q414*H414</f>
        <v>0.0099708959999999999</v>
      </c>
      <c r="S414" s="216">
        <v>0</v>
      </c>
      <c r="T414" s="217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8" t="s">
        <v>155</v>
      </c>
      <c r="AT414" s="218" t="s">
        <v>152</v>
      </c>
      <c r="AU414" s="218" t="s">
        <v>86</v>
      </c>
      <c r="AY414" s="19" t="s">
        <v>150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9" t="s">
        <v>84</v>
      </c>
      <c r="BK414" s="219">
        <f>ROUND(I414*H414,2)</f>
        <v>0</v>
      </c>
      <c r="BL414" s="19" t="s">
        <v>155</v>
      </c>
      <c r="BM414" s="218" t="s">
        <v>538</v>
      </c>
    </row>
    <row r="415" s="2" customFormat="1">
      <c r="A415" s="40"/>
      <c r="B415" s="41"/>
      <c r="C415" s="42"/>
      <c r="D415" s="220" t="s">
        <v>157</v>
      </c>
      <c r="E415" s="42"/>
      <c r="F415" s="221" t="s">
        <v>539</v>
      </c>
      <c r="G415" s="42"/>
      <c r="H415" s="42"/>
      <c r="I415" s="222"/>
      <c r="J415" s="42"/>
      <c r="K415" s="42"/>
      <c r="L415" s="46"/>
      <c r="M415" s="223"/>
      <c r="N415" s="224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157</v>
      </c>
      <c r="AU415" s="19" t="s">
        <v>86</v>
      </c>
    </row>
    <row r="416" s="2" customFormat="1">
      <c r="A416" s="40"/>
      <c r="B416" s="41"/>
      <c r="C416" s="42"/>
      <c r="D416" s="248" t="s">
        <v>174</v>
      </c>
      <c r="E416" s="42"/>
      <c r="F416" s="249" t="s">
        <v>540</v>
      </c>
      <c r="G416" s="42"/>
      <c r="H416" s="42"/>
      <c r="I416" s="222"/>
      <c r="J416" s="42"/>
      <c r="K416" s="42"/>
      <c r="L416" s="46"/>
      <c r="M416" s="223"/>
      <c r="N416" s="224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174</v>
      </c>
      <c r="AU416" s="19" t="s">
        <v>86</v>
      </c>
    </row>
    <row r="417" s="2" customFormat="1">
      <c r="A417" s="40"/>
      <c r="B417" s="41"/>
      <c r="C417" s="42"/>
      <c r="D417" s="220" t="s">
        <v>158</v>
      </c>
      <c r="E417" s="42"/>
      <c r="F417" s="225" t="s">
        <v>541</v>
      </c>
      <c r="G417" s="42"/>
      <c r="H417" s="42"/>
      <c r="I417" s="222"/>
      <c r="J417" s="42"/>
      <c r="K417" s="42"/>
      <c r="L417" s="46"/>
      <c r="M417" s="223"/>
      <c r="N417" s="224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158</v>
      </c>
      <c r="AU417" s="19" t="s">
        <v>86</v>
      </c>
    </row>
    <row r="418" s="13" customFormat="1">
      <c r="A418" s="13"/>
      <c r="B418" s="226"/>
      <c r="C418" s="227"/>
      <c r="D418" s="220" t="s">
        <v>160</v>
      </c>
      <c r="E418" s="228" t="s">
        <v>21</v>
      </c>
      <c r="F418" s="229" t="s">
        <v>542</v>
      </c>
      <c r="G418" s="227"/>
      <c r="H418" s="230">
        <v>20.800000000000001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160</v>
      </c>
      <c r="AU418" s="236" t="s">
        <v>86</v>
      </c>
      <c r="AV418" s="13" t="s">
        <v>86</v>
      </c>
      <c r="AW418" s="13" t="s">
        <v>38</v>
      </c>
      <c r="AX418" s="13" t="s">
        <v>76</v>
      </c>
      <c r="AY418" s="236" t="s">
        <v>150</v>
      </c>
    </row>
    <row r="419" s="14" customFormat="1">
      <c r="A419" s="14"/>
      <c r="B419" s="237"/>
      <c r="C419" s="238"/>
      <c r="D419" s="220" t="s">
        <v>160</v>
      </c>
      <c r="E419" s="239" t="s">
        <v>21</v>
      </c>
      <c r="F419" s="240" t="s">
        <v>162</v>
      </c>
      <c r="G419" s="238"/>
      <c r="H419" s="241">
        <v>20.800000000000001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160</v>
      </c>
      <c r="AU419" s="247" t="s">
        <v>86</v>
      </c>
      <c r="AV419" s="14" t="s">
        <v>155</v>
      </c>
      <c r="AW419" s="14" t="s">
        <v>38</v>
      </c>
      <c r="AX419" s="14" t="s">
        <v>84</v>
      </c>
      <c r="AY419" s="247" t="s">
        <v>150</v>
      </c>
    </row>
    <row r="420" s="2" customFormat="1" ht="26.4" customHeight="1">
      <c r="A420" s="40"/>
      <c r="B420" s="41"/>
      <c r="C420" s="207" t="s">
        <v>543</v>
      </c>
      <c r="D420" s="207" t="s">
        <v>152</v>
      </c>
      <c r="E420" s="208" t="s">
        <v>544</v>
      </c>
      <c r="F420" s="209" t="s">
        <v>545</v>
      </c>
      <c r="G420" s="210" t="s">
        <v>165</v>
      </c>
      <c r="H420" s="211">
        <v>1</v>
      </c>
      <c r="I420" s="212"/>
      <c r="J420" s="213">
        <f>ROUND(I420*H420,2)</f>
        <v>0</v>
      </c>
      <c r="K420" s="209" t="s">
        <v>21</v>
      </c>
      <c r="L420" s="46"/>
      <c r="M420" s="214" t="s">
        <v>21</v>
      </c>
      <c r="N420" s="215" t="s">
        <v>47</v>
      </c>
      <c r="O420" s="86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8" t="s">
        <v>155</v>
      </c>
      <c r="AT420" s="218" t="s">
        <v>152</v>
      </c>
      <c r="AU420" s="218" t="s">
        <v>86</v>
      </c>
      <c r="AY420" s="19" t="s">
        <v>150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84</v>
      </c>
      <c r="BK420" s="219">
        <f>ROUND(I420*H420,2)</f>
        <v>0</v>
      </c>
      <c r="BL420" s="19" t="s">
        <v>155</v>
      </c>
      <c r="BM420" s="218" t="s">
        <v>546</v>
      </c>
    </row>
    <row r="421" s="2" customFormat="1">
      <c r="A421" s="40"/>
      <c r="B421" s="41"/>
      <c r="C421" s="42"/>
      <c r="D421" s="220" t="s">
        <v>157</v>
      </c>
      <c r="E421" s="42"/>
      <c r="F421" s="221" t="s">
        <v>545</v>
      </c>
      <c r="G421" s="42"/>
      <c r="H421" s="42"/>
      <c r="I421" s="222"/>
      <c r="J421" s="42"/>
      <c r="K421" s="42"/>
      <c r="L421" s="46"/>
      <c r="M421" s="223"/>
      <c r="N421" s="224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157</v>
      </c>
      <c r="AU421" s="19" t="s">
        <v>86</v>
      </c>
    </row>
    <row r="422" s="2" customFormat="1">
      <c r="A422" s="40"/>
      <c r="B422" s="41"/>
      <c r="C422" s="42"/>
      <c r="D422" s="220" t="s">
        <v>158</v>
      </c>
      <c r="E422" s="42"/>
      <c r="F422" s="225" t="s">
        <v>547</v>
      </c>
      <c r="G422" s="42"/>
      <c r="H422" s="42"/>
      <c r="I422" s="222"/>
      <c r="J422" s="42"/>
      <c r="K422" s="42"/>
      <c r="L422" s="46"/>
      <c r="M422" s="223"/>
      <c r="N422" s="224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158</v>
      </c>
      <c r="AU422" s="19" t="s">
        <v>86</v>
      </c>
    </row>
    <row r="423" s="2" customFormat="1" ht="16.5" customHeight="1">
      <c r="A423" s="40"/>
      <c r="B423" s="41"/>
      <c r="C423" s="207" t="s">
        <v>548</v>
      </c>
      <c r="D423" s="207" t="s">
        <v>152</v>
      </c>
      <c r="E423" s="208" t="s">
        <v>549</v>
      </c>
      <c r="F423" s="209" t="s">
        <v>550</v>
      </c>
      <c r="G423" s="210" t="s">
        <v>416</v>
      </c>
      <c r="H423" s="211">
        <v>8</v>
      </c>
      <c r="I423" s="212"/>
      <c r="J423" s="213">
        <f>ROUND(I423*H423,2)</f>
        <v>0</v>
      </c>
      <c r="K423" s="209" t="s">
        <v>171</v>
      </c>
      <c r="L423" s="46"/>
      <c r="M423" s="214" t="s">
        <v>21</v>
      </c>
      <c r="N423" s="215" t="s">
        <v>47</v>
      </c>
      <c r="O423" s="86"/>
      <c r="P423" s="216">
        <f>O423*H423</f>
        <v>0</v>
      </c>
      <c r="Q423" s="216">
        <v>0</v>
      </c>
      <c r="R423" s="216">
        <f>Q423*H423</f>
        <v>0</v>
      </c>
      <c r="S423" s="216">
        <v>0.16500000000000001</v>
      </c>
      <c r="T423" s="217">
        <f>S423*H423</f>
        <v>1.3200000000000001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8" t="s">
        <v>155</v>
      </c>
      <c r="AT423" s="218" t="s">
        <v>152</v>
      </c>
      <c r="AU423" s="218" t="s">
        <v>86</v>
      </c>
      <c r="AY423" s="19" t="s">
        <v>150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9" t="s">
        <v>84</v>
      </c>
      <c r="BK423" s="219">
        <f>ROUND(I423*H423,2)</f>
        <v>0</v>
      </c>
      <c r="BL423" s="19" t="s">
        <v>155</v>
      </c>
      <c r="BM423" s="218" t="s">
        <v>551</v>
      </c>
    </row>
    <row r="424" s="2" customFormat="1">
      <c r="A424" s="40"/>
      <c r="B424" s="41"/>
      <c r="C424" s="42"/>
      <c r="D424" s="220" t="s">
        <v>157</v>
      </c>
      <c r="E424" s="42"/>
      <c r="F424" s="221" t="s">
        <v>552</v>
      </c>
      <c r="G424" s="42"/>
      <c r="H424" s="42"/>
      <c r="I424" s="222"/>
      <c r="J424" s="42"/>
      <c r="K424" s="42"/>
      <c r="L424" s="46"/>
      <c r="M424" s="223"/>
      <c r="N424" s="224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157</v>
      </c>
      <c r="AU424" s="19" t="s">
        <v>86</v>
      </c>
    </row>
    <row r="425" s="2" customFormat="1">
      <c r="A425" s="40"/>
      <c r="B425" s="41"/>
      <c r="C425" s="42"/>
      <c r="D425" s="248" t="s">
        <v>174</v>
      </c>
      <c r="E425" s="42"/>
      <c r="F425" s="249" t="s">
        <v>553</v>
      </c>
      <c r="G425" s="42"/>
      <c r="H425" s="42"/>
      <c r="I425" s="222"/>
      <c r="J425" s="42"/>
      <c r="K425" s="42"/>
      <c r="L425" s="46"/>
      <c r="M425" s="223"/>
      <c r="N425" s="224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174</v>
      </c>
      <c r="AU425" s="19" t="s">
        <v>86</v>
      </c>
    </row>
    <row r="426" s="2" customFormat="1">
      <c r="A426" s="40"/>
      <c r="B426" s="41"/>
      <c r="C426" s="42"/>
      <c r="D426" s="220" t="s">
        <v>158</v>
      </c>
      <c r="E426" s="42"/>
      <c r="F426" s="225" t="s">
        <v>554</v>
      </c>
      <c r="G426" s="42"/>
      <c r="H426" s="42"/>
      <c r="I426" s="222"/>
      <c r="J426" s="42"/>
      <c r="K426" s="42"/>
      <c r="L426" s="46"/>
      <c r="M426" s="223"/>
      <c r="N426" s="224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158</v>
      </c>
      <c r="AU426" s="19" t="s">
        <v>86</v>
      </c>
    </row>
    <row r="427" s="13" customFormat="1">
      <c r="A427" s="13"/>
      <c r="B427" s="226"/>
      <c r="C427" s="227"/>
      <c r="D427" s="220" t="s">
        <v>160</v>
      </c>
      <c r="E427" s="228" t="s">
        <v>21</v>
      </c>
      <c r="F427" s="229" t="s">
        <v>555</v>
      </c>
      <c r="G427" s="227"/>
      <c r="H427" s="230">
        <v>8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160</v>
      </c>
      <c r="AU427" s="236" t="s">
        <v>86</v>
      </c>
      <c r="AV427" s="13" t="s">
        <v>86</v>
      </c>
      <c r="AW427" s="13" t="s">
        <v>38</v>
      </c>
      <c r="AX427" s="13" t="s">
        <v>76</v>
      </c>
      <c r="AY427" s="236" t="s">
        <v>150</v>
      </c>
    </row>
    <row r="428" s="14" customFormat="1">
      <c r="A428" s="14"/>
      <c r="B428" s="237"/>
      <c r="C428" s="238"/>
      <c r="D428" s="220" t="s">
        <v>160</v>
      </c>
      <c r="E428" s="239" t="s">
        <v>21</v>
      </c>
      <c r="F428" s="240" t="s">
        <v>162</v>
      </c>
      <c r="G428" s="238"/>
      <c r="H428" s="241">
        <v>8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160</v>
      </c>
      <c r="AU428" s="247" t="s">
        <v>86</v>
      </c>
      <c r="AV428" s="14" t="s">
        <v>155</v>
      </c>
      <c r="AW428" s="14" t="s">
        <v>38</v>
      </c>
      <c r="AX428" s="14" t="s">
        <v>84</v>
      </c>
      <c r="AY428" s="247" t="s">
        <v>150</v>
      </c>
    </row>
    <row r="429" s="2" customFormat="1" ht="16.5" customHeight="1">
      <c r="A429" s="40"/>
      <c r="B429" s="41"/>
      <c r="C429" s="207" t="s">
        <v>556</v>
      </c>
      <c r="D429" s="207" t="s">
        <v>152</v>
      </c>
      <c r="E429" s="208" t="s">
        <v>557</v>
      </c>
      <c r="F429" s="209" t="s">
        <v>558</v>
      </c>
      <c r="G429" s="210" t="s">
        <v>170</v>
      </c>
      <c r="H429" s="211">
        <v>21.199999999999999</v>
      </c>
      <c r="I429" s="212"/>
      <c r="J429" s="213">
        <f>ROUND(I429*H429,2)</f>
        <v>0</v>
      </c>
      <c r="K429" s="209" t="s">
        <v>171</v>
      </c>
      <c r="L429" s="46"/>
      <c r="M429" s="214" t="s">
        <v>21</v>
      </c>
      <c r="N429" s="215" t="s">
        <v>47</v>
      </c>
      <c r="O429" s="86"/>
      <c r="P429" s="216">
        <f>O429*H429</f>
        <v>0</v>
      </c>
      <c r="Q429" s="216">
        <v>0</v>
      </c>
      <c r="R429" s="216">
        <f>Q429*H429</f>
        <v>0</v>
      </c>
      <c r="S429" s="216">
        <v>0.00198</v>
      </c>
      <c r="T429" s="217">
        <f>S429*H429</f>
        <v>0.041975999999999999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8" t="s">
        <v>155</v>
      </c>
      <c r="AT429" s="218" t="s">
        <v>152</v>
      </c>
      <c r="AU429" s="218" t="s">
        <v>86</v>
      </c>
      <c r="AY429" s="19" t="s">
        <v>150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9" t="s">
        <v>84</v>
      </c>
      <c r="BK429" s="219">
        <f>ROUND(I429*H429,2)</f>
        <v>0</v>
      </c>
      <c r="BL429" s="19" t="s">
        <v>155</v>
      </c>
      <c r="BM429" s="218" t="s">
        <v>559</v>
      </c>
    </row>
    <row r="430" s="2" customFormat="1">
      <c r="A430" s="40"/>
      <c r="B430" s="41"/>
      <c r="C430" s="42"/>
      <c r="D430" s="220" t="s">
        <v>157</v>
      </c>
      <c r="E430" s="42"/>
      <c r="F430" s="221" t="s">
        <v>560</v>
      </c>
      <c r="G430" s="42"/>
      <c r="H430" s="42"/>
      <c r="I430" s="222"/>
      <c r="J430" s="42"/>
      <c r="K430" s="42"/>
      <c r="L430" s="46"/>
      <c r="M430" s="223"/>
      <c r="N430" s="224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157</v>
      </c>
      <c r="AU430" s="19" t="s">
        <v>86</v>
      </c>
    </row>
    <row r="431" s="2" customFormat="1">
      <c r="A431" s="40"/>
      <c r="B431" s="41"/>
      <c r="C431" s="42"/>
      <c r="D431" s="248" t="s">
        <v>174</v>
      </c>
      <c r="E431" s="42"/>
      <c r="F431" s="249" t="s">
        <v>561</v>
      </c>
      <c r="G431" s="42"/>
      <c r="H431" s="42"/>
      <c r="I431" s="222"/>
      <c r="J431" s="42"/>
      <c r="K431" s="42"/>
      <c r="L431" s="46"/>
      <c r="M431" s="223"/>
      <c r="N431" s="224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174</v>
      </c>
      <c r="AU431" s="19" t="s">
        <v>86</v>
      </c>
    </row>
    <row r="432" s="2" customFormat="1">
      <c r="A432" s="40"/>
      <c r="B432" s="41"/>
      <c r="C432" s="42"/>
      <c r="D432" s="220" t="s">
        <v>158</v>
      </c>
      <c r="E432" s="42"/>
      <c r="F432" s="225" t="s">
        <v>562</v>
      </c>
      <c r="G432" s="42"/>
      <c r="H432" s="42"/>
      <c r="I432" s="222"/>
      <c r="J432" s="42"/>
      <c r="K432" s="42"/>
      <c r="L432" s="46"/>
      <c r="M432" s="223"/>
      <c r="N432" s="224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158</v>
      </c>
      <c r="AU432" s="19" t="s">
        <v>86</v>
      </c>
    </row>
    <row r="433" s="13" customFormat="1">
      <c r="A433" s="13"/>
      <c r="B433" s="226"/>
      <c r="C433" s="227"/>
      <c r="D433" s="220" t="s">
        <v>160</v>
      </c>
      <c r="E433" s="228" t="s">
        <v>21</v>
      </c>
      <c r="F433" s="229" t="s">
        <v>563</v>
      </c>
      <c r="G433" s="227"/>
      <c r="H433" s="230">
        <v>21.199999999999999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160</v>
      </c>
      <c r="AU433" s="236" t="s">
        <v>86</v>
      </c>
      <c r="AV433" s="13" t="s">
        <v>86</v>
      </c>
      <c r="AW433" s="13" t="s">
        <v>38</v>
      </c>
      <c r="AX433" s="13" t="s">
        <v>76</v>
      </c>
      <c r="AY433" s="236" t="s">
        <v>150</v>
      </c>
    </row>
    <row r="434" s="14" customFormat="1">
      <c r="A434" s="14"/>
      <c r="B434" s="237"/>
      <c r="C434" s="238"/>
      <c r="D434" s="220" t="s">
        <v>160</v>
      </c>
      <c r="E434" s="239" t="s">
        <v>21</v>
      </c>
      <c r="F434" s="240" t="s">
        <v>162</v>
      </c>
      <c r="G434" s="238"/>
      <c r="H434" s="241">
        <v>21.199999999999999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160</v>
      </c>
      <c r="AU434" s="247" t="s">
        <v>86</v>
      </c>
      <c r="AV434" s="14" t="s">
        <v>155</v>
      </c>
      <c r="AW434" s="14" t="s">
        <v>38</v>
      </c>
      <c r="AX434" s="14" t="s">
        <v>84</v>
      </c>
      <c r="AY434" s="247" t="s">
        <v>150</v>
      </c>
    </row>
    <row r="435" s="2" customFormat="1" ht="16.5" customHeight="1">
      <c r="A435" s="40"/>
      <c r="B435" s="41"/>
      <c r="C435" s="207" t="s">
        <v>564</v>
      </c>
      <c r="D435" s="207" t="s">
        <v>152</v>
      </c>
      <c r="E435" s="208" t="s">
        <v>565</v>
      </c>
      <c r="F435" s="209" t="s">
        <v>566</v>
      </c>
      <c r="G435" s="210" t="s">
        <v>95</v>
      </c>
      <c r="H435" s="211">
        <v>24.539999999999999</v>
      </c>
      <c r="I435" s="212"/>
      <c r="J435" s="213">
        <f>ROUND(I435*H435,2)</f>
        <v>0</v>
      </c>
      <c r="K435" s="209" t="s">
        <v>171</v>
      </c>
      <c r="L435" s="46"/>
      <c r="M435" s="214" t="s">
        <v>21</v>
      </c>
      <c r="N435" s="215" t="s">
        <v>47</v>
      </c>
      <c r="O435" s="86"/>
      <c r="P435" s="216">
        <f>O435*H435</f>
        <v>0</v>
      </c>
      <c r="Q435" s="216">
        <v>0</v>
      </c>
      <c r="R435" s="216">
        <f>Q435*H435</f>
        <v>0</v>
      </c>
      <c r="S435" s="216">
        <v>2.8999999999999999</v>
      </c>
      <c r="T435" s="217">
        <f>S435*H435</f>
        <v>71.165999999999997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8" t="s">
        <v>155</v>
      </c>
      <c r="AT435" s="218" t="s">
        <v>152</v>
      </c>
      <c r="AU435" s="218" t="s">
        <v>86</v>
      </c>
      <c r="AY435" s="19" t="s">
        <v>150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9" t="s">
        <v>84</v>
      </c>
      <c r="BK435" s="219">
        <f>ROUND(I435*H435,2)</f>
        <v>0</v>
      </c>
      <c r="BL435" s="19" t="s">
        <v>155</v>
      </c>
      <c r="BM435" s="218" t="s">
        <v>567</v>
      </c>
    </row>
    <row r="436" s="2" customFormat="1">
      <c r="A436" s="40"/>
      <c r="B436" s="41"/>
      <c r="C436" s="42"/>
      <c r="D436" s="220" t="s">
        <v>157</v>
      </c>
      <c r="E436" s="42"/>
      <c r="F436" s="221" t="s">
        <v>568</v>
      </c>
      <c r="G436" s="42"/>
      <c r="H436" s="42"/>
      <c r="I436" s="222"/>
      <c r="J436" s="42"/>
      <c r="K436" s="42"/>
      <c r="L436" s="46"/>
      <c r="M436" s="223"/>
      <c r="N436" s="224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157</v>
      </c>
      <c r="AU436" s="19" t="s">
        <v>86</v>
      </c>
    </row>
    <row r="437" s="2" customFormat="1">
      <c r="A437" s="40"/>
      <c r="B437" s="41"/>
      <c r="C437" s="42"/>
      <c r="D437" s="248" t="s">
        <v>174</v>
      </c>
      <c r="E437" s="42"/>
      <c r="F437" s="249" t="s">
        <v>569</v>
      </c>
      <c r="G437" s="42"/>
      <c r="H437" s="42"/>
      <c r="I437" s="222"/>
      <c r="J437" s="42"/>
      <c r="K437" s="42"/>
      <c r="L437" s="46"/>
      <c r="M437" s="223"/>
      <c r="N437" s="224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174</v>
      </c>
      <c r="AU437" s="19" t="s">
        <v>86</v>
      </c>
    </row>
    <row r="438" s="2" customFormat="1">
      <c r="A438" s="40"/>
      <c r="B438" s="41"/>
      <c r="C438" s="42"/>
      <c r="D438" s="220" t="s">
        <v>158</v>
      </c>
      <c r="E438" s="42"/>
      <c r="F438" s="225" t="s">
        <v>570</v>
      </c>
      <c r="G438" s="42"/>
      <c r="H438" s="42"/>
      <c r="I438" s="222"/>
      <c r="J438" s="42"/>
      <c r="K438" s="42"/>
      <c r="L438" s="46"/>
      <c r="M438" s="223"/>
      <c r="N438" s="224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158</v>
      </c>
      <c r="AU438" s="19" t="s">
        <v>86</v>
      </c>
    </row>
    <row r="439" s="13" customFormat="1">
      <c r="A439" s="13"/>
      <c r="B439" s="226"/>
      <c r="C439" s="227"/>
      <c r="D439" s="220" t="s">
        <v>160</v>
      </c>
      <c r="E439" s="228" t="s">
        <v>21</v>
      </c>
      <c r="F439" s="229" t="s">
        <v>571</v>
      </c>
      <c r="G439" s="227"/>
      <c r="H439" s="230">
        <v>22.98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160</v>
      </c>
      <c r="AU439" s="236" t="s">
        <v>86</v>
      </c>
      <c r="AV439" s="13" t="s">
        <v>86</v>
      </c>
      <c r="AW439" s="13" t="s">
        <v>38</v>
      </c>
      <c r="AX439" s="13" t="s">
        <v>76</v>
      </c>
      <c r="AY439" s="236" t="s">
        <v>150</v>
      </c>
    </row>
    <row r="440" s="13" customFormat="1">
      <c r="A440" s="13"/>
      <c r="B440" s="226"/>
      <c r="C440" s="227"/>
      <c r="D440" s="220" t="s">
        <v>160</v>
      </c>
      <c r="E440" s="228" t="s">
        <v>21</v>
      </c>
      <c r="F440" s="229" t="s">
        <v>572</v>
      </c>
      <c r="G440" s="227"/>
      <c r="H440" s="230">
        <v>1.5600000000000001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160</v>
      </c>
      <c r="AU440" s="236" t="s">
        <v>86</v>
      </c>
      <c r="AV440" s="13" t="s">
        <v>86</v>
      </c>
      <c r="AW440" s="13" t="s">
        <v>38</v>
      </c>
      <c r="AX440" s="13" t="s">
        <v>76</v>
      </c>
      <c r="AY440" s="236" t="s">
        <v>150</v>
      </c>
    </row>
    <row r="441" s="14" customFormat="1">
      <c r="A441" s="14"/>
      <c r="B441" s="237"/>
      <c r="C441" s="238"/>
      <c r="D441" s="220" t="s">
        <v>160</v>
      </c>
      <c r="E441" s="239" t="s">
        <v>21</v>
      </c>
      <c r="F441" s="240" t="s">
        <v>162</v>
      </c>
      <c r="G441" s="238"/>
      <c r="H441" s="241">
        <v>24.539999999999999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160</v>
      </c>
      <c r="AU441" s="247" t="s">
        <v>86</v>
      </c>
      <c r="AV441" s="14" t="s">
        <v>155</v>
      </c>
      <c r="AW441" s="14" t="s">
        <v>38</v>
      </c>
      <c r="AX441" s="14" t="s">
        <v>84</v>
      </c>
      <c r="AY441" s="247" t="s">
        <v>150</v>
      </c>
    </row>
    <row r="442" s="2" customFormat="1">
      <c r="A442" s="40"/>
      <c r="B442" s="41"/>
      <c r="C442" s="42"/>
      <c r="D442" s="220" t="s">
        <v>200</v>
      </c>
      <c r="E442" s="42"/>
      <c r="F442" s="250" t="s">
        <v>203</v>
      </c>
      <c r="G442" s="42"/>
      <c r="H442" s="42"/>
      <c r="I442" s="42"/>
      <c r="J442" s="42"/>
      <c r="K442" s="42"/>
      <c r="L442" s="46"/>
      <c r="M442" s="223"/>
      <c r="N442" s="224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U442" s="19" t="s">
        <v>86</v>
      </c>
    </row>
    <row r="443" s="2" customFormat="1">
      <c r="A443" s="40"/>
      <c r="B443" s="41"/>
      <c r="C443" s="42"/>
      <c r="D443" s="220" t="s">
        <v>200</v>
      </c>
      <c r="E443" s="42"/>
      <c r="F443" s="251" t="s">
        <v>204</v>
      </c>
      <c r="G443" s="42"/>
      <c r="H443" s="252">
        <v>52</v>
      </c>
      <c r="I443" s="42"/>
      <c r="J443" s="42"/>
      <c r="K443" s="42"/>
      <c r="L443" s="46"/>
      <c r="M443" s="223"/>
      <c r="N443" s="224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U443" s="19" t="s">
        <v>86</v>
      </c>
    </row>
    <row r="444" s="2" customFormat="1">
      <c r="A444" s="40"/>
      <c r="B444" s="41"/>
      <c r="C444" s="42"/>
      <c r="D444" s="220" t="s">
        <v>200</v>
      </c>
      <c r="E444" s="42"/>
      <c r="F444" s="251" t="s">
        <v>162</v>
      </c>
      <c r="G444" s="42"/>
      <c r="H444" s="252">
        <v>52</v>
      </c>
      <c r="I444" s="42"/>
      <c r="J444" s="42"/>
      <c r="K444" s="42"/>
      <c r="L444" s="46"/>
      <c r="M444" s="223"/>
      <c r="N444" s="224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U444" s="19" t="s">
        <v>86</v>
      </c>
    </row>
    <row r="445" s="2" customFormat="1" ht="16.5" customHeight="1">
      <c r="A445" s="40"/>
      <c r="B445" s="41"/>
      <c r="C445" s="207" t="s">
        <v>573</v>
      </c>
      <c r="D445" s="207" t="s">
        <v>152</v>
      </c>
      <c r="E445" s="208" t="s">
        <v>574</v>
      </c>
      <c r="F445" s="209" t="s">
        <v>575</v>
      </c>
      <c r="G445" s="210" t="s">
        <v>95</v>
      </c>
      <c r="H445" s="211">
        <v>61.439999999999998</v>
      </c>
      <c r="I445" s="212"/>
      <c r="J445" s="213">
        <f>ROUND(I445*H445,2)</f>
        <v>0</v>
      </c>
      <c r="K445" s="209" t="s">
        <v>171</v>
      </c>
      <c r="L445" s="46"/>
      <c r="M445" s="214" t="s">
        <v>21</v>
      </c>
      <c r="N445" s="215" t="s">
        <v>47</v>
      </c>
      <c r="O445" s="86"/>
      <c r="P445" s="216">
        <f>O445*H445</f>
        <v>0</v>
      </c>
      <c r="Q445" s="216">
        <v>0</v>
      </c>
      <c r="R445" s="216">
        <f>Q445*H445</f>
        <v>0</v>
      </c>
      <c r="S445" s="216">
        <v>2.8999999999999999</v>
      </c>
      <c r="T445" s="217">
        <f>S445*H445</f>
        <v>178.17599999999999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8" t="s">
        <v>155</v>
      </c>
      <c r="AT445" s="218" t="s">
        <v>152</v>
      </c>
      <c r="AU445" s="218" t="s">
        <v>86</v>
      </c>
      <c r="AY445" s="19" t="s">
        <v>150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9" t="s">
        <v>84</v>
      </c>
      <c r="BK445" s="219">
        <f>ROUND(I445*H445,2)</f>
        <v>0</v>
      </c>
      <c r="BL445" s="19" t="s">
        <v>155</v>
      </c>
      <c r="BM445" s="218" t="s">
        <v>576</v>
      </c>
    </row>
    <row r="446" s="2" customFormat="1">
      <c r="A446" s="40"/>
      <c r="B446" s="41"/>
      <c r="C446" s="42"/>
      <c r="D446" s="220" t="s">
        <v>157</v>
      </c>
      <c r="E446" s="42"/>
      <c r="F446" s="221" t="s">
        <v>577</v>
      </c>
      <c r="G446" s="42"/>
      <c r="H446" s="42"/>
      <c r="I446" s="222"/>
      <c r="J446" s="42"/>
      <c r="K446" s="42"/>
      <c r="L446" s="46"/>
      <c r="M446" s="223"/>
      <c r="N446" s="224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157</v>
      </c>
      <c r="AU446" s="19" t="s">
        <v>86</v>
      </c>
    </row>
    <row r="447" s="2" customFormat="1">
      <c r="A447" s="40"/>
      <c r="B447" s="41"/>
      <c r="C447" s="42"/>
      <c r="D447" s="248" t="s">
        <v>174</v>
      </c>
      <c r="E447" s="42"/>
      <c r="F447" s="249" t="s">
        <v>578</v>
      </c>
      <c r="G447" s="42"/>
      <c r="H447" s="42"/>
      <c r="I447" s="222"/>
      <c r="J447" s="42"/>
      <c r="K447" s="42"/>
      <c r="L447" s="46"/>
      <c r="M447" s="223"/>
      <c r="N447" s="224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174</v>
      </c>
      <c r="AU447" s="19" t="s">
        <v>86</v>
      </c>
    </row>
    <row r="448" s="13" customFormat="1">
      <c r="A448" s="13"/>
      <c r="B448" s="226"/>
      <c r="C448" s="227"/>
      <c r="D448" s="220" t="s">
        <v>160</v>
      </c>
      <c r="E448" s="228" t="s">
        <v>21</v>
      </c>
      <c r="F448" s="229" t="s">
        <v>579</v>
      </c>
      <c r="G448" s="227"/>
      <c r="H448" s="230">
        <v>61.439999999999998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160</v>
      </c>
      <c r="AU448" s="236" t="s">
        <v>86</v>
      </c>
      <c r="AV448" s="13" t="s">
        <v>86</v>
      </c>
      <c r="AW448" s="13" t="s">
        <v>38</v>
      </c>
      <c r="AX448" s="13" t="s">
        <v>76</v>
      </c>
      <c r="AY448" s="236" t="s">
        <v>150</v>
      </c>
    </row>
    <row r="449" s="14" customFormat="1">
      <c r="A449" s="14"/>
      <c r="B449" s="237"/>
      <c r="C449" s="238"/>
      <c r="D449" s="220" t="s">
        <v>160</v>
      </c>
      <c r="E449" s="239" t="s">
        <v>21</v>
      </c>
      <c r="F449" s="240" t="s">
        <v>162</v>
      </c>
      <c r="G449" s="238"/>
      <c r="H449" s="241">
        <v>61.439999999999998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160</v>
      </c>
      <c r="AU449" s="247" t="s">
        <v>86</v>
      </c>
      <c r="AV449" s="14" t="s">
        <v>155</v>
      </c>
      <c r="AW449" s="14" t="s">
        <v>38</v>
      </c>
      <c r="AX449" s="14" t="s">
        <v>84</v>
      </c>
      <c r="AY449" s="247" t="s">
        <v>150</v>
      </c>
    </row>
    <row r="450" s="2" customFormat="1" ht="16.5" customHeight="1">
      <c r="A450" s="40"/>
      <c r="B450" s="41"/>
      <c r="C450" s="207" t="s">
        <v>580</v>
      </c>
      <c r="D450" s="207" t="s">
        <v>152</v>
      </c>
      <c r="E450" s="208" t="s">
        <v>581</v>
      </c>
      <c r="F450" s="209" t="s">
        <v>582</v>
      </c>
      <c r="G450" s="210" t="s">
        <v>95</v>
      </c>
      <c r="H450" s="211">
        <v>7.0899999999999999</v>
      </c>
      <c r="I450" s="212"/>
      <c r="J450" s="213">
        <f>ROUND(I450*H450,2)</f>
        <v>0</v>
      </c>
      <c r="K450" s="209" t="s">
        <v>171</v>
      </c>
      <c r="L450" s="46"/>
      <c r="M450" s="214" t="s">
        <v>21</v>
      </c>
      <c r="N450" s="215" t="s">
        <v>47</v>
      </c>
      <c r="O450" s="86"/>
      <c r="P450" s="216">
        <f>O450*H450</f>
        <v>0</v>
      </c>
      <c r="Q450" s="216">
        <v>0</v>
      </c>
      <c r="R450" s="216">
        <f>Q450*H450</f>
        <v>0</v>
      </c>
      <c r="S450" s="216">
        <v>2.2000000000000002</v>
      </c>
      <c r="T450" s="217">
        <f>S450*H450</f>
        <v>15.598000000000001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8" t="s">
        <v>155</v>
      </c>
      <c r="AT450" s="218" t="s">
        <v>152</v>
      </c>
      <c r="AU450" s="218" t="s">
        <v>86</v>
      </c>
      <c r="AY450" s="19" t="s">
        <v>150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9" t="s">
        <v>84</v>
      </c>
      <c r="BK450" s="219">
        <f>ROUND(I450*H450,2)</f>
        <v>0</v>
      </c>
      <c r="BL450" s="19" t="s">
        <v>155</v>
      </c>
      <c r="BM450" s="218" t="s">
        <v>583</v>
      </c>
    </row>
    <row r="451" s="2" customFormat="1">
      <c r="A451" s="40"/>
      <c r="B451" s="41"/>
      <c r="C451" s="42"/>
      <c r="D451" s="220" t="s">
        <v>157</v>
      </c>
      <c r="E451" s="42"/>
      <c r="F451" s="221" t="s">
        <v>584</v>
      </c>
      <c r="G451" s="42"/>
      <c r="H451" s="42"/>
      <c r="I451" s="222"/>
      <c r="J451" s="42"/>
      <c r="K451" s="42"/>
      <c r="L451" s="46"/>
      <c r="M451" s="223"/>
      <c r="N451" s="224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157</v>
      </c>
      <c r="AU451" s="19" t="s">
        <v>86</v>
      </c>
    </row>
    <row r="452" s="2" customFormat="1">
      <c r="A452" s="40"/>
      <c r="B452" s="41"/>
      <c r="C452" s="42"/>
      <c r="D452" s="248" t="s">
        <v>174</v>
      </c>
      <c r="E452" s="42"/>
      <c r="F452" s="249" t="s">
        <v>585</v>
      </c>
      <c r="G452" s="42"/>
      <c r="H452" s="42"/>
      <c r="I452" s="222"/>
      <c r="J452" s="42"/>
      <c r="K452" s="42"/>
      <c r="L452" s="46"/>
      <c r="M452" s="223"/>
      <c r="N452" s="224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174</v>
      </c>
      <c r="AU452" s="19" t="s">
        <v>86</v>
      </c>
    </row>
    <row r="453" s="2" customFormat="1">
      <c r="A453" s="40"/>
      <c r="B453" s="41"/>
      <c r="C453" s="42"/>
      <c r="D453" s="220" t="s">
        <v>158</v>
      </c>
      <c r="E453" s="42"/>
      <c r="F453" s="225" t="s">
        <v>586</v>
      </c>
      <c r="G453" s="42"/>
      <c r="H453" s="42"/>
      <c r="I453" s="222"/>
      <c r="J453" s="42"/>
      <c r="K453" s="42"/>
      <c r="L453" s="46"/>
      <c r="M453" s="223"/>
      <c r="N453" s="224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158</v>
      </c>
      <c r="AU453" s="19" t="s">
        <v>86</v>
      </c>
    </row>
    <row r="454" s="13" customFormat="1">
      <c r="A454" s="13"/>
      <c r="B454" s="226"/>
      <c r="C454" s="227"/>
      <c r="D454" s="220" t="s">
        <v>160</v>
      </c>
      <c r="E454" s="228" t="s">
        <v>21</v>
      </c>
      <c r="F454" s="229" t="s">
        <v>587</v>
      </c>
      <c r="G454" s="227"/>
      <c r="H454" s="230">
        <v>7.0899999999999999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160</v>
      </c>
      <c r="AU454" s="236" t="s">
        <v>86</v>
      </c>
      <c r="AV454" s="13" t="s">
        <v>86</v>
      </c>
      <c r="AW454" s="13" t="s">
        <v>38</v>
      </c>
      <c r="AX454" s="13" t="s">
        <v>76</v>
      </c>
      <c r="AY454" s="236" t="s">
        <v>150</v>
      </c>
    </row>
    <row r="455" s="14" customFormat="1">
      <c r="A455" s="14"/>
      <c r="B455" s="237"/>
      <c r="C455" s="238"/>
      <c r="D455" s="220" t="s">
        <v>160</v>
      </c>
      <c r="E455" s="239" t="s">
        <v>21</v>
      </c>
      <c r="F455" s="240" t="s">
        <v>162</v>
      </c>
      <c r="G455" s="238"/>
      <c r="H455" s="241">
        <v>7.0899999999999999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160</v>
      </c>
      <c r="AU455" s="247" t="s">
        <v>86</v>
      </c>
      <c r="AV455" s="14" t="s">
        <v>155</v>
      </c>
      <c r="AW455" s="14" t="s">
        <v>38</v>
      </c>
      <c r="AX455" s="14" t="s">
        <v>84</v>
      </c>
      <c r="AY455" s="247" t="s">
        <v>150</v>
      </c>
    </row>
    <row r="456" s="2" customFormat="1" ht="16.5" customHeight="1">
      <c r="A456" s="40"/>
      <c r="B456" s="41"/>
      <c r="C456" s="207" t="s">
        <v>588</v>
      </c>
      <c r="D456" s="207" t="s">
        <v>152</v>
      </c>
      <c r="E456" s="208" t="s">
        <v>589</v>
      </c>
      <c r="F456" s="209" t="s">
        <v>590</v>
      </c>
      <c r="G456" s="210" t="s">
        <v>170</v>
      </c>
      <c r="H456" s="211">
        <v>105.59999999999999</v>
      </c>
      <c r="I456" s="212"/>
      <c r="J456" s="213">
        <f>ROUND(I456*H456,2)</f>
        <v>0</v>
      </c>
      <c r="K456" s="209" t="s">
        <v>171</v>
      </c>
      <c r="L456" s="46"/>
      <c r="M456" s="214" t="s">
        <v>21</v>
      </c>
      <c r="N456" s="215" t="s">
        <v>47</v>
      </c>
      <c r="O456" s="86"/>
      <c r="P456" s="216">
        <f>O456*H456</f>
        <v>0</v>
      </c>
      <c r="Q456" s="216">
        <v>0.00097000000000000005</v>
      </c>
      <c r="R456" s="216">
        <f>Q456*H456</f>
        <v>0.102432</v>
      </c>
      <c r="S456" s="216">
        <v>0.0043</v>
      </c>
      <c r="T456" s="217">
        <f>S456*H456</f>
        <v>0.45407999999999998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8" t="s">
        <v>155</v>
      </c>
      <c r="AT456" s="218" t="s">
        <v>152</v>
      </c>
      <c r="AU456" s="218" t="s">
        <v>86</v>
      </c>
      <c r="AY456" s="19" t="s">
        <v>150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84</v>
      </c>
      <c r="BK456" s="219">
        <f>ROUND(I456*H456,2)</f>
        <v>0</v>
      </c>
      <c r="BL456" s="19" t="s">
        <v>155</v>
      </c>
      <c r="BM456" s="218" t="s">
        <v>591</v>
      </c>
    </row>
    <row r="457" s="2" customFormat="1">
      <c r="A457" s="40"/>
      <c r="B457" s="41"/>
      <c r="C457" s="42"/>
      <c r="D457" s="220" t="s">
        <v>157</v>
      </c>
      <c r="E457" s="42"/>
      <c r="F457" s="221" t="s">
        <v>592</v>
      </c>
      <c r="G457" s="42"/>
      <c r="H457" s="42"/>
      <c r="I457" s="222"/>
      <c r="J457" s="42"/>
      <c r="K457" s="42"/>
      <c r="L457" s="46"/>
      <c r="M457" s="223"/>
      <c r="N457" s="224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157</v>
      </c>
      <c r="AU457" s="19" t="s">
        <v>86</v>
      </c>
    </row>
    <row r="458" s="2" customFormat="1">
      <c r="A458" s="40"/>
      <c r="B458" s="41"/>
      <c r="C458" s="42"/>
      <c r="D458" s="248" t="s">
        <v>174</v>
      </c>
      <c r="E458" s="42"/>
      <c r="F458" s="249" t="s">
        <v>593</v>
      </c>
      <c r="G458" s="42"/>
      <c r="H458" s="42"/>
      <c r="I458" s="222"/>
      <c r="J458" s="42"/>
      <c r="K458" s="42"/>
      <c r="L458" s="46"/>
      <c r="M458" s="223"/>
      <c r="N458" s="224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174</v>
      </c>
      <c r="AU458" s="19" t="s">
        <v>86</v>
      </c>
    </row>
    <row r="459" s="13" customFormat="1">
      <c r="A459" s="13"/>
      <c r="B459" s="226"/>
      <c r="C459" s="227"/>
      <c r="D459" s="220" t="s">
        <v>160</v>
      </c>
      <c r="E459" s="228" t="s">
        <v>21</v>
      </c>
      <c r="F459" s="229" t="s">
        <v>594</v>
      </c>
      <c r="G459" s="227"/>
      <c r="H459" s="230">
        <v>105.59999999999999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160</v>
      </c>
      <c r="AU459" s="236" t="s">
        <v>86</v>
      </c>
      <c r="AV459" s="13" t="s">
        <v>86</v>
      </c>
      <c r="AW459" s="13" t="s">
        <v>38</v>
      </c>
      <c r="AX459" s="13" t="s">
        <v>84</v>
      </c>
      <c r="AY459" s="236" t="s">
        <v>150</v>
      </c>
    </row>
    <row r="460" s="2" customFormat="1" ht="16.5" customHeight="1">
      <c r="A460" s="40"/>
      <c r="B460" s="41"/>
      <c r="C460" s="207" t="s">
        <v>595</v>
      </c>
      <c r="D460" s="207" t="s">
        <v>152</v>
      </c>
      <c r="E460" s="208" t="s">
        <v>596</v>
      </c>
      <c r="F460" s="209" t="s">
        <v>597</v>
      </c>
      <c r="G460" s="210" t="s">
        <v>99</v>
      </c>
      <c r="H460" s="211">
        <v>154.21000000000001</v>
      </c>
      <c r="I460" s="212"/>
      <c r="J460" s="213">
        <f>ROUND(I460*H460,2)</f>
        <v>0</v>
      </c>
      <c r="K460" s="209" t="s">
        <v>171</v>
      </c>
      <c r="L460" s="46"/>
      <c r="M460" s="214" t="s">
        <v>21</v>
      </c>
      <c r="N460" s="215" t="s">
        <v>47</v>
      </c>
      <c r="O460" s="86"/>
      <c r="P460" s="216">
        <f>O460*H460</f>
        <v>0</v>
      </c>
      <c r="Q460" s="216">
        <v>0</v>
      </c>
      <c r="R460" s="216">
        <f>Q460*H460</f>
        <v>0</v>
      </c>
      <c r="S460" s="216">
        <v>0</v>
      </c>
      <c r="T460" s="217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8" t="s">
        <v>155</v>
      </c>
      <c r="AT460" s="218" t="s">
        <v>152</v>
      </c>
      <c r="AU460" s="218" t="s">
        <v>86</v>
      </c>
      <c r="AY460" s="19" t="s">
        <v>150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19" t="s">
        <v>84</v>
      </c>
      <c r="BK460" s="219">
        <f>ROUND(I460*H460,2)</f>
        <v>0</v>
      </c>
      <c r="BL460" s="19" t="s">
        <v>155</v>
      </c>
      <c r="BM460" s="218" t="s">
        <v>598</v>
      </c>
    </row>
    <row r="461" s="2" customFormat="1">
      <c r="A461" s="40"/>
      <c r="B461" s="41"/>
      <c r="C461" s="42"/>
      <c r="D461" s="220" t="s">
        <v>157</v>
      </c>
      <c r="E461" s="42"/>
      <c r="F461" s="221" t="s">
        <v>597</v>
      </c>
      <c r="G461" s="42"/>
      <c r="H461" s="42"/>
      <c r="I461" s="222"/>
      <c r="J461" s="42"/>
      <c r="K461" s="42"/>
      <c r="L461" s="46"/>
      <c r="M461" s="223"/>
      <c r="N461" s="224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157</v>
      </c>
      <c r="AU461" s="19" t="s">
        <v>86</v>
      </c>
    </row>
    <row r="462" s="2" customFormat="1">
      <c r="A462" s="40"/>
      <c r="B462" s="41"/>
      <c r="C462" s="42"/>
      <c r="D462" s="248" t="s">
        <v>174</v>
      </c>
      <c r="E462" s="42"/>
      <c r="F462" s="249" t="s">
        <v>599</v>
      </c>
      <c r="G462" s="42"/>
      <c r="H462" s="42"/>
      <c r="I462" s="222"/>
      <c r="J462" s="42"/>
      <c r="K462" s="42"/>
      <c r="L462" s="46"/>
      <c r="M462" s="223"/>
      <c r="N462" s="224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174</v>
      </c>
      <c r="AU462" s="19" t="s">
        <v>86</v>
      </c>
    </row>
    <row r="463" s="2" customFormat="1">
      <c r="A463" s="40"/>
      <c r="B463" s="41"/>
      <c r="C463" s="42"/>
      <c r="D463" s="220" t="s">
        <v>158</v>
      </c>
      <c r="E463" s="42"/>
      <c r="F463" s="225" t="s">
        <v>600</v>
      </c>
      <c r="G463" s="42"/>
      <c r="H463" s="42"/>
      <c r="I463" s="222"/>
      <c r="J463" s="42"/>
      <c r="K463" s="42"/>
      <c r="L463" s="46"/>
      <c r="M463" s="223"/>
      <c r="N463" s="224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158</v>
      </c>
      <c r="AU463" s="19" t="s">
        <v>86</v>
      </c>
    </row>
    <row r="464" s="13" customFormat="1">
      <c r="A464" s="13"/>
      <c r="B464" s="226"/>
      <c r="C464" s="227"/>
      <c r="D464" s="220" t="s">
        <v>160</v>
      </c>
      <c r="E464" s="228" t="s">
        <v>21</v>
      </c>
      <c r="F464" s="229" t="s">
        <v>601</v>
      </c>
      <c r="G464" s="227"/>
      <c r="H464" s="230">
        <v>154.21000000000001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160</v>
      </c>
      <c r="AU464" s="236" t="s">
        <v>86</v>
      </c>
      <c r="AV464" s="13" t="s">
        <v>86</v>
      </c>
      <c r="AW464" s="13" t="s">
        <v>38</v>
      </c>
      <c r="AX464" s="13" t="s">
        <v>76</v>
      </c>
      <c r="AY464" s="236" t="s">
        <v>150</v>
      </c>
    </row>
    <row r="465" s="14" customFormat="1">
      <c r="A465" s="14"/>
      <c r="B465" s="237"/>
      <c r="C465" s="238"/>
      <c r="D465" s="220" t="s">
        <v>160</v>
      </c>
      <c r="E465" s="239" t="s">
        <v>21</v>
      </c>
      <c r="F465" s="240" t="s">
        <v>162</v>
      </c>
      <c r="G465" s="238"/>
      <c r="H465" s="241">
        <v>154.21000000000001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160</v>
      </c>
      <c r="AU465" s="247" t="s">
        <v>86</v>
      </c>
      <c r="AV465" s="14" t="s">
        <v>155</v>
      </c>
      <c r="AW465" s="14" t="s">
        <v>38</v>
      </c>
      <c r="AX465" s="14" t="s">
        <v>84</v>
      </c>
      <c r="AY465" s="247" t="s">
        <v>150</v>
      </c>
    </row>
    <row r="466" s="2" customFormat="1" ht="16.5" customHeight="1">
      <c r="A466" s="40"/>
      <c r="B466" s="41"/>
      <c r="C466" s="207" t="s">
        <v>602</v>
      </c>
      <c r="D466" s="207" t="s">
        <v>152</v>
      </c>
      <c r="E466" s="208" t="s">
        <v>603</v>
      </c>
      <c r="F466" s="209" t="s">
        <v>604</v>
      </c>
      <c r="G466" s="210" t="s">
        <v>170</v>
      </c>
      <c r="H466" s="211">
        <v>22</v>
      </c>
      <c r="I466" s="212"/>
      <c r="J466" s="213">
        <f>ROUND(I466*H466,2)</f>
        <v>0</v>
      </c>
      <c r="K466" s="209" t="s">
        <v>171</v>
      </c>
      <c r="L466" s="46"/>
      <c r="M466" s="214" t="s">
        <v>21</v>
      </c>
      <c r="N466" s="215" t="s">
        <v>47</v>
      </c>
      <c r="O466" s="86"/>
      <c r="P466" s="216">
        <f>O466*H466</f>
        <v>0</v>
      </c>
      <c r="Q466" s="216">
        <v>0.00042999999999999999</v>
      </c>
      <c r="R466" s="216">
        <f>Q466*H466</f>
        <v>0.0094599999999999997</v>
      </c>
      <c r="S466" s="216">
        <v>0</v>
      </c>
      <c r="T466" s="217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8" t="s">
        <v>155</v>
      </c>
      <c r="AT466" s="218" t="s">
        <v>152</v>
      </c>
      <c r="AU466" s="218" t="s">
        <v>86</v>
      </c>
      <c r="AY466" s="19" t="s">
        <v>150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19" t="s">
        <v>84</v>
      </c>
      <c r="BK466" s="219">
        <f>ROUND(I466*H466,2)</f>
        <v>0</v>
      </c>
      <c r="BL466" s="19" t="s">
        <v>155</v>
      </c>
      <c r="BM466" s="218" t="s">
        <v>605</v>
      </c>
    </row>
    <row r="467" s="2" customFormat="1">
      <c r="A467" s="40"/>
      <c r="B467" s="41"/>
      <c r="C467" s="42"/>
      <c r="D467" s="220" t="s">
        <v>157</v>
      </c>
      <c r="E467" s="42"/>
      <c r="F467" s="221" t="s">
        <v>606</v>
      </c>
      <c r="G467" s="42"/>
      <c r="H467" s="42"/>
      <c r="I467" s="222"/>
      <c r="J467" s="42"/>
      <c r="K467" s="42"/>
      <c r="L467" s="46"/>
      <c r="M467" s="223"/>
      <c r="N467" s="224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157</v>
      </c>
      <c r="AU467" s="19" t="s">
        <v>86</v>
      </c>
    </row>
    <row r="468" s="2" customFormat="1">
      <c r="A468" s="40"/>
      <c r="B468" s="41"/>
      <c r="C468" s="42"/>
      <c r="D468" s="248" t="s">
        <v>174</v>
      </c>
      <c r="E468" s="42"/>
      <c r="F468" s="249" t="s">
        <v>607</v>
      </c>
      <c r="G468" s="42"/>
      <c r="H468" s="42"/>
      <c r="I468" s="222"/>
      <c r="J468" s="42"/>
      <c r="K468" s="42"/>
      <c r="L468" s="46"/>
      <c r="M468" s="223"/>
      <c r="N468" s="224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174</v>
      </c>
      <c r="AU468" s="19" t="s">
        <v>86</v>
      </c>
    </row>
    <row r="469" s="2" customFormat="1">
      <c r="A469" s="40"/>
      <c r="B469" s="41"/>
      <c r="C469" s="42"/>
      <c r="D469" s="220" t="s">
        <v>158</v>
      </c>
      <c r="E469" s="42"/>
      <c r="F469" s="225" t="s">
        <v>608</v>
      </c>
      <c r="G469" s="42"/>
      <c r="H469" s="42"/>
      <c r="I469" s="222"/>
      <c r="J469" s="42"/>
      <c r="K469" s="42"/>
      <c r="L469" s="46"/>
      <c r="M469" s="223"/>
      <c r="N469" s="224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158</v>
      </c>
      <c r="AU469" s="19" t="s">
        <v>86</v>
      </c>
    </row>
    <row r="470" s="13" customFormat="1">
      <c r="A470" s="13"/>
      <c r="B470" s="226"/>
      <c r="C470" s="227"/>
      <c r="D470" s="220" t="s">
        <v>160</v>
      </c>
      <c r="E470" s="228" t="s">
        <v>21</v>
      </c>
      <c r="F470" s="229" t="s">
        <v>609</v>
      </c>
      <c r="G470" s="227"/>
      <c r="H470" s="230">
        <v>22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160</v>
      </c>
      <c r="AU470" s="236" t="s">
        <v>86</v>
      </c>
      <c r="AV470" s="13" t="s">
        <v>86</v>
      </c>
      <c r="AW470" s="13" t="s">
        <v>38</v>
      </c>
      <c r="AX470" s="13" t="s">
        <v>76</v>
      </c>
      <c r="AY470" s="236" t="s">
        <v>150</v>
      </c>
    </row>
    <row r="471" s="14" customFormat="1">
      <c r="A471" s="14"/>
      <c r="B471" s="237"/>
      <c r="C471" s="238"/>
      <c r="D471" s="220" t="s">
        <v>160</v>
      </c>
      <c r="E471" s="239" t="s">
        <v>21</v>
      </c>
      <c r="F471" s="240" t="s">
        <v>162</v>
      </c>
      <c r="G471" s="238"/>
      <c r="H471" s="241">
        <v>22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160</v>
      </c>
      <c r="AU471" s="247" t="s">
        <v>86</v>
      </c>
      <c r="AV471" s="14" t="s">
        <v>155</v>
      </c>
      <c r="AW471" s="14" t="s">
        <v>38</v>
      </c>
      <c r="AX471" s="14" t="s">
        <v>84</v>
      </c>
      <c r="AY471" s="247" t="s">
        <v>150</v>
      </c>
    </row>
    <row r="472" s="2" customFormat="1" ht="16.5" customHeight="1">
      <c r="A472" s="40"/>
      <c r="B472" s="41"/>
      <c r="C472" s="207" t="s">
        <v>610</v>
      </c>
      <c r="D472" s="207" t="s">
        <v>152</v>
      </c>
      <c r="E472" s="208" t="s">
        <v>611</v>
      </c>
      <c r="F472" s="209" t="s">
        <v>612</v>
      </c>
      <c r="G472" s="210" t="s">
        <v>170</v>
      </c>
      <c r="H472" s="211">
        <v>8</v>
      </c>
      <c r="I472" s="212"/>
      <c r="J472" s="213">
        <f>ROUND(I472*H472,2)</f>
        <v>0</v>
      </c>
      <c r="K472" s="209" t="s">
        <v>21</v>
      </c>
      <c r="L472" s="46"/>
      <c r="M472" s="214" t="s">
        <v>21</v>
      </c>
      <c r="N472" s="215" t="s">
        <v>47</v>
      </c>
      <c r="O472" s="86"/>
      <c r="P472" s="216">
        <f>O472*H472</f>
        <v>0</v>
      </c>
      <c r="Q472" s="216">
        <v>0</v>
      </c>
      <c r="R472" s="216">
        <f>Q472*H472</f>
        <v>0</v>
      </c>
      <c r="S472" s="216">
        <v>0.053999999999999999</v>
      </c>
      <c r="T472" s="217">
        <f>S472*H472</f>
        <v>0.432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8" t="s">
        <v>155</v>
      </c>
      <c r="AT472" s="218" t="s">
        <v>152</v>
      </c>
      <c r="AU472" s="218" t="s">
        <v>86</v>
      </c>
      <c r="AY472" s="19" t="s">
        <v>150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19" t="s">
        <v>84</v>
      </c>
      <c r="BK472" s="219">
        <f>ROUND(I472*H472,2)</f>
        <v>0</v>
      </c>
      <c r="BL472" s="19" t="s">
        <v>155</v>
      </c>
      <c r="BM472" s="218" t="s">
        <v>613</v>
      </c>
    </row>
    <row r="473" s="2" customFormat="1">
      <c r="A473" s="40"/>
      <c r="B473" s="41"/>
      <c r="C473" s="42"/>
      <c r="D473" s="220" t="s">
        <v>157</v>
      </c>
      <c r="E473" s="42"/>
      <c r="F473" s="221" t="s">
        <v>612</v>
      </c>
      <c r="G473" s="42"/>
      <c r="H473" s="42"/>
      <c r="I473" s="222"/>
      <c r="J473" s="42"/>
      <c r="K473" s="42"/>
      <c r="L473" s="46"/>
      <c r="M473" s="223"/>
      <c r="N473" s="224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157</v>
      </c>
      <c r="AU473" s="19" t="s">
        <v>86</v>
      </c>
    </row>
    <row r="474" s="13" customFormat="1">
      <c r="A474" s="13"/>
      <c r="B474" s="226"/>
      <c r="C474" s="227"/>
      <c r="D474" s="220" t="s">
        <v>160</v>
      </c>
      <c r="E474" s="228" t="s">
        <v>21</v>
      </c>
      <c r="F474" s="229" t="s">
        <v>445</v>
      </c>
      <c r="G474" s="227"/>
      <c r="H474" s="230">
        <v>8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160</v>
      </c>
      <c r="AU474" s="236" t="s">
        <v>86</v>
      </c>
      <c r="AV474" s="13" t="s">
        <v>86</v>
      </c>
      <c r="AW474" s="13" t="s">
        <v>38</v>
      </c>
      <c r="AX474" s="13" t="s">
        <v>84</v>
      </c>
      <c r="AY474" s="236" t="s">
        <v>150</v>
      </c>
    </row>
    <row r="475" s="2" customFormat="1" ht="26.4" customHeight="1">
      <c r="A475" s="40"/>
      <c r="B475" s="41"/>
      <c r="C475" s="207" t="s">
        <v>614</v>
      </c>
      <c r="D475" s="207" t="s">
        <v>152</v>
      </c>
      <c r="E475" s="208" t="s">
        <v>615</v>
      </c>
      <c r="F475" s="209" t="s">
        <v>616</v>
      </c>
      <c r="G475" s="210" t="s">
        <v>170</v>
      </c>
      <c r="H475" s="211">
        <v>38.899999999999999</v>
      </c>
      <c r="I475" s="212"/>
      <c r="J475" s="213">
        <f>ROUND(I475*H475,2)</f>
        <v>0</v>
      </c>
      <c r="K475" s="209" t="s">
        <v>21</v>
      </c>
      <c r="L475" s="46"/>
      <c r="M475" s="214" t="s">
        <v>21</v>
      </c>
      <c r="N475" s="215" t="s">
        <v>47</v>
      </c>
      <c r="O475" s="86"/>
      <c r="P475" s="216">
        <f>O475*H475</f>
        <v>0</v>
      </c>
      <c r="Q475" s="216">
        <v>1.95E-05</v>
      </c>
      <c r="R475" s="216">
        <f>Q475*H475</f>
        <v>0.00075854999999999998</v>
      </c>
      <c r="S475" s="216">
        <v>0</v>
      </c>
      <c r="T475" s="217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8" t="s">
        <v>155</v>
      </c>
      <c r="AT475" s="218" t="s">
        <v>152</v>
      </c>
      <c r="AU475" s="218" t="s">
        <v>86</v>
      </c>
      <c r="AY475" s="19" t="s">
        <v>150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9" t="s">
        <v>84</v>
      </c>
      <c r="BK475" s="219">
        <f>ROUND(I475*H475,2)</f>
        <v>0</v>
      </c>
      <c r="BL475" s="19" t="s">
        <v>155</v>
      </c>
      <c r="BM475" s="218" t="s">
        <v>617</v>
      </c>
    </row>
    <row r="476" s="2" customFormat="1">
      <c r="A476" s="40"/>
      <c r="B476" s="41"/>
      <c r="C476" s="42"/>
      <c r="D476" s="220" t="s">
        <v>157</v>
      </c>
      <c r="E476" s="42"/>
      <c r="F476" s="221" t="s">
        <v>616</v>
      </c>
      <c r="G476" s="42"/>
      <c r="H476" s="42"/>
      <c r="I476" s="222"/>
      <c r="J476" s="42"/>
      <c r="K476" s="42"/>
      <c r="L476" s="46"/>
      <c r="M476" s="223"/>
      <c r="N476" s="224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157</v>
      </c>
      <c r="AU476" s="19" t="s">
        <v>86</v>
      </c>
    </row>
    <row r="477" s="2" customFormat="1">
      <c r="A477" s="40"/>
      <c r="B477" s="41"/>
      <c r="C477" s="42"/>
      <c r="D477" s="220" t="s">
        <v>158</v>
      </c>
      <c r="E477" s="42"/>
      <c r="F477" s="225" t="s">
        <v>618</v>
      </c>
      <c r="G477" s="42"/>
      <c r="H477" s="42"/>
      <c r="I477" s="222"/>
      <c r="J477" s="42"/>
      <c r="K477" s="42"/>
      <c r="L477" s="46"/>
      <c r="M477" s="223"/>
      <c r="N477" s="224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158</v>
      </c>
      <c r="AU477" s="19" t="s">
        <v>86</v>
      </c>
    </row>
    <row r="478" s="13" customFormat="1">
      <c r="A478" s="13"/>
      <c r="B478" s="226"/>
      <c r="C478" s="227"/>
      <c r="D478" s="220" t="s">
        <v>160</v>
      </c>
      <c r="E478" s="228" t="s">
        <v>21</v>
      </c>
      <c r="F478" s="229" t="s">
        <v>619</v>
      </c>
      <c r="G478" s="227"/>
      <c r="H478" s="230">
        <v>30.899999999999999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160</v>
      </c>
      <c r="AU478" s="236" t="s">
        <v>86</v>
      </c>
      <c r="AV478" s="13" t="s">
        <v>86</v>
      </c>
      <c r="AW478" s="13" t="s">
        <v>38</v>
      </c>
      <c r="AX478" s="13" t="s">
        <v>76</v>
      </c>
      <c r="AY478" s="236" t="s">
        <v>150</v>
      </c>
    </row>
    <row r="479" s="13" customFormat="1">
      <c r="A479" s="13"/>
      <c r="B479" s="226"/>
      <c r="C479" s="227"/>
      <c r="D479" s="220" t="s">
        <v>160</v>
      </c>
      <c r="E479" s="228" t="s">
        <v>21</v>
      </c>
      <c r="F479" s="229" t="s">
        <v>445</v>
      </c>
      <c r="G479" s="227"/>
      <c r="H479" s="230">
        <v>8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160</v>
      </c>
      <c r="AU479" s="236" t="s">
        <v>86</v>
      </c>
      <c r="AV479" s="13" t="s">
        <v>86</v>
      </c>
      <c r="AW479" s="13" t="s">
        <v>38</v>
      </c>
      <c r="AX479" s="13" t="s">
        <v>76</v>
      </c>
      <c r="AY479" s="236" t="s">
        <v>150</v>
      </c>
    </row>
    <row r="480" s="14" customFormat="1">
      <c r="A480" s="14"/>
      <c r="B480" s="237"/>
      <c r="C480" s="238"/>
      <c r="D480" s="220" t="s">
        <v>160</v>
      </c>
      <c r="E480" s="239" t="s">
        <v>21</v>
      </c>
      <c r="F480" s="240" t="s">
        <v>162</v>
      </c>
      <c r="G480" s="238"/>
      <c r="H480" s="241">
        <v>38.899999999999999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160</v>
      </c>
      <c r="AU480" s="247" t="s">
        <v>86</v>
      </c>
      <c r="AV480" s="14" t="s">
        <v>155</v>
      </c>
      <c r="AW480" s="14" t="s">
        <v>38</v>
      </c>
      <c r="AX480" s="14" t="s">
        <v>84</v>
      </c>
      <c r="AY480" s="247" t="s">
        <v>150</v>
      </c>
    </row>
    <row r="481" s="2" customFormat="1" ht="16.5" customHeight="1">
      <c r="A481" s="40"/>
      <c r="B481" s="41"/>
      <c r="C481" s="207" t="s">
        <v>620</v>
      </c>
      <c r="D481" s="207" t="s">
        <v>152</v>
      </c>
      <c r="E481" s="208" t="s">
        <v>621</v>
      </c>
      <c r="F481" s="209" t="s">
        <v>622</v>
      </c>
      <c r="G481" s="210" t="s">
        <v>165</v>
      </c>
      <c r="H481" s="211">
        <v>1</v>
      </c>
      <c r="I481" s="212"/>
      <c r="J481" s="213">
        <f>ROUND(I481*H481,2)</f>
        <v>0</v>
      </c>
      <c r="K481" s="209" t="s">
        <v>21</v>
      </c>
      <c r="L481" s="46"/>
      <c r="M481" s="214" t="s">
        <v>21</v>
      </c>
      <c r="N481" s="215" t="s">
        <v>47</v>
      </c>
      <c r="O481" s="86"/>
      <c r="P481" s="216">
        <f>O481*H481</f>
        <v>0</v>
      </c>
      <c r="Q481" s="216">
        <v>0</v>
      </c>
      <c r="R481" s="216">
        <f>Q481*H481</f>
        <v>0</v>
      </c>
      <c r="S481" s="216">
        <v>0</v>
      </c>
      <c r="T481" s="217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8" t="s">
        <v>155</v>
      </c>
      <c r="AT481" s="218" t="s">
        <v>152</v>
      </c>
      <c r="AU481" s="218" t="s">
        <v>86</v>
      </c>
      <c r="AY481" s="19" t="s">
        <v>150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9" t="s">
        <v>84</v>
      </c>
      <c r="BK481" s="219">
        <f>ROUND(I481*H481,2)</f>
        <v>0</v>
      </c>
      <c r="BL481" s="19" t="s">
        <v>155</v>
      </c>
      <c r="BM481" s="218" t="s">
        <v>623</v>
      </c>
    </row>
    <row r="482" s="2" customFormat="1">
      <c r="A482" s="40"/>
      <c r="B482" s="41"/>
      <c r="C482" s="42"/>
      <c r="D482" s="220" t="s">
        <v>157</v>
      </c>
      <c r="E482" s="42"/>
      <c r="F482" s="221" t="s">
        <v>622</v>
      </c>
      <c r="G482" s="42"/>
      <c r="H482" s="42"/>
      <c r="I482" s="222"/>
      <c r="J482" s="42"/>
      <c r="K482" s="42"/>
      <c r="L482" s="46"/>
      <c r="M482" s="223"/>
      <c r="N482" s="224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157</v>
      </c>
      <c r="AU482" s="19" t="s">
        <v>86</v>
      </c>
    </row>
    <row r="483" s="12" customFormat="1" ht="22.8" customHeight="1">
      <c r="A483" s="12"/>
      <c r="B483" s="191"/>
      <c r="C483" s="192"/>
      <c r="D483" s="193" t="s">
        <v>75</v>
      </c>
      <c r="E483" s="205" t="s">
        <v>624</v>
      </c>
      <c r="F483" s="205" t="s">
        <v>625</v>
      </c>
      <c r="G483" s="192"/>
      <c r="H483" s="192"/>
      <c r="I483" s="195"/>
      <c r="J483" s="206">
        <f>BK483</f>
        <v>0</v>
      </c>
      <c r="K483" s="192"/>
      <c r="L483" s="197"/>
      <c r="M483" s="198"/>
      <c r="N483" s="199"/>
      <c r="O483" s="199"/>
      <c r="P483" s="200">
        <f>SUM(P484:P509)</f>
        <v>0</v>
      </c>
      <c r="Q483" s="199"/>
      <c r="R483" s="200">
        <f>SUM(R484:R509)</f>
        <v>0</v>
      </c>
      <c r="S483" s="199"/>
      <c r="T483" s="201">
        <f>SUM(T484:T509)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2" t="s">
        <v>84</v>
      </c>
      <c r="AT483" s="203" t="s">
        <v>75</v>
      </c>
      <c r="AU483" s="203" t="s">
        <v>84</v>
      </c>
      <c r="AY483" s="202" t="s">
        <v>150</v>
      </c>
      <c r="BK483" s="204">
        <f>SUM(BK484:BK509)</f>
        <v>0</v>
      </c>
    </row>
    <row r="484" s="2" customFormat="1" ht="16.5" customHeight="1">
      <c r="A484" s="40"/>
      <c r="B484" s="41"/>
      <c r="C484" s="207" t="s">
        <v>626</v>
      </c>
      <c r="D484" s="207" t="s">
        <v>152</v>
      </c>
      <c r="E484" s="208" t="s">
        <v>627</v>
      </c>
      <c r="F484" s="209" t="s">
        <v>628</v>
      </c>
      <c r="G484" s="210" t="s">
        <v>282</v>
      </c>
      <c r="H484" s="211">
        <v>1.942</v>
      </c>
      <c r="I484" s="212"/>
      <c r="J484" s="213">
        <f>ROUND(I484*H484,2)</f>
        <v>0</v>
      </c>
      <c r="K484" s="209" t="s">
        <v>171</v>
      </c>
      <c r="L484" s="46"/>
      <c r="M484" s="214" t="s">
        <v>21</v>
      </c>
      <c r="N484" s="215" t="s">
        <v>47</v>
      </c>
      <c r="O484" s="86"/>
      <c r="P484" s="216">
        <f>O484*H484</f>
        <v>0</v>
      </c>
      <c r="Q484" s="216">
        <v>0</v>
      </c>
      <c r="R484" s="216">
        <f>Q484*H484</f>
        <v>0</v>
      </c>
      <c r="S484" s="216">
        <v>0</v>
      </c>
      <c r="T484" s="217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8" t="s">
        <v>155</v>
      </c>
      <c r="AT484" s="218" t="s">
        <v>152</v>
      </c>
      <c r="AU484" s="218" t="s">
        <v>86</v>
      </c>
      <c r="AY484" s="19" t="s">
        <v>150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19" t="s">
        <v>84</v>
      </c>
      <c r="BK484" s="219">
        <f>ROUND(I484*H484,2)</f>
        <v>0</v>
      </c>
      <c r="BL484" s="19" t="s">
        <v>155</v>
      </c>
      <c r="BM484" s="218" t="s">
        <v>629</v>
      </c>
    </row>
    <row r="485" s="2" customFormat="1">
      <c r="A485" s="40"/>
      <c r="B485" s="41"/>
      <c r="C485" s="42"/>
      <c r="D485" s="220" t="s">
        <v>157</v>
      </c>
      <c r="E485" s="42"/>
      <c r="F485" s="221" t="s">
        <v>630</v>
      </c>
      <c r="G485" s="42"/>
      <c r="H485" s="42"/>
      <c r="I485" s="222"/>
      <c r="J485" s="42"/>
      <c r="K485" s="42"/>
      <c r="L485" s="46"/>
      <c r="M485" s="223"/>
      <c r="N485" s="224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157</v>
      </c>
      <c r="AU485" s="19" t="s">
        <v>86</v>
      </c>
    </row>
    <row r="486" s="2" customFormat="1">
      <c r="A486" s="40"/>
      <c r="B486" s="41"/>
      <c r="C486" s="42"/>
      <c r="D486" s="248" t="s">
        <v>174</v>
      </c>
      <c r="E486" s="42"/>
      <c r="F486" s="249" t="s">
        <v>631</v>
      </c>
      <c r="G486" s="42"/>
      <c r="H486" s="42"/>
      <c r="I486" s="222"/>
      <c r="J486" s="42"/>
      <c r="K486" s="42"/>
      <c r="L486" s="46"/>
      <c r="M486" s="223"/>
      <c r="N486" s="224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174</v>
      </c>
      <c r="AU486" s="19" t="s">
        <v>86</v>
      </c>
    </row>
    <row r="487" s="13" customFormat="1">
      <c r="A487" s="13"/>
      <c r="B487" s="226"/>
      <c r="C487" s="227"/>
      <c r="D487" s="220" t="s">
        <v>160</v>
      </c>
      <c r="E487" s="228" t="s">
        <v>21</v>
      </c>
      <c r="F487" s="229" t="s">
        <v>632</v>
      </c>
      <c r="G487" s="227"/>
      <c r="H487" s="230">
        <v>1.488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160</v>
      </c>
      <c r="AU487" s="236" t="s">
        <v>86</v>
      </c>
      <c r="AV487" s="13" t="s">
        <v>86</v>
      </c>
      <c r="AW487" s="13" t="s">
        <v>38</v>
      </c>
      <c r="AX487" s="13" t="s">
        <v>76</v>
      </c>
      <c r="AY487" s="236" t="s">
        <v>150</v>
      </c>
    </row>
    <row r="488" s="13" customFormat="1">
      <c r="A488" s="13"/>
      <c r="B488" s="226"/>
      <c r="C488" s="227"/>
      <c r="D488" s="220" t="s">
        <v>160</v>
      </c>
      <c r="E488" s="228" t="s">
        <v>21</v>
      </c>
      <c r="F488" s="229" t="s">
        <v>633</v>
      </c>
      <c r="G488" s="227"/>
      <c r="H488" s="230">
        <v>0.45400000000000001</v>
      </c>
      <c r="I488" s="231"/>
      <c r="J488" s="227"/>
      <c r="K488" s="227"/>
      <c r="L488" s="232"/>
      <c r="M488" s="233"/>
      <c r="N488" s="234"/>
      <c r="O488" s="234"/>
      <c r="P488" s="234"/>
      <c r="Q488" s="234"/>
      <c r="R488" s="234"/>
      <c r="S488" s="234"/>
      <c r="T488" s="23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6" t="s">
        <v>160</v>
      </c>
      <c r="AU488" s="236" t="s">
        <v>86</v>
      </c>
      <c r="AV488" s="13" t="s">
        <v>86</v>
      </c>
      <c r="AW488" s="13" t="s">
        <v>38</v>
      </c>
      <c r="AX488" s="13" t="s">
        <v>76</v>
      </c>
      <c r="AY488" s="236" t="s">
        <v>150</v>
      </c>
    </row>
    <row r="489" s="14" customFormat="1">
      <c r="A489" s="14"/>
      <c r="B489" s="237"/>
      <c r="C489" s="238"/>
      <c r="D489" s="220" t="s">
        <v>160</v>
      </c>
      <c r="E489" s="239" t="s">
        <v>21</v>
      </c>
      <c r="F489" s="240" t="s">
        <v>162</v>
      </c>
      <c r="G489" s="238"/>
      <c r="H489" s="241">
        <v>1.942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160</v>
      </c>
      <c r="AU489" s="247" t="s">
        <v>86</v>
      </c>
      <c r="AV489" s="14" t="s">
        <v>155</v>
      </c>
      <c r="AW489" s="14" t="s">
        <v>38</v>
      </c>
      <c r="AX489" s="14" t="s">
        <v>84</v>
      </c>
      <c r="AY489" s="247" t="s">
        <v>150</v>
      </c>
    </row>
    <row r="490" s="2" customFormat="1" ht="16.5" customHeight="1">
      <c r="A490" s="40"/>
      <c r="B490" s="41"/>
      <c r="C490" s="207" t="s">
        <v>634</v>
      </c>
      <c r="D490" s="207" t="s">
        <v>152</v>
      </c>
      <c r="E490" s="208" t="s">
        <v>635</v>
      </c>
      <c r="F490" s="209" t="s">
        <v>636</v>
      </c>
      <c r="G490" s="210" t="s">
        <v>282</v>
      </c>
      <c r="H490" s="211">
        <v>116.194</v>
      </c>
      <c r="I490" s="212"/>
      <c r="J490" s="213">
        <f>ROUND(I490*H490,2)</f>
        <v>0</v>
      </c>
      <c r="K490" s="209" t="s">
        <v>21</v>
      </c>
      <c r="L490" s="46"/>
      <c r="M490" s="214" t="s">
        <v>21</v>
      </c>
      <c r="N490" s="215" t="s">
        <v>47</v>
      </c>
      <c r="O490" s="86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8" t="s">
        <v>155</v>
      </c>
      <c r="AT490" s="218" t="s">
        <v>152</v>
      </c>
      <c r="AU490" s="218" t="s">
        <v>86</v>
      </c>
      <c r="AY490" s="19" t="s">
        <v>150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9" t="s">
        <v>84</v>
      </c>
      <c r="BK490" s="219">
        <f>ROUND(I490*H490,2)</f>
        <v>0</v>
      </c>
      <c r="BL490" s="19" t="s">
        <v>155</v>
      </c>
      <c r="BM490" s="218" t="s">
        <v>637</v>
      </c>
    </row>
    <row r="491" s="2" customFormat="1">
      <c r="A491" s="40"/>
      <c r="B491" s="41"/>
      <c r="C491" s="42"/>
      <c r="D491" s="220" t="s">
        <v>157</v>
      </c>
      <c r="E491" s="42"/>
      <c r="F491" s="221" t="s">
        <v>636</v>
      </c>
      <c r="G491" s="42"/>
      <c r="H491" s="42"/>
      <c r="I491" s="222"/>
      <c r="J491" s="42"/>
      <c r="K491" s="42"/>
      <c r="L491" s="46"/>
      <c r="M491" s="223"/>
      <c r="N491" s="224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157</v>
      </c>
      <c r="AU491" s="19" t="s">
        <v>86</v>
      </c>
    </row>
    <row r="492" s="13" customFormat="1">
      <c r="A492" s="13"/>
      <c r="B492" s="226"/>
      <c r="C492" s="227"/>
      <c r="D492" s="220" t="s">
        <v>160</v>
      </c>
      <c r="E492" s="228" t="s">
        <v>21</v>
      </c>
      <c r="F492" s="229" t="s">
        <v>632</v>
      </c>
      <c r="G492" s="227"/>
      <c r="H492" s="230">
        <v>1.488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160</v>
      </c>
      <c r="AU492" s="236" t="s">
        <v>86</v>
      </c>
      <c r="AV492" s="13" t="s">
        <v>86</v>
      </c>
      <c r="AW492" s="13" t="s">
        <v>38</v>
      </c>
      <c r="AX492" s="13" t="s">
        <v>76</v>
      </c>
      <c r="AY492" s="236" t="s">
        <v>150</v>
      </c>
    </row>
    <row r="493" s="13" customFormat="1">
      <c r="A493" s="13"/>
      <c r="B493" s="226"/>
      <c r="C493" s="227"/>
      <c r="D493" s="220" t="s">
        <v>160</v>
      </c>
      <c r="E493" s="228" t="s">
        <v>21</v>
      </c>
      <c r="F493" s="229" t="s">
        <v>633</v>
      </c>
      <c r="G493" s="227"/>
      <c r="H493" s="230">
        <v>0.45400000000000001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160</v>
      </c>
      <c r="AU493" s="236" t="s">
        <v>86</v>
      </c>
      <c r="AV493" s="13" t="s">
        <v>86</v>
      </c>
      <c r="AW493" s="13" t="s">
        <v>38</v>
      </c>
      <c r="AX493" s="13" t="s">
        <v>76</v>
      </c>
      <c r="AY493" s="236" t="s">
        <v>150</v>
      </c>
    </row>
    <row r="494" s="13" customFormat="1">
      <c r="A494" s="13"/>
      <c r="B494" s="226"/>
      <c r="C494" s="227"/>
      <c r="D494" s="220" t="s">
        <v>160</v>
      </c>
      <c r="E494" s="228" t="s">
        <v>21</v>
      </c>
      <c r="F494" s="229" t="s">
        <v>638</v>
      </c>
      <c r="G494" s="227"/>
      <c r="H494" s="230">
        <v>3.5699999999999998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160</v>
      </c>
      <c r="AU494" s="236" t="s">
        <v>86</v>
      </c>
      <c r="AV494" s="13" t="s">
        <v>86</v>
      </c>
      <c r="AW494" s="13" t="s">
        <v>38</v>
      </c>
      <c r="AX494" s="13" t="s">
        <v>76</v>
      </c>
      <c r="AY494" s="236" t="s">
        <v>150</v>
      </c>
    </row>
    <row r="495" s="13" customFormat="1">
      <c r="A495" s="13"/>
      <c r="B495" s="226"/>
      <c r="C495" s="227"/>
      <c r="D495" s="220" t="s">
        <v>160</v>
      </c>
      <c r="E495" s="228" t="s">
        <v>21</v>
      </c>
      <c r="F495" s="229" t="s">
        <v>639</v>
      </c>
      <c r="G495" s="227"/>
      <c r="H495" s="230">
        <v>15.18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160</v>
      </c>
      <c r="AU495" s="236" t="s">
        <v>86</v>
      </c>
      <c r="AV495" s="13" t="s">
        <v>86</v>
      </c>
      <c r="AW495" s="13" t="s">
        <v>38</v>
      </c>
      <c r="AX495" s="13" t="s">
        <v>76</v>
      </c>
      <c r="AY495" s="236" t="s">
        <v>150</v>
      </c>
    </row>
    <row r="496" s="13" customFormat="1">
      <c r="A496" s="13"/>
      <c r="B496" s="226"/>
      <c r="C496" s="227"/>
      <c r="D496" s="220" t="s">
        <v>160</v>
      </c>
      <c r="E496" s="228" t="s">
        <v>21</v>
      </c>
      <c r="F496" s="229" t="s">
        <v>640</v>
      </c>
      <c r="G496" s="227"/>
      <c r="H496" s="230">
        <v>71.105000000000004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160</v>
      </c>
      <c r="AU496" s="236" t="s">
        <v>86</v>
      </c>
      <c r="AV496" s="13" t="s">
        <v>86</v>
      </c>
      <c r="AW496" s="13" t="s">
        <v>38</v>
      </c>
      <c r="AX496" s="13" t="s">
        <v>76</v>
      </c>
      <c r="AY496" s="236" t="s">
        <v>150</v>
      </c>
    </row>
    <row r="497" s="13" customFormat="1">
      <c r="A497" s="13"/>
      <c r="B497" s="226"/>
      <c r="C497" s="227"/>
      <c r="D497" s="220" t="s">
        <v>160</v>
      </c>
      <c r="E497" s="228" t="s">
        <v>21</v>
      </c>
      <c r="F497" s="229" t="s">
        <v>641</v>
      </c>
      <c r="G497" s="227"/>
      <c r="H497" s="230">
        <v>174.95699999999999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160</v>
      </c>
      <c r="AU497" s="236" t="s">
        <v>86</v>
      </c>
      <c r="AV497" s="13" t="s">
        <v>86</v>
      </c>
      <c r="AW497" s="13" t="s">
        <v>38</v>
      </c>
      <c r="AX497" s="13" t="s">
        <v>76</v>
      </c>
      <c r="AY497" s="236" t="s">
        <v>150</v>
      </c>
    </row>
    <row r="498" s="13" customFormat="1">
      <c r="A498" s="13"/>
      <c r="B498" s="226"/>
      <c r="C498" s="227"/>
      <c r="D498" s="220" t="s">
        <v>160</v>
      </c>
      <c r="E498" s="228" t="s">
        <v>21</v>
      </c>
      <c r="F498" s="229" t="s">
        <v>642</v>
      </c>
      <c r="G498" s="227"/>
      <c r="H498" s="230">
        <v>15.378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160</v>
      </c>
      <c r="AU498" s="236" t="s">
        <v>86</v>
      </c>
      <c r="AV498" s="13" t="s">
        <v>86</v>
      </c>
      <c r="AW498" s="13" t="s">
        <v>38</v>
      </c>
      <c r="AX498" s="13" t="s">
        <v>76</v>
      </c>
      <c r="AY498" s="236" t="s">
        <v>150</v>
      </c>
    </row>
    <row r="499" s="15" customFormat="1">
      <c r="A499" s="15"/>
      <c r="B499" s="253"/>
      <c r="C499" s="254"/>
      <c r="D499" s="220" t="s">
        <v>160</v>
      </c>
      <c r="E499" s="255" t="s">
        <v>21</v>
      </c>
      <c r="F499" s="256" t="s">
        <v>643</v>
      </c>
      <c r="G499" s="254"/>
      <c r="H499" s="257">
        <v>282.132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3" t="s">
        <v>160</v>
      </c>
      <c r="AU499" s="263" t="s">
        <v>86</v>
      </c>
      <c r="AV499" s="15" t="s">
        <v>167</v>
      </c>
      <c r="AW499" s="15" t="s">
        <v>38</v>
      </c>
      <c r="AX499" s="15" t="s">
        <v>76</v>
      </c>
      <c r="AY499" s="263" t="s">
        <v>150</v>
      </c>
    </row>
    <row r="500" s="13" customFormat="1">
      <c r="A500" s="13"/>
      <c r="B500" s="226"/>
      <c r="C500" s="227"/>
      <c r="D500" s="220" t="s">
        <v>160</v>
      </c>
      <c r="E500" s="228" t="s">
        <v>21</v>
      </c>
      <c r="F500" s="229" t="s">
        <v>644</v>
      </c>
      <c r="G500" s="227"/>
      <c r="H500" s="230">
        <v>-161.41399999999999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160</v>
      </c>
      <c r="AU500" s="236" t="s">
        <v>86</v>
      </c>
      <c r="AV500" s="13" t="s">
        <v>86</v>
      </c>
      <c r="AW500" s="13" t="s">
        <v>38</v>
      </c>
      <c r="AX500" s="13" t="s">
        <v>76</v>
      </c>
      <c r="AY500" s="236" t="s">
        <v>150</v>
      </c>
    </row>
    <row r="501" s="13" customFormat="1">
      <c r="A501" s="13"/>
      <c r="B501" s="226"/>
      <c r="C501" s="227"/>
      <c r="D501" s="220" t="s">
        <v>160</v>
      </c>
      <c r="E501" s="228" t="s">
        <v>21</v>
      </c>
      <c r="F501" s="229" t="s">
        <v>645</v>
      </c>
      <c r="G501" s="227"/>
      <c r="H501" s="230">
        <v>-4.524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160</v>
      </c>
      <c r="AU501" s="236" t="s">
        <v>86</v>
      </c>
      <c r="AV501" s="13" t="s">
        <v>86</v>
      </c>
      <c r="AW501" s="13" t="s">
        <v>38</v>
      </c>
      <c r="AX501" s="13" t="s">
        <v>76</v>
      </c>
      <c r="AY501" s="236" t="s">
        <v>150</v>
      </c>
    </row>
    <row r="502" s="15" customFormat="1">
      <c r="A502" s="15"/>
      <c r="B502" s="253"/>
      <c r="C502" s="254"/>
      <c r="D502" s="220" t="s">
        <v>160</v>
      </c>
      <c r="E502" s="255" t="s">
        <v>21</v>
      </c>
      <c r="F502" s="256" t="s">
        <v>646</v>
      </c>
      <c r="G502" s="254"/>
      <c r="H502" s="257">
        <v>-165.93799999999999</v>
      </c>
      <c r="I502" s="258"/>
      <c r="J502" s="254"/>
      <c r="K502" s="254"/>
      <c r="L502" s="259"/>
      <c r="M502" s="260"/>
      <c r="N502" s="261"/>
      <c r="O502" s="261"/>
      <c r="P502" s="261"/>
      <c r="Q502" s="261"/>
      <c r="R502" s="261"/>
      <c r="S502" s="261"/>
      <c r="T502" s="26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3" t="s">
        <v>160</v>
      </c>
      <c r="AU502" s="263" t="s">
        <v>86</v>
      </c>
      <c r="AV502" s="15" t="s">
        <v>167</v>
      </c>
      <c r="AW502" s="15" t="s">
        <v>38</v>
      </c>
      <c r="AX502" s="15" t="s">
        <v>76</v>
      </c>
      <c r="AY502" s="263" t="s">
        <v>150</v>
      </c>
    </row>
    <row r="503" s="14" customFormat="1">
      <c r="A503" s="14"/>
      <c r="B503" s="237"/>
      <c r="C503" s="238"/>
      <c r="D503" s="220" t="s">
        <v>160</v>
      </c>
      <c r="E503" s="239" t="s">
        <v>21</v>
      </c>
      <c r="F503" s="240" t="s">
        <v>162</v>
      </c>
      <c r="G503" s="238"/>
      <c r="H503" s="241">
        <v>116.194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7" t="s">
        <v>160</v>
      </c>
      <c r="AU503" s="247" t="s">
        <v>86</v>
      </c>
      <c r="AV503" s="14" t="s">
        <v>155</v>
      </c>
      <c r="AW503" s="14" t="s">
        <v>38</v>
      </c>
      <c r="AX503" s="14" t="s">
        <v>84</v>
      </c>
      <c r="AY503" s="247" t="s">
        <v>150</v>
      </c>
    </row>
    <row r="504" s="2" customFormat="1">
      <c r="A504" s="40"/>
      <c r="B504" s="41"/>
      <c r="C504" s="42"/>
      <c r="D504" s="220" t="s">
        <v>200</v>
      </c>
      <c r="E504" s="42"/>
      <c r="F504" s="250" t="s">
        <v>201</v>
      </c>
      <c r="G504" s="42"/>
      <c r="H504" s="42"/>
      <c r="I504" s="42"/>
      <c r="J504" s="42"/>
      <c r="K504" s="42"/>
      <c r="L504" s="46"/>
      <c r="M504" s="223"/>
      <c r="N504" s="224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U504" s="19" t="s">
        <v>86</v>
      </c>
    </row>
    <row r="505" s="2" customFormat="1">
      <c r="A505" s="40"/>
      <c r="B505" s="41"/>
      <c r="C505" s="42"/>
      <c r="D505" s="220" t="s">
        <v>200</v>
      </c>
      <c r="E505" s="42"/>
      <c r="F505" s="251" t="s">
        <v>202</v>
      </c>
      <c r="G505" s="42"/>
      <c r="H505" s="252">
        <v>55.659999999999997</v>
      </c>
      <c r="I505" s="42"/>
      <c r="J505" s="42"/>
      <c r="K505" s="42"/>
      <c r="L505" s="46"/>
      <c r="M505" s="223"/>
      <c r="N505" s="224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U505" s="19" t="s">
        <v>86</v>
      </c>
    </row>
    <row r="506" s="2" customFormat="1">
      <c r="A506" s="40"/>
      <c r="B506" s="41"/>
      <c r="C506" s="42"/>
      <c r="D506" s="220" t="s">
        <v>200</v>
      </c>
      <c r="E506" s="42"/>
      <c r="F506" s="251" t="s">
        <v>162</v>
      </c>
      <c r="G506" s="42"/>
      <c r="H506" s="252">
        <v>55.659999999999997</v>
      </c>
      <c r="I506" s="42"/>
      <c r="J506" s="42"/>
      <c r="K506" s="42"/>
      <c r="L506" s="46"/>
      <c r="M506" s="223"/>
      <c r="N506" s="224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U506" s="19" t="s">
        <v>86</v>
      </c>
    </row>
    <row r="507" s="2" customFormat="1">
      <c r="A507" s="40"/>
      <c r="B507" s="41"/>
      <c r="C507" s="42"/>
      <c r="D507" s="220" t="s">
        <v>200</v>
      </c>
      <c r="E507" s="42"/>
      <c r="F507" s="250" t="s">
        <v>203</v>
      </c>
      <c r="G507" s="42"/>
      <c r="H507" s="42"/>
      <c r="I507" s="42"/>
      <c r="J507" s="42"/>
      <c r="K507" s="42"/>
      <c r="L507" s="46"/>
      <c r="M507" s="223"/>
      <c r="N507" s="224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U507" s="19" t="s">
        <v>86</v>
      </c>
    </row>
    <row r="508" s="2" customFormat="1">
      <c r="A508" s="40"/>
      <c r="B508" s="41"/>
      <c r="C508" s="42"/>
      <c r="D508" s="220" t="s">
        <v>200</v>
      </c>
      <c r="E508" s="42"/>
      <c r="F508" s="251" t="s">
        <v>204</v>
      </c>
      <c r="G508" s="42"/>
      <c r="H508" s="252">
        <v>52</v>
      </c>
      <c r="I508" s="42"/>
      <c r="J508" s="42"/>
      <c r="K508" s="42"/>
      <c r="L508" s="46"/>
      <c r="M508" s="223"/>
      <c r="N508" s="224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U508" s="19" t="s">
        <v>86</v>
      </c>
    </row>
    <row r="509" s="2" customFormat="1">
      <c r="A509" s="40"/>
      <c r="B509" s="41"/>
      <c r="C509" s="42"/>
      <c r="D509" s="220" t="s">
        <v>200</v>
      </c>
      <c r="E509" s="42"/>
      <c r="F509" s="251" t="s">
        <v>162</v>
      </c>
      <c r="G509" s="42"/>
      <c r="H509" s="252">
        <v>52</v>
      </c>
      <c r="I509" s="42"/>
      <c r="J509" s="42"/>
      <c r="K509" s="42"/>
      <c r="L509" s="46"/>
      <c r="M509" s="223"/>
      <c r="N509" s="224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U509" s="19" t="s">
        <v>86</v>
      </c>
    </row>
    <row r="510" s="12" customFormat="1" ht="22.8" customHeight="1">
      <c r="A510" s="12"/>
      <c r="B510" s="191"/>
      <c r="C510" s="192"/>
      <c r="D510" s="193" t="s">
        <v>75</v>
      </c>
      <c r="E510" s="205" t="s">
        <v>647</v>
      </c>
      <c r="F510" s="205" t="s">
        <v>648</v>
      </c>
      <c r="G510" s="192"/>
      <c r="H510" s="192"/>
      <c r="I510" s="195"/>
      <c r="J510" s="206">
        <f>BK510</f>
        <v>0</v>
      </c>
      <c r="K510" s="192"/>
      <c r="L510" s="197"/>
      <c r="M510" s="198"/>
      <c r="N510" s="199"/>
      <c r="O510" s="199"/>
      <c r="P510" s="200">
        <f>SUM(P511:P513)</f>
        <v>0</v>
      </c>
      <c r="Q510" s="199"/>
      <c r="R510" s="200">
        <f>SUM(R511:R513)</f>
        <v>0</v>
      </c>
      <c r="S510" s="199"/>
      <c r="T510" s="201">
        <f>SUM(T511:T513)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2" t="s">
        <v>84</v>
      </c>
      <c r="AT510" s="203" t="s">
        <v>75</v>
      </c>
      <c r="AU510" s="203" t="s">
        <v>84</v>
      </c>
      <c r="AY510" s="202" t="s">
        <v>150</v>
      </c>
      <c r="BK510" s="204">
        <f>SUM(BK511:BK513)</f>
        <v>0</v>
      </c>
    </row>
    <row r="511" s="2" customFormat="1" ht="16.5" customHeight="1">
      <c r="A511" s="40"/>
      <c r="B511" s="41"/>
      <c r="C511" s="207" t="s">
        <v>649</v>
      </c>
      <c r="D511" s="207" t="s">
        <v>152</v>
      </c>
      <c r="E511" s="208" t="s">
        <v>650</v>
      </c>
      <c r="F511" s="209" t="s">
        <v>651</v>
      </c>
      <c r="G511" s="210" t="s">
        <v>282</v>
      </c>
      <c r="H511" s="211">
        <v>256.37400000000002</v>
      </c>
      <c r="I511" s="212"/>
      <c r="J511" s="213">
        <f>ROUND(I511*H511,2)</f>
        <v>0</v>
      </c>
      <c r="K511" s="209" t="s">
        <v>171</v>
      </c>
      <c r="L511" s="46"/>
      <c r="M511" s="214" t="s">
        <v>21</v>
      </c>
      <c r="N511" s="215" t="s">
        <v>47</v>
      </c>
      <c r="O511" s="86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8" t="s">
        <v>155</v>
      </c>
      <c r="AT511" s="218" t="s">
        <v>152</v>
      </c>
      <c r="AU511" s="218" t="s">
        <v>86</v>
      </c>
      <c r="AY511" s="19" t="s">
        <v>150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9" t="s">
        <v>84</v>
      </c>
      <c r="BK511" s="219">
        <f>ROUND(I511*H511,2)</f>
        <v>0</v>
      </c>
      <c r="BL511" s="19" t="s">
        <v>155</v>
      </c>
      <c r="BM511" s="218" t="s">
        <v>652</v>
      </c>
    </row>
    <row r="512" s="2" customFormat="1">
      <c r="A512" s="40"/>
      <c r="B512" s="41"/>
      <c r="C512" s="42"/>
      <c r="D512" s="220" t="s">
        <v>157</v>
      </c>
      <c r="E512" s="42"/>
      <c r="F512" s="221" t="s">
        <v>653</v>
      </c>
      <c r="G512" s="42"/>
      <c r="H512" s="42"/>
      <c r="I512" s="222"/>
      <c r="J512" s="42"/>
      <c r="K512" s="42"/>
      <c r="L512" s="46"/>
      <c r="M512" s="223"/>
      <c r="N512" s="224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157</v>
      </c>
      <c r="AU512" s="19" t="s">
        <v>86</v>
      </c>
    </row>
    <row r="513" s="2" customFormat="1">
      <c r="A513" s="40"/>
      <c r="B513" s="41"/>
      <c r="C513" s="42"/>
      <c r="D513" s="248" t="s">
        <v>174</v>
      </c>
      <c r="E513" s="42"/>
      <c r="F513" s="249" t="s">
        <v>654</v>
      </c>
      <c r="G513" s="42"/>
      <c r="H513" s="42"/>
      <c r="I513" s="222"/>
      <c r="J513" s="42"/>
      <c r="K513" s="42"/>
      <c r="L513" s="46"/>
      <c r="M513" s="223"/>
      <c r="N513" s="224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174</v>
      </c>
      <c r="AU513" s="19" t="s">
        <v>86</v>
      </c>
    </row>
    <row r="514" s="12" customFormat="1" ht="25.92" customHeight="1">
      <c r="A514" s="12"/>
      <c r="B514" s="191"/>
      <c r="C514" s="192"/>
      <c r="D514" s="193" t="s">
        <v>75</v>
      </c>
      <c r="E514" s="194" t="s">
        <v>655</v>
      </c>
      <c r="F514" s="194" t="s">
        <v>656</v>
      </c>
      <c r="G514" s="192"/>
      <c r="H514" s="192"/>
      <c r="I514" s="195"/>
      <c r="J514" s="196">
        <f>BK514</f>
        <v>0</v>
      </c>
      <c r="K514" s="192"/>
      <c r="L514" s="197"/>
      <c r="M514" s="198"/>
      <c r="N514" s="199"/>
      <c r="O514" s="199"/>
      <c r="P514" s="200">
        <f>P515</f>
        <v>0</v>
      </c>
      <c r="Q514" s="199"/>
      <c r="R514" s="200">
        <f>R515</f>
        <v>0.195072</v>
      </c>
      <c r="S514" s="199"/>
      <c r="T514" s="201">
        <f>T515</f>
        <v>0.77249999999999996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2" t="s">
        <v>86</v>
      </c>
      <c r="AT514" s="203" t="s">
        <v>75</v>
      </c>
      <c r="AU514" s="203" t="s">
        <v>76</v>
      </c>
      <c r="AY514" s="202" t="s">
        <v>150</v>
      </c>
      <c r="BK514" s="204">
        <f>BK515</f>
        <v>0</v>
      </c>
    </row>
    <row r="515" s="12" customFormat="1" ht="22.8" customHeight="1">
      <c r="A515" s="12"/>
      <c r="B515" s="191"/>
      <c r="C515" s="192"/>
      <c r="D515" s="193" t="s">
        <v>75</v>
      </c>
      <c r="E515" s="205" t="s">
        <v>657</v>
      </c>
      <c r="F515" s="205" t="s">
        <v>658</v>
      </c>
      <c r="G515" s="192"/>
      <c r="H515" s="192"/>
      <c r="I515" s="195"/>
      <c r="J515" s="206">
        <f>BK515</f>
        <v>0</v>
      </c>
      <c r="K515" s="192"/>
      <c r="L515" s="197"/>
      <c r="M515" s="198"/>
      <c r="N515" s="199"/>
      <c r="O515" s="199"/>
      <c r="P515" s="200">
        <f>SUM(P516:P537)</f>
        <v>0</v>
      </c>
      <c r="Q515" s="199"/>
      <c r="R515" s="200">
        <f>SUM(R516:R537)</f>
        <v>0.195072</v>
      </c>
      <c r="S515" s="199"/>
      <c r="T515" s="201">
        <f>SUM(T516:T537)</f>
        <v>0.77249999999999996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86</v>
      </c>
      <c r="AT515" s="203" t="s">
        <v>75</v>
      </c>
      <c r="AU515" s="203" t="s">
        <v>84</v>
      </c>
      <c r="AY515" s="202" t="s">
        <v>150</v>
      </c>
      <c r="BK515" s="204">
        <f>SUM(BK516:BK537)</f>
        <v>0</v>
      </c>
    </row>
    <row r="516" s="2" customFormat="1" ht="24" customHeight="1">
      <c r="A516" s="40"/>
      <c r="B516" s="41"/>
      <c r="C516" s="207" t="s">
        <v>659</v>
      </c>
      <c r="D516" s="207" t="s">
        <v>152</v>
      </c>
      <c r="E516" s="208" t="s">
        <v>660</v>
      </c>
      <c r="F516" s="209" t="s">
        <v>661</v>
      </c>
      <c r="G516" s="210" t="s">
        <v>170</v>
      </c>
      <c r="H516" s="211">
        <v>30.899999999999999</v>
      </c>
      <c r="I516" s="212"/>
      <c r="J516" s="213">
        <f>ROUND(I516*H516,2)</f>
        <v>0</v>
      </c>
      <c r="K516" s="209" t="s">
        <v>171</v>
      </c>
      <c r="L516" s="46"/>
      <c r="M516" s="214" t="s">
        <v>21</v>
      </c>
      <c r="N516" s="215" t="s">
        <v>47</v>
      </c>
      <c r="O516" s="86"/>
      <c r="P516" s="216">
        <f>O516*H516</f>
        <v>0</v>
      </c>
      <c r="Q516" s="216">
        <v>0</v>
      </c>
      <c r="R516" s="216">
        <f>Q516*H516</f>
        <v>0</v>
      </c>
      <c r="S516" s="216">
        <v>0.025000000000000001</v>
      </c>
      <c r="T516" s="217">
        <f>S516*H516</f>
        <v>0.77249999999999996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8" t="s">
        <v>272</v>
      </c>
      <c r="AT516" s="218" t="s">
        <v>152</v>
      </c>
      <c r="AU516" s="218" t="s">
        <v>86</v>
      </c>
      <c r="AY516" s="19" t="s">
        <v>150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19" t="s">
        <v>84</v>
      </c>
      <c r="BK516" s="219">
        <f>ROUND(I516*H516,2)</f>
        <v>0</v>
      </c>
      <c r="BL516" s="19" t="s">
        <v>272</v>
      </c>
      <c r="BM516" s="218" t="s">
        <v>662</v>
      </c>
    </row>
    <row r="517" s="2" customFormat="1">
      <c r="A517" s="40"/>
      <c r="B517" s="41"/>
      <c r="C517" s="42"/>
      <c r="D517" s="220" t="s">
        <v>157</v>
      </c>
      <c r="E517" s="42"/>
      <c r="F517" s="221" t="s">
        <v>663</v>
      </c>
      <c r="G517" s="42"/>
      <c r="H517" s="42"/>
      <c r="I517" s="222"/>
      <c r="J517" s="42"/>
      <c r="K517" s="42"/>
      <c r="L517" s="46"/>
      <c r="M517" s="223"/>
      <c r="N517" s="224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157</v>
      </c>
      <c r="AU517" s="19" t="s">
        <v>86</v>
      </c>
    </row>
    <row r="518" s="2" customFormat="1">
      <c r="A518" s="40"/>
      <c r="B518" s="41"/>
      <c r="C518" s="42"/>
      <c r="D518" s="248" t="s">
        <v>174</v>
      </c>
      <c r="E518" s="42"/>
      <c r="F518" s="249" t="s">
        <v>664</v>
      </c>
      <c r="G518" s="42"/>
      <c r="H518" s="42"/>
      <c r="I518" s="222"/>
      <c r="J518" s="42"/>
      <c r="K518" s="42"/>
      <c r="L518" s="46"/>
      <c r="M518" s="223"/>
      <c r="N518" s="224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174</v>
      </c>
      <c r="AU518" s="19" t="s">
        <v>86</v>
      </c>
    </row>
    <row r="519" s="2" customFormat="1">
      <c r="A519" s="40"/>
      <c r="B519" s="41"/>
      <c r="C519" s="42"/>
      <c r="D519" s="220" t="s">
        <v>158</v>
      </c>
      <c r="E519" s="42"/>
      <c r="F519" s="225" t="s">
        <v>665</v>
      </c>
      <c r="G519" s="42"/>
      <c r="H519" s="42"/>
      <c r="I519" s="222"/>
      <c r="J519" s="42"/>
      <c r="K519" s="42"/>
      <c r="L519" s="46"/>
      <c r="M519" s="223"/>
      <c r="N519" s="224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158</v>
      </c>
      <c r="AU519" s="19" t="s">
        <v>86</v>
      </c>
    </row>
    <row r="520" s="13" customFormat="1">
      <c r="A520" s="13"/>
      <c r="B520" s="226"/>
      <c r="C520" s="227"/>
      <c r="D520" s="220" t="s">
        <v>160</v>
      </c>
      <c r="E520" s="228" t="s">
        <v>21</v>
      </c>
      <c r="F520" s="229" t="s">
        <v>666</v>
      </c>
      <c r="G520" s="227"/>
      <c r="H520" s="230">
        <v>30.899999999999999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160</v>
      </c>
      <c r="AU520" s="236" t="s">
        <v>86</v>
      </c>
      <c r="AV520" s="13" t="s">
        <v>86</v>
      </c>
      <c r="AW520" s="13" t="s">
        <v>38</v>
      </c>
      <c r="AX520" s="13" t="s">
        <v>76</v>
      </c>
      <c r="AY520" s="236" t="s">
        <v>150</v>
      </c>
    </row>
    <row r="521" s="14" customFormat="1">
      <c r="A521" s="14"/>
      <c r="B521" s="237"/>
      <c r="C521" s="238"/>
      <c r="D521" s="220" t="s">
        <v>160</v>
      </c>
      <c r="E521" s="239" t="s">
        <v>21</v>
      </c>
      <c r="F521" s="240" t="s">
        <v>162</v>
      </c>
      <c r="G521" s="238"/>
      <c r="H521" s="241">
        <v>30.899999999999999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7" t="s">
        <v>160</v>
      </c>
      <c r="AU521" s="247" t="s">
        <v>86</v>
      </c>
      <c r="AV521" s="14" t="s">
        <v>155</v>
      </c>
      <c r="AW521" s="14" t="s">
        <v>38</v>
      </c>
      <c r="AX521" s="14" t="s">
        <v>84</v>
      </c>
      <c r="AY521" s="247" t="s">
        <v>150</v>
      </c>
    </row>
    <row r="522" s="2" customFormat="1" ht="16.5" customHeight="1">
      <c r="A522" s="40"/>
      <c r="B522" s="41"/>
      <c r="C522" s="207" t="s">
        <v>667</v>
      </c>
      <c r="D522" s="207" t="s">
        <v>152</v>
      </c>
      <c r="E522" s="208" t="s">
        <v>668</v>
      </c>
      <c r="F522" s="209" t="s">
        <v>669</v>
      </c>
      <c r="G522" s="210" t="s">
        <v>170</v>
      </c>
      <c r="H522" s="211">
        <v>30.899999999999999</v>
      </c>
      <c r="I522" s="212"/>
      <c r="J522" s="213">
        <f>ROUND(I522*H522,2)</f>
        <v>0</v>
      </c>
      <c r="K522" s="209" t="s">
        <v>171</v>
      </c>
      <c r="L522" s="46"/>
      <c r="M522" s="214" t="s">
        <v>21</v>
      </c>
      <c r="N522" s="215" t="s">
        <v>47</v>
      </c>
      <c r="O522" s="86"/>
      <c r="P522" s="216">
        <f>O522*H522</f>
        <v>0</v>
      </c>
      <c r="Q522" s="216">
        <v>0.00072000000000000005</v>
      </c>
      <c r="R522" s="216">
        <f>Q522*H522</f>
        <v>0.022248</v>
      </c>
      <c r="S522" s="216">
        <v>0</v>
      </c>
      <c r="T522" s="217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8" t="s">
        <v>272</v>
      </c>
      <c r="AT522" s="218" t="s">
        <v>152</v>
      </c>
      <c r="AU522" s="218" t="s">
        <v>86</v>
      </c>
      <c r="AY522" s="19" t="s">
        <v>150</v>
      </c>
      <c r="BE522" s="219">
        <f>IF(N522="základní",J522,0)</f>
        <v>0</v>
      </c>
      <c r="BF522" s="219">
        <f>IF(N522="snížená",J522,0)</f>
        <v>0</v>
      </c>
      <c r="BG522" s="219">
        <f>IF(N522="zákl. přenesená",J522,0)</f>
        <v>0</v>
      </c>
      <c r="BH522" s="219">
        <f>IF(N522="sníž. přenesená",J522,0)</f>
        <v>0</v>
      </c>
      <c r="BI522" s="219">
        <f>IF(N522="nulová",J522,0)</f>
        <v>0</v>
      </c>
      <c r="BJ522" s="19" t="s">
        <v>84</v>
      </c>
      <c r="BK522" s="219">
        <f>ROUND(I522*H522,2)</f>
        <v>0</v>
      </c>
      <c r="BL522" s="19" t="s">
        <v>272</v>
      </c>
      <c r="BM522" s="218" t="s">
        <v>670</v>
      </c>
    </row>
    <row r="523" s="2" customFormat="1">
      <c r="A523" s="40"/>
      <c r="B523" s="41"/>
      <c r="C523" s="42"/>
      <c r="D523" s="220" t="s">
        <v>157</v>
      </c>
      <c r="E523" s="42"/>
      <c r="F523" s="221" t="s">
        <v>671</v>
      </c>
      <c r="G523" s="42"/>
      <c r="H523" s="42"/>
      <c r="I523" s="222"/>
      <c r="J523" s="42"/>
      <c r="K523" s="42"/>
      <c r="L523" s="46"/>
      <c r="M523" s="223"/>
      <c r="N523" s="224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157</v>
      </c>
      <c r="AU523" s="19" t="s">
        <v>86</v>
      </c>
    </row>
    <row r="524" s="2" customFormat="1">
      <c r="A524" s="40"/>
      <c r="B524" s="41"/>
      <c r="C524" s="42"/>
      <c r="D524" s="248" t="s">
        <v>174</v>
      </c>
      <c r="E524" s="42"/>
      <c r="F524" s="249" t="s">
        <v>672</v>
      </c>
      <c r="G524" s="42"/>
      <c r="H524" s="42"/>
      <c r="I524" s="222"/>
      <c r="J524" s="42"/>
      <c r="K524" s="42"/>
      <c r="L524" s="46"/>
      <c r="M524" s="223"/>
      <c r="N524" s="224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174</v>
      </c>
      <c r="AU524" s="19" t="s">
        <v>86</v>
      </c>
    </row>
    <row r="525" s="2" customFormat="1">
      <c r="A525" s="40"/>
      <c r="B525" s="41"/>
      <c r="C525" s="42"/>
      <c r="D525" s="220" t="s">
        <v>158</v>
      </c>
      <c r="E525" s="42"/>
      <c r="F525" s="225" t="s">
        <v>673</v>
      </c>
      <c r="G525" s="42"/>
      <c r="H525" s="42"/>
      <c r="I525" s="222"/>
      <c r="J525" s="42"/>
      <c r="K525" s="42"/>
      <c r="L525" s="46"/>
      <c r="M525" s="223"/>
      <c r="N525" s="224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158</v>
      </c>
      <c r="AU525" s="19" t="s">
        <v>86</v>
      </c>
    </row>
    <row r="526" s="13" customFormat="1">
      <c r="A526" s="13"/>
      <c r="B526" s="226"/>
      <c r="C526" s="227"/>
      <c r="D526" s="220" t="s">
        <v>160</v>
      </c>
      <c r="E526" s="228" t="s">
        <v>21</v>
      </c>
      <c r="F526" s="229" t="s">
        <v>619</v>
      </c>
      <c r="G526" s="227"/>
      <c r="H526" s="230">
        <v>30.899999999999999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160</v>
      </c>
      <c r="AU526" s="236" t="s">
        <v>86</v>
      </c>
      <c r="AV526" s="13" t="s">
        <v>86</v>
      </c>
      <c r="AW526" s="13" t="s">
        <v>38</v>
      </c>
      <c r="AX526" s="13" t="s">
        <v>76</v>
      </c>
      <c r="AY526" s="236" t="s">
        <v>150</v>
      </c>
    </row>
    <row r="527" s="14" customFormat="1">
      <c r="A527" s="14"/>
      <c r="B527" s="237"/>
      <c r="C527" s="238"/>
      <c r="D527" s="220" t="s">
        <v>160</v>
      </c>
      <c r="E527" s="239" t="s">
        <v>21</v>
      </c>
      <c r="F527" s="240" t="s">
        <v>162</v>
      </c>
      <c r="G527" s="238"/>
      <c r="H527" s="241">
        <v>30.899999999999999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160</v>
      </c>
      <c r="AU527" s="247" t="s">
        <v>86</v>
      </c>
      <c r="AV527" s="14" t="s">
        <v>155</v>
      </c>
      <c r="AW527" s="14" t="s">
        <v>38</v>
      </c>
      <c r="AX527" s="14" t="s">
        <v>84</v>
      </c>
      <c r="AY527" s="247" t="s">
        <v>150</v>
      </c>
    </row>
    <row r="528" s="2" customFormat="1" ht="16.5" customHeight="1">
      <c r="A528" s="40"/>
      <c r="B528" s="41"/>
      <c r="C528" s="264" t="s">
        <v>674</v>
      </c>
      <c r="D528" s="264" t="s">
        <v>279</v>
      </c>
      <c r="E528" s="265" t="s">
        <v>675</v>
      </c>
      <c r="F528" s="266" t="s">
        <v>676</v>
      </c>
      <c r="G528" s="267" t="s">
        <v>416</v>
      </c>
      <c r="H528" s="268">
        <v>19</v>
      </c>
      <c r="I528" s="269"/>
      <c r="J528" s="270">
        <f>ROUND(I528*H528,2)</f>
        <v>0</v>
      </c>
      <c r="K528" s="266" t="s">
        <v>21</v>
      </c>
      <c r="L528" s="271"/>
      <c r="M528" s="272" t="s">
        <v>21</v>
      </c>
      <c r="N528" s="273" t="s">
        <v>47</v>
      </c>
      <c r="O528" s="86"/>
      <c r="P528" s="216">
        <f>O528*H528</f>
        <v>0</v>
      </c>
      <c r="Q528" s="216">
        <v>0.0090959999999999999</v>
      </c>
      <c r="R528" s="216">
        <f>Q528*H528</f>
        <v>0.17282400000000001</v>
      </c>
      <c r="S528" s="216">
        <v>0</v>
      </c>
      <c r="T528" s="217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8" t="s">
        <v>212</v>
      </c>
      <c r="AT528" s="218" t="s">
        <v>279</v>
      </c>
      <c r="AU528" s="218" t="s">
        <v>86</v>
      </c>
      <c r="AY528" s="19" t="s">
        <v>150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19" t="s">
        <v>84</v>
      </c>
      <c r="BK528" s="219">
        <f>ROUND(I528*H528,2)</f>
        <v>0</v>
      </c>
      <c r="BL528" s="19" t="s">
        <v>155</v>
      </c>
      <c r="BM528" s="218" t="s">
        <v>677</v>
      </c>
    </row>
    <row r="529" s="2" customFormat="1">
      <c r="A529" s="40"/>
      <c r="B529" s="41"/>
      <c r="C529" s="42"/>
      <c r="D529" s="220" t="s">
        <v>157</v>
      </c>
      <c r="E529" s="42"/>
      <c r="F529" s="221" t="s">
        <v>676</v>
      </c>
      <c r="G529" s="42"/>
      <c r="H529" s="42"/>
      <c r="I529" s="222"/>
      <c r="J529" s="42"/>
      <c r="K529" s="42"/>
      <c r="L529" s="46"/>
      <c r="M529" s="223"/>
      <c r="N529" s="224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157</v>
      </c>
      <c r="AU529" s="19" t="s">
        <v>86</v>
      </c>
    </row>
    <row r="530" s="2" customFormat="1">
      <c r="A530" s="40"/>
      <c r="B530" s="41"/>
      <c r="C530" s="42"/>
      <c r="D530" s="220" t="s">
        <v>158</v>
      </c>
      <c r="E530" s="42"/>
      <c r="F530" s="225" t="s">
        <v>678</v>
      </c>
      <c r="G530" s="42"/>
      <c r="H530" s="42"/>
      <c r="I530" s="222"/>
      <c r="J530" s="42"/>
      <c r="K530" s="42"/>
      <c r="L530" s="46"/>
      <c r="M530" s="223"/>
      <c r="N530" s="224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158</v>
      </c>
      <c r="AU530" s="19" t="s">
        <v>86</v>
      </c>
    </row>
    <row r="531" s="13" customFormat="1">
      <c r="A531" s="13"/>
      <c r="B531" s="226"/>
      <c r="C531" s="227"/>
      <c r="D531" s="220" t="s">
        <v>160</v>
      </c>
      <c r="E531" s="228" t="s">
        <v>21</v>
      </c>
      <c r="F531" s="229" t="s">
        <v>679</v>
      </c>
      <c r="G531" s="227"/>
      <c r="H531" s="230">
        <v>19</v>
      </c>
      <c r="I531" s="231"/>
      <c r="J531" s="227"/>
      <c r="K531" s="227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160</v>
      </c>
      <c r="AU531" s="236" t="s">
        <v>86</v>
      </c>
      <c r="AV531" s="13" t="s">
        <v>86</v>
      </c>
      <c r="AW531" s="13" t="s">
        <v>38</v>
      </c>
      <c r="AX531" s="13" t="s">
        <v>84</v>
      </c>
      <c r="AY531" s="236" t="s">
        <v>150</v>
      </c>
    </row>
    <row r="532" s="2" customFormat="1" ht="16.5" customHeight="1">
      <c r="A532" s="40"/>
      <c r="B532" s="41"/>
      <c r="C532" s="207" t="s">
        <v>680</v>
      </c>
      <c r="D532" s="207" t="s">
        <v>152</v>
      </c>
      <c r="E532" s="208" t="s">
        <v>681</v>
      </c>
      <c r="F532" s="209" t="s">
        <v>682</v>
      </c>
      <c r="G532" s="210" t="s">
        <v>282</v>
      </c>
      <c r="H532" s="211">
        <v>1.7410000000000001</v>
      </c>
      <c r="I532" s="212"/>
      <c r="J532" s="213">
        <f>ROUND(I532*H532,2)</f>
        <v>0</v>
      </c>
      <c r="K532" s="209" t="s">
        <v>171</v>
      </c>
      <c r="L532" s="46"/>
      <c r="M532" s="214" t="s">
        <v>21</v>
      </c>
      <c r="N532" s="215" t="s">
        <v>47</v>
      </c>
      <c r="O532" s="86"/>
      <c r="P532" s="216">
        <f>O532*H532</f>
        <v>0</v>
      </c>
      <c r="Q532" s="216">
        <v>0</v>
      </c>
      <c r="R532" s="216">
        <f>Q532*H532</f>
        <v>0</v>
      </c>
      <c r="S532" s="216">
        <v>0</v>
      </c>
      <c r="T532" s="217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8" t="s">
        <v>272</v>
      </c>
      <c r="AT532" s="218" t="s">
        <v>152</v>
      </c>
      <c r="AU532" s="218" t="s">
        <v>86</v>
      </c>
      <c r="AY532" s="19" t="s">
        <v>150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19" t="s">
        <v>84</v>
      </c>
      <c r="BK532" s="219">
        <f>ROUND(I532*H532,2)</f>
        <v>0</v>
      </c>
      <c r="BL532" s="19" t="s">
        <v>272</v>
      </c>
      <c r="BM532" s="218" t="s">
        <v>683</v>
      </c>
    </row>
    <row r="533" s="2" customFormat="1">
      <c r="A533" s="40"/>
      <c r="B533" s="41"/>
      <c r="C533" s="42"/>
      <c r="D533" s="220" t="s">
        <v>157</v>
      </c>
      <c r="E533" s="42"/>
      <c r="F533" s="221" t="s">
        <v>684</v>
      </c>
      <c r="G533" s="42"/>
      <c r="H533" s="42"/>
      <c r="I533" s="222"/>
      <c r="J533" s="42"/>
      <c r="K533" s="42"/>
      <c r="L533" s="46"/>
      <c r="M533" s="223"/>
      <c r="N533" s="224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157</v>
      </c>
      <c r="AU533" s="19" t="s">
        <v>86</v>
      </c>
    </row>
    <row r="534" s="2" customFormat="1">
      <c r="A534" s="40"/>
      <c r="B534" s="41"/>
      <c r="C534" s="42"/>
      <c r="D534" s="248" t="s">
        <v>174</v>
      </c>
      <c r="E534" s="42"/>
      <c r="F534" s="249" t="s">
        <v>685</v>
      </c>
      <c r="G534" s="42"/>
      <c r="H534" s="42"/>
      <c r="I534" s="222"/>
      <c r="J534" s="42"/>
      <c r="K534" s="42"/>
      <c r="L534" s="46"/>
      <c r="M534" s="223"/>
      <c r="N534" s="224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174</v>
      </c>
      <c r="AU534" s="19" t="s">
        <v>86</v>
      </c>
    </row>
    <row r="535" s="2" customFormat="1" ht="16.5" customHeight="1">
      <c r="A535" s="40"/>
      <c r="B535" s="41"/>
      <c r="C535" s="207" t="s">
        <v>686</v>
      </c>
      <c r="D535" s="207" t="s">
        <v>152</v>
      </c>
      <c r="E535" s="208" t="s">
        <v>687</v>
      </c>
      <c r="F535" s="209" t="s">
        <v>688</v>
      </c>
      <c r="G535" s="210" t="s">
        <v>282</v>
      </c>
      <c r="H535" s="211">
        <v>1.7410000000000001</v>
      </c>
      <c r="I535" s="212"/>
      <c r="J535" s="213">
        <f>ROUND(I535*H535,2)</f>
        <v>0</v>
      </c>
      <c r="K535" s="209" t="s">
        <v>171</v>
      </c>
      <c r="L535" s="46"/>
      <c r="M535" s="214" t="s">
        <v>21</v>
      </c>
      <c r="N535" s="215" t="s">
        <v>47</v>
      </c>
      <c r="O535" s="86"/>
      <c r="P535" s="216">
        <f>O535*H535</f>
        <v>0</v>
      </c>
      <c r="Q535" s="216">
        <v>0</v>
      </c>
      <c r="R535" s="216">
        <f>Q535*H535</f>
        <v>0</v>
      </c>
      <c r="S535" s="216">
        <v>0</v>
      </c>
      <c r="T535" s="217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8" t="s">
        <v>272</v>
      </c>
      <c r="AT535" s="218" t="s">
        <v>152</v>
      </c>
      <c r="AU535" s="218" t="s">
        <v>86</v>
      </c>
      <c r="AY535" s="19" t="s">
        <v>150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19" t="s">
        <v>84</v>
      </c>
      <c r="BK535" s="219">
        <f>ROUND(I535*H535,2)</f>
        <v>0</v>
      </c>
      <c r="BL535" s="19" t="s">
        <v>272</v>
      </c>
      <c r="BM535" s="218" t="s">
        <v>689</v>
      </c>
    </row>
    <row r="536" s="2" customFormat="1">
      <c r="A536" s="40"/>
      <c r="B536" s="41"/>
      <c r="C536" s="42"/>
      <c r="D536" s="220" t="s">
        <v>157</v>
      </c>
      <c r="E536" s="42"/>
      <c r="F536" s="221" t="s">
        <v>690</v>
      </c>
      <c r="G536" s="42"/>
      <c r="H536" s="42"/>
      <c r="I536" s="222"/>
      <c r="J536" s="42"/>
      <c r="K536" s="42"/>
      <c r="L536" s="46"/>
      <c r="M536" s="223"/>
      <c r="N536" s="224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157</v>
      </c>
      <c r="AU536" s="19" t="s">
        <v>86</v>
      </c>
    </row>
    <row r="537" s="2" customFormat="1">
      <c r="A537" s="40"/>
      <c r="B537" s="41"/>
      <c r="C537" s="42"/>
      <c r="D537" s="248" t="s">
        <v>174</v>
      </c>
      <c r="E537" s="42"/>
      <c r="F537" s="249" t="s">
        <v>691</v>
      </c>
      <c r="G537" s="42"/>
      <c r="H537" s="42"/>
      <c r="I537" s="222"/>
      <c r="J537" s="42"/>
      <c r="K537" s="42"/>
      <c r="L537" s="46"/>
      <c r="M537" s="223"/>
      <c r="N537" s="224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174</v>
      </c>
      <c r="AU537" s="19" t="s">
        <v>86</v>
      </c>
    </row>
    <row r="538" s="12" customFormat="1" ht="25.92" customHeight="1">
      <c r="A538" s="12"/>
      <c r="B538" s="191"/>
      <c r="C538" s="192"/>
      <c r="D538" s="193" t="s">
        <v>75</v>
      </c>
      <c r="E538" s="194" t="s">
        <v>279</v>
      </c>
      <c r="F538" s="194" t="s">
        <v>692</v>
      </c>
      <c r="G538" s="192"/>
      <c r="H538" s="192"/>
      <c r="I538" s="195"/>
      <c r="J538" s="196">
        <f>BK538</f>
        <v>0</v>
      </c>
      <c r="K538" s="192"/>
      <c r="L538" s="197"/>
      <c r="M538" s="198"/>
      <c r="N538" s="199"/>
      <c r="O538" s="199"/>
      <c r="P538" s="200">
        <f>P539</f>
        <v>0</v>
      </c>
      <c r="Q538" s="199"/>
      <c r="R538" s="200">
        <f>R539</f>
        <v>2.281952</v>
      </c>
      <c r="S538" s="199"/>
      <c r="T538" s="201">
        <f>T539</f>
        <v>0.60799999999999998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2" t="s">
        <v>167</v>
      </c>
      <c r="AT538" s="203" t="s">
        <v>75</v>
      </c>
      <c r="AU538" s="203" t="s">
        <v>76</v>
      </c>
      <c r="AY538" s="202" t="s">
        <v>150</v>
      </c>
      <c r="BK538" s="204">
        <f>BK539</f>
        <v>0</v>
      </c>
    </row>
    <row r="539" s="12" customFormat="1" ht="22.8" customHeight="1">
      <c r="A539" s="12"/>
      <c r="B539" s="191"/>
      <c r="C539" s="192"/>
      <c r="D539" s="193" t="s">
        <v>75</v>
      </c>
      <c r="E539" s="205" t="s">
        <v>693</v>
      </c>
      <c r="F539" s="205" t="s">
        <v>694</v>
      </c>
      <c r="G539" s="192"/>
      <c r="H539" s="192"/>
      <c r="I539" s="195"/>
      <c r="J539" s="206">
        <f>BK539</f>
        <v>0</v>
      </c>
      <c r="K539" s="192"/>
      <c r="L539" s="197"/>
      <c r="M539" s="198"/>
      <c r="N539" s="199"/>
      <c r="O539" s="199"/>
      <c r="P539" s="200">
        <f>SUM(P540:P543)</f>
        <v>0</v>
      </c>
      <c r="Q539" s="199"/>
      <c r="R539" s="200">
        <f>SUM(R540:R543)</f>
        <v>2.281952</v>
      </c>
      <c r="S539" s="199"/>
      <c r="T539" s="201">
        <f>SUM(T540:T543)</f>
        <v>0.60799999999999998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2" t="s">
        <v>167</v>
      </c>
      <c r="AT539" s="203" t="s">
        <v>75</v>
      </c>
      <c r="AU539" s="203" t="s">
        <v>84</v>
      </c>
      <c r="AY539" s="202" t="s">
        <v>150</v>
      </c>
      <c r="BK539" s="204">
        <f>SUM(BK540:BK543)</f>
        <v>0</v>
      </c>
    </row>
    <row r="540" s="2" customFormat="1" ht="16.5" customHeight="1">
      <c r="A540" s="40"/>
      <c r="B540" s="41"/>
      <c r="C540" s="207" t="s">
        <v>695</v>
      </c>
      <c r="D540" s="207" t="s">
        <v>152</v>
      </c>
      <c r="E540" s="208" t="s">
        <v>696</v>
      </c>
      <c r="F540" s="209" t="s">
        <v>697</v>
      </c>
      <c r="G540" s="210" t="s">
        <v>698</v>
      </c>
      <c r="H540" s="211">
        <v>16</v>
      </c>
      <c r="I540" s="212"/>
      <c r="J540" s="213">
        <f>ROUND(I540*H540,2)</f>
        <v>0</v>
      </c>
      <c r="K540" s="209" t="s">
        <v>21</v>
      </c>
      <c r="L540" s="46"/>
      <c r="M540" s="214" t="s">
        <v>21</v>
      </c>
      <c r="N540" s="215" t="s">
        <v>47</v>
      </c>
      <c r="O540" s="86"/>
      <c r="P540" s="216">
        <f>O540*H540</f>
        <v>0</v>
      </c>
      <c r="Q540" s="216">
        <v>0.142622</v>
      </c>
      <c r="R540" s="216">
        <f>Q540*H540</f>
        <v>2.281952</v>
      </c>
      <c r="S540" s="216">
        <v>0.037999999999999999</v>
      </c>
      <c r="T540" s="217">
        <f>S540*H540</f>
        <v>0.60799999999999998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8" t="s">
        <v>602</v>
      </c>
      <c r="AT540" s="218" t="s">
        <v>152</v>
      </c>
      <c r="AU540" s="218" t="s">
        <v>86</v>
      </c>
      <c r="AY540" s="19" t="s">
        <v>150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19" t="s">
        <v>84</v>
      </c>
      <c r="BK540" s="219">
        <f>ROUND(I540*H540,2)</f>
        <v>0</v>
      </c>
      <c r="BL540" s="19" t="s">
        <v>602</v>
      </c>
      <c r="BM540" s="218" t="s">
        <v>699</v>
      </c>
    </row>
    <row r="541" s="2" customFormat="1">
      <c r="A541" s="40"/>
      <c r="B541" s="41"/>
      <c r="C541" s="42"/>
      <c r="D541" s="220" t="s">
        <v>157</v>
      </c>
      <c r="E541" s="42"/>
      <c r="F541" s="221" t="s">
        <v>697</v>
      </c>
      <c r="G541" s="42"/>
      <c r="H541" s="42"/>
      <c r="I541" s="222"/>
      <c r="J541" s="42"/>
      <c r="K541" s="42"/>
      <c r="L541" s="46"/>
      <c r="M541" s="223"/>
      <c r="N541" s="224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157</v>
      </c>
      <c r="AU541" s="19" t="s">
        <v>86</v>
      </c>
    </row>
    <row r="542" s="2" customFormat="1">
      <c r="A542" s="40"/>
      <c r="B542" s="41"/>
      <c r="C542" s="42"/>
      <c r="D542" s="220" t="s">
        <v>158</v>
      </c>
      <c r="E542" s="42"/>
      <c r="F542" s="225" t="s">
        <v>700</v>
      </c>
      <c r="G542" s="42"/>
      <c r="H542" s="42"/>
      <c r="I542" s="222"/>
      <c r="J542" s="42"/>
      <c r="K542" s="42"/>
      <c r="L542" s="46"/>
      <c r="M542" s="223"/>
      <c r="N542" s="224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158</v>
      </c>
      <c r="AU542" s="19" t="s">
        <v>86</v>
      </c>
    </row>
    <row r="543" s="13" customFormat="1">
      <c r="A543" s="13"/>
      <c r="B543" s="226"/>
      <c r="C543" s="227"/>
      <c r="D543" s="220" t="s">
        <v>160</v>
      </c>
      <c r="E543" s="228" t="s">
        <v>21</v>
      </c>
      <c r="F543" s="229" t="s">
        <v>701</v>
      </c>
      <c r="G543" s="227"/>
      <c r="H543" s="230">
        <v>16</v>
      </c>
      <c r="I543" s="231"/>
      <c r="J543" s="227"/>
      <c r="K543" s="227"/>
      <c r="L543" s="232"/>
      <c r="M543" s="274"/>
      <c r="N543" s="275"/>
      <c r="O543" s="275"/>
      <c r="P543" s="275"/>
      <c r="Q543" s="275"/>
      <c r="R543" s="275"/>
      <c r="S543" s="275"/>
      <c r="T543" s="27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6" t="s">
        <v>160</v>
      </c>
      <c r="AU543" s="236" t="s">
        <v>86</v>
      </c>
      <c r="AV543" s="13" t="s">
        <v>86</v>
      </c>
      <c r="AW543" s="13" t="s">
        <v>38</v>
      </c>
      <c r="AX543" s="13" t="s">
        <v>84</v>
      </c>
      <c r="AY543" s="236" t="s">
        <v>150</v>
      </c>
    </row>
    <row r="544" s="2" customFormat="1" ht="6.96" customHeight="1">
      <c r="A544" s="40"/>
      <c r="B544" s="61"/>
      <c r="C544" s="62"/>
      <c r="D544" s="62"/>
      <c r="E544" s="62"/>
      <c r="F544" s="62"/>
      <c r="G544" s="62"/>
      <c r="H544" s="62"/>
      <c r="I544" s="62"/>
      <c r="J544" s="62"/>
      <c r="K544" s="62"/>
      <c r="L544" s="46"/>
      <c r="M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</row>
  </sheetData>
  <sheetProtection sheet="1" autoFilter="0" formatColumns="0" formatRows="0" objects="1" scenarios="1" spinCount="100000" saltValue="cjleQp2YQz9Eu8PvXDASPSA5rsNPWN8Oi8SnzXHQqF9G4Ys7WWU0io9xyxvcxXU4WhkeFhtClIhGImaJWVCpQw==" hashValue="aX+4hL52+PwRd7MzRdbLh366RO8lODx0nTapHvWqJC9g76mURXIZbN7OxDGnvaWFFpAIDbpdNKo6IXAdQNhXbg==" algorithmName="SHA-512" password="CC35"/>
  <autoFilter ref="C93:K54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6" r:id="rId1" display="https://podminky.urs.cz/item/CS_URS_2025_01/113201111"/>
    <hyperlink ref="F111" r:id="rId2" display="https://podminky.urs.cz/item/CS_URS_2025_01/113107162"/>
    <hyperlink ref="F116" r:id="rId3" display="https://podminky.urs.cz/item/CS_URS_2025_01/113106121"/>
    <hyperlink ref="F122" r:id="rId4" display="https://podminky.urs.cz/item/CS_URS_2025_01/114203202"/>
    <hyperlink ref="F135" r:id="rId5" display="https://podminky.urs.cz/item/CS_URS_2025_01/114203301"/>
    <hyperlink ref="F144" r:id="rId6" display="https://podminky.urs.cz/item/CS_URS_2025_01/162351123"/>
    <hyperlink ref="F152" r:id="rId7" display="https://podminky.urs.cz/item/CS_URS_2025_01/167151102"/>
    <hyperlink ref="F160" r:id="rId8" display="https://podminky.urs.cz/item/CS_URS_2025_01/119003227"/>
    <hyperlink ref="F164" r:id="rId9" display="https://podminky.urs.cz/item/CS_URS_2025_01/119003228"/>
    <hyperlink ref="F167" r:id="rId10" display="https://podminky.urs.cz/item/CS_URS_2025_01/122211101"/>
    <hyperlink ref="F176" r:id="rId11" display="https://podminky.urs.cz/item/CS_URS_2025_01/124253100"/>
    <hyperlink ref="F184" r:id="rId12" display="https://podminky.urs.cz/item/CS_URS_2025_01/162351103"/>
    <hyperlink ref="F195" r:id="rId13" display="https://podminky.urs.cz/item/CS_URS_2025_01/167151111"/>
    <hyperlink ref="F215" r:id="rId14" display="https://podminky.urs.cz/item/CS_URS_2025_01/181411131"/>
    <hyperlink ref="F225" r:id="rId15" display="https://podminky.urs.cz/item/CS_URS_2025_01/181351003"/>
    <hyperlink ref="F263" r:id="rId16" display="https://podminky.urs.cz/item/CS_URS_2025_01/282791121"/>
    <hyperlink ref="F272" r:id="rId17" display="https://podminky.urs.cz/item/CS_URS_2025_01/281604111"/>
    <hyperlink ref="F285" r:id="rId18" display="https://podminky.urs.cz/item/CS_URS_2025_01/317321018"/>
    <hyperlink ref="F291" r:id="rId19" display="https://podminky.urs.cz/item/CS_URS_2025_01/317353111"/>
    <hyperlink ref="F297" r:id="rId20" display="https://podminky.urs.cz/item/CS_URS_2025_01/317353112"/>
    <hyperlink ref="F300" r:id="rId21" display="https://podminky.urs.cz/item/CS_URS_2025_01/317361016"/>
    <hyperlink ref="F306" r:id="rId22" display="https://podminky.urs.cz/item/CS_URS_2025_01/321212745"/>
    <hyperlink ref="F315" r:id="rId23" display="https://podminky.urs.cz/item/CS_URS_2025_01/321222111"/>
    <hyperlink ref="F325" r:id="rId24" display="https://podminky.urs.cz/item/CS_URS_2025_01/338171113"/>
    <hyperlink ref="F331" r:id="rId25" display="https://podminky.urs.cz/item/CS_URS_2025_01/348401220"/>
    <hyperlink ref="F350" r:id="rId26" display="https://podminky.urs.cz/item/CS_URS_2025_01/457311117"/>
    <hyperlink ref="F356" r:id="rId27" display="https://podminky.urs.cz/item/CS_URS_2025_01/457542111"/>
    <hyperlink ref="F362" r:id="rId28" display="https://podminky.urs.cz/item/CS_URS_2025_01/564750011"/>
    <hyperlink ref="F367" r:id="rId29" display="https://podminky.urs.cz/item/CS_URS_2025_01/596811122"/>
    <hyperlink ref="F379" r:id="rId30" display="https://podminky.urs.cz/item/CS_URS_2025_01/628613111"/>
    <hyperlink ref="F397" r:id="rId31" display="https://podminky.urs.cz/item/CS_URS_2025_01/916231213"/>
    <hyperlink ref="F405" r:id="rId32" display="https://podminky.urs.cz/item/CS_URS_2025_01/979054441"/>
    <hyperlink ref="F410" r:id="rId33" display="https://podminky.urs.cz/item/CS_URS_2025_01/931992121"/>
    <hyperlink ref="F416" r:id="rId34" display="https://podminky.urs.cz/item/CS_URS_2025_01/931994132"/>
    <hyperlink ref="F425" r:id="rId35" display="https://podminky.urs.cz/item/CS_URS_2025_01/966071711"/>
    <hyperlink ref="F431" r:id="rId36" display="https://podminky.urs.cz/item/CS_URS_2025_01/966071821"/>
    <hyperlink ref="F437" r:id="rId37" display="https://podminky.urs.cz/item/CS_URS_2025_01/966021112"/>
    <hyperlink ref="F447" r:id="rId38" display="https://podminky.urs.cz/item/CS_URS_2025_01/966025112"/>
    <hyperlink ref="F452" r:id="rId39" display="https://podminky.urs.cz/item/CS_URS_2025_01/966045111"/>
    <hyperlink ref="F458" r:id="rId40" display="https://podminky.urs.cz/item/CS_URS_2025_01/977151113"/>
    <hyperlink ref="F462" r:id="rId41" display="https://podminky.urs.cz/item/CS_URS_2025_01/985131111"/>
    <hyperlink ref="F468" r:id="rId42" display="https://podminky.urs.cz/item/CS_URS_2025_01/985331213"/>
    <hyperlink ref="F486" r:id="rId43" display="https://podminky.urs.cz/item/CS_URS_2025_01/997002611"/>
    <hyperlink ref="F513" r:id="rId44" display="https://podminky.urs.cz/item/CS_URS_2025_01/998332011"/>
    <hyperlink ref="F518" r:id="rId45" display="https://podminky.urs.cz/item/CS_URS_2025_01/767161834"/>
    <hyperlink ref="F524" r:id="rId46" display="https://podminky.urs.cz/item/CS_URS_2025_01/767163122"/>
    <hyperlink ref="F534" r:id="rId47" display="https://podminky.urs.cz/item/CS_URS_2025_01/998767101"/>
    <hyperlink ref="F537" r:id="rId48" display="https://podminky.urs.cz/item/CS_URS_2025_01/99876719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30" t="s">
        <v>111</v>
      </c>
      <c r="BA2" s="130" t="s">
        <v>112</v>
      </c>
      <c r="BB2" s="130" t="s">
        <v>99</v>
      </c>
      <c r="BC2" s="130" t="s">
        <v>702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119251001 Stěnava, Broumov, obnova LB zdi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703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20. 5. 2025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ROUND(J88,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ROUND((SUM(BE88:BE185)),  2)</f>
        <v>0</v>
      </c>
      <c r="G33" s="40"/>
      <c r="H33" s="40"/>
      <c r="I33" s="151">
        <v>0.20999999999999999</v>
      </c>
      <c r="J33" s="150">
        <f>ROUND(((SUM(BE88:BE185))*I33),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ROUND((SUM(BF88:BF185)),  2)</f>
        <v>0</v>
      </c>
      <c r="G34" s="40"/>
      <c r="H34" s="40"/>
      <c r="I34" s="151">
        <v>0.12</v>
      </c>
      <c r="J34" s="150">
        <f>ROUND(((SUM(BF88:BF185))*I34),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ROUND((SUM(BG88:BG185)),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ROUND((SUM(BH88:BH185)),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ROUND((SUM(BI88:BI185)),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119251001 Stěnava, Broumov, obnova LB zdi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km 0,043 7 – 0,120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20. 5. 2025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117</v>
      </c>
      <c r="D57" s="165"/>
      <c r="E57" s="165"/>
      <c r="F57" s="165"/>
      <c r="G57" s="165"/>
      <c r="H57" s="165"/>
      <c r="I57" s="165"/>
      <c r="J57" s="166" t="s">
        <v>118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119</v>
      </c>
    </row>
    <row r="60" s="9" customFormat="1" ht="24.96" customHeight="1">
      <c r="A60" s="9"/>
      <c r="B60" s="168"/>
      <c r="C60" s="169"/>
      <c r="D60" s="170" t="s">
        <v>120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121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123</v>
      </c>
      <c r="E62" s="177"/>
      <c r="F62" s="177"/>
      <c r="G62" s="177"/>
      <c r="H62" s="177"/>
      <c r="I62" s="177"/>
      <c r="J62" s="178">
        <f>J110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126</v>
      </c>
      <c r="E63" s="177"/>
      <c r="F63" s="177"/>
      <c r="G63" s="177"/>
      <c r="H63" s="177"/>
      <c r="I63" s="177"/>
      <c r="J63" s="178">
        <f>J126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128</v>
      </c>
      <c r="E64" s="177"/>
      <c r="F64" s="177"/>
      <c r="G64" s="177"/>
      <c r="H64" s="177"/>
      <c r="I64" s="177"/>
      <c r="J64" s="178">
        <f>J132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129</v>
      </c>
      <c r="E65" s="177"/>
      <c r="F65" s="177"/>
      <c r="G65" s="177"/>
      <c r="H65" s="177"/>
      <c r="I65" s="177"/>
      <c r="J65" s="178">
        <f>J148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130</v>
      </c>
      <c r="E66" s="177"/>
      <c r="F66" s="177"/>
      <c r="G66" s="177"/>
      <c r="H66" s="177"/>
      <c r="I66" s="177"/>
      <c r="J66" s="178">
        <f>J159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131</v>
      </c>
      <c r="E67" s="171"/>
      <c r="F67" s="171"/>
      <c r="G67" s="171"/>
      <c r="H67" s="171"/>
      <c r="I67" s="171"/>
      <c r="J67" s="172">
        <f>J163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132</v>
      </c>
      <c r="E68" s="177"/>
      <c r="F68" s="177"/>
      <c r="G68" s="177"/>
      <c r="H68" s="177"/>
      <c r="I68" s="177"/>
      <c r="J68" s="178">
        <f>J164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135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8.5" customHeight="1">
      <c r="A78" s="40"/>
      <c r="B78" s="41"/>
      <c r="C78" s="42"/>
      <c r="D78" s="42"/>
      <c r="E78" s="163" t="str">
        <f>E7</f>
        <v>Stěnava, Broumov, obnova LB zdi a těžení nánosů – zpracování PD, č. akce 119251001 Stěnava, Broumov, obnova LB zdi</v>
      </c>
      <c r="F78" s="34"/>
      <c r="G78" s="34"/>
      <c r="H78" s="34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02 - km 0,043 7 – 0,120</v>
      </c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Broumov</v>
      </c>
      <c r="G82" s="42"/>
      <c r="H82" s="42"/>
      <c r="I82" s="34" t="s">
        <v>24</v>
      </c>
      <c r="J82" s="74" t="str">
        <f>IF(J12="","",J12)</f>
        <v>20. 5. 2025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E15</f>
        <v>Povodí Labe, státní podnik</v>
      </c>
      <c r="G84" s="42"/>
      <c r="H84" s="42"/>
      <c r="I84" s="34" t="s">
        <v>34</v>
      </c>
      <c r="J84" s="38" t="str">
        <f>E21</f>
        <v>HG partner s.r.o.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39</v>
      </c>
      <c r="J85" s="38" t="str">
        <f>E24</f>
        <v>HG partner s.r.o.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0"/>
      <c r="B87" s="181"/>
      <c r="C87" s="182" t="s">
        <v>136</v>
      </c>
      <c r="D87" s="183" t="s">
        <v>61</v>
      </c>
      <c r="E87" s="183" t="s">
        <v>57</v>
      </c>
      <c r="F87" s="183" t="s">
        <v>58</v>
      </c>
      <c r="G87" s="183" t="s">
        <v>137</v>
      </c>
      <c r="H87" s="183" t="s">
        <v>138</v>
      </c>
      <c r="I87" s="183" t="s">
        <v>139</v>
      </c>
      <c r="J87" s="183" t="s">
        <v>118</v>
      </c>
      <c r="K87" s="184" t="s">
        <v>140</v>
      </c>
      <c r="L87" s="185"/>
      <c r="M87" s="94" t="s">
        <v>21</v>
      </c>
      <c r="N87" s="95" t="s">
        <v>46</v>
      </c>
      <c r="O87" s="95" t="s">
        <v>141</v>
      </c>
      <c r="P87" s="95" t="s">
        <v>142</v>
      </c>
      <c r="Q87" s="95" t="s">
        <v>143</v>
      </c>
      <c r="R87" s="95" t="s">
        <v>144</v>
      </c>
      <c r="S87" s="95" t="s">
        <v>145</v>
      </c>
      <c r="T87" s="96" t="s">
        <v>146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0"/>
      <c r="B88" s="41"/>
      <c r="C88" s="101" t="s">
        <v>147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P89+P163</f>
        <v>0</v>
      </c>
      <c r="Q88" s="98"/>
      <c r="R88" s="188">
        <f>R89+R163</f>
        <v>117.5636209</v>
      </c>
      <c r="S88" s="98"/>
      <c r="T88" s="189">
        <f>T89+T163</f>
        <v>7.5852800000000009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75</v>
      </c>
      <c r="AU88" s="19" t="s">
        <v>119</v>
      </c>
      <c r="BK88" s="190">
        <f>BK89+BK163</f>
        <v>0</v>
      </c>
    </row>
    <row r="89" s="12" customFormat="1" ht="25.92" customHeight="1">
      <c r="A89" s="12"/>
      <c r="B89" s="191"/>
      <c r="C89" s="192"/>
      <c r="D89" s="193" t="s">
        <v>75</v>
      </c>
      <c r="E89" s="194" t="s">
        <v>148</v>
      </c>
      <c r="F89" s="194" t="s">
        <v>149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P90+P110+P126+P132+P148+P159</f>
        <v>0</v>
      </c>
      <c r="Q89" s="199"/>
      <c r="R89" s="200">
        <f>R90+R110+R126+R132+R148+R159</f>
        <v>116.940736</v>
      </c>
      <c r="S89" s="199"/>
      <c r="T89" s="201">
        <f>T90+T110+T126+T132+T148+T159</f>
        <v>7.3212800000000007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76</v>
      </c>
      <c r="AY89" s="202" t="s">
        <v>150</v>
      </c>
      <c r="BK89" s="204">
        <f>BK90+BK110+BK126+BK132+BK148+BK159</f>
        <v>0</v>
      </c>
    </row>
    <row r="90" s="12" customFormat="1" ht="22.8" customHeight="1">
      <c r="A90" s="12"/>
      <c r="B90" s="191"/>
      <c r="C90" s="192"/>
      <c r="D90" s="193" t="s">
        <v>75</v>
      </c>
      <c r="E90" s="205" t="s">
        <v>84</v>
      </c>
      <c r="F90" s="205" t="s">
        <v>151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SUM(P91:P109)</f>
        <v>0</v>
      </c>
      <c r="Q90" s="199"/>
      <c r="R90" s="200">
        <f>SUM(R91:R109)</f>
        <v>94.093153999999998</v>
      </c>
      <c r="S90" s="199"/>
      <c r="T90" s="201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84</v>
      </c>
      <c r="AT90" s="203" t="s">
        <v>75</v>
      </c>
      <c r="AU90" s="203" t="s">
        <v>84</v>
      </c>
      <c r="AY90" s="202" t="s">
        <v>150</v>
      </c>
      <c r="BK90" s="204">
        <f>SUM(BK91:BK109)</f>
        <v>0</v>
      </c>
    </row>
    <row r="91" s="2" customFormat="1" ht="16.5" customHeight="1">
      <c r="A91" s="40"/>
      <c r="B91" s="41"/>
      <c r="C91" s="207" t="s">
        <v>84</v>
      </c>
      <c r="D91" s="207" t="s">
        <v>152</v>
      </c>
      <c r="E91" s="208" t="s">
        <v>192</v>
      </c>
      <c r="F91" s="209" t="s">
        <v>193</v>
      </c>
      <c r="G91" s="210" t="s">
        <v>95</v>
      </c>
      <c r="H91" s="211">
        <v>6.5499999999999998</v>
      </c>
      <c r="I91" s="212"/>
      <c r="J91" s="213">
        <f>ROUND(I91*H91,2)</f>
        <v>0</v>
      </c>
      <c r="K91" s="209" t="s">
        <v>171</v>
      </c>
      <c r="L91" s="46"/>
      <c r="M91" s="214" t="s">
        <v>21</v>
      </c>
      <c r="N91" s="215" t="s">
        <v>47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155</v>
      </c>
      <c r="AT91" s="218" t="s">
        <v>152</v>
      </c>
      <c r="AU91" s="218" t="s">
        <v>86</v>
      </c>
      <c r="AY91" s="19" t="s">
        <v>150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84</v>
      </c>
      <c r="BK91" s="219">
        <f>ROUND(I91*H91,2)</f>
        <v>0</v>
      </c>
      <c r="BL91" s="19" t="s">
        <v>155</v>
      </c>
      <c r="BM91" s="218" t="s">
        <v>704</v>
      </c>
    </row>
    <row r="92" s="2" customFormat="1">
      <c r="A92" s="40"/>
      <c r="B92" s="41"/>
      <c r="C92" s="42"/>
      <c r="D92" s="220" t="s">
        <v>157</v>
      </c>
      <c r="E92" s="42"/>
      <c r="F92" s="221" t="s">
        <v>195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157</v>
      </c>
      <c r="AU92" s="19" t="s">
        <v>86</v>
      </c>
    </row>
    <row r="93" s="2" customFormat="1">
      <c r="A93" s="40"/>
      <c r="B93" s="41"/>
      <c r="C93" s="42"/>
      <c r="D93" s="248" t="s">
        <v>174</v>
      </c>
      <c r="E93" s="42"/>
      <c r="F93" s="249" t="s">
        <v>196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174</v>
      </c>
      <c r="AU93" s="19" t="s">
        <v>86</v>
      </c>
    </row>
    <row r="94" s="2" customFormat="1">
      <c r="A94" s="40"/>
      <c r="B94" s="41"/>
      <c r="C94" s="42"/>
      <c r="D94" s="220" t="s">
        <v>158</v>
      </c>
      <c r="E94" s="42"/>
      <c r="F94" s="225" t="s">
        <v>197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158</v>
      </c>
      <c r="AU94" s="19" t="s">
        <v>86</v>
      </c>
    </row>
    <row r="95" s="13" customFormat="1">
      <c r="A95" s="13"/>
      <c r="B95" s="226"/>
      <c r="C95" s="227"/>
      <c r="D95" s="220" t="s">
        <v>160</v>
      </c>
      <c r="E95" s="228" t="s">
        <v>21</v>
      </c>
      <c r="F95" s="229" t="s">
        <v>199</v>
      </c>
      <c r="G95" s="227"/>
      <c r="H95" s="230">
        <v>6.5499999999999998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160</v>
      </c>
      <c r="AU95" s="236" t="s">
        <v>86</v>
      </c>
      <c r="AV95" s="13" t="s">
        <v>86</v>
      </c>
      <c r="AW95" s="13" t="s">
        <v>38</v>
      </c>
      <c r="AX95" s="13" t="s">
        <v>76</v>
      </c>
      <c r="AY95" s="236" t="s">
        <v>150</v>
      </c>
    </row>
    <row r="96" s="14" customFormat="1">
      <c r="A96" s="14"/>
      <c r="B96" s="237"/>
      <c r="C96" s="238"/>
      <c r="D96" s="220" t="s">
        <v>160</v>
      </c>
      <c r="E96" s="239" t="s">
        <v>21</v>
      </c>
      <c r="F96" s="240" t="s">
        <v>162</v>
      </c>
      <c r="G96" s="238"/>
      <c r="H96" s="241">
        <v>6.5499999999999998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160</v>
      </c>
      <c r="AU96" s="247" t="s">
        <v>86</v>
      </c>
      <c r="AV96" s="14" t="s">
        <v>155</v>
      </c>
      <c r="AW96" s="14" t="s">
        <v>38</v>
      </c>
      <c r="AX96" s="14" t="s">
        <v>84</v>
      </c>
      <c r="AY96" s="247" t="s">
        <v>150</v>
      </c>
    </row>
    <row r="97" s="2" customFormat="1">
      <c r="A97" s="40"/>
      <c r="B97" s="41"/>
      <c r="C97" s="42"/>
      <c r="D97" s="220" t="s">
        <v>200</v>
      </c>
      <c r="E97" s="42"/>
      <c r="F97" s="250" t="s">
        <v>203</v>
      </c>
      <c r="G97" s="42"/>
      <c r="H97" s="42"/>
      <c r="I97" s="4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U97" s="19" t="s">
        <v>86</v>
      </c>
    </row>
    <row r="98" s="2" customFormat="1">
      <c r="A98" s="40"/>
      <c r="B98" s="41"/>
      <c r="C98" s="42"/>
      <c r="D98" s="220" t="s">
        <v>200</v>
      </c>
      <c r="E98" s="42"/>
      <c r="F98" s="251" t="s">
        <v>705</v>
      </c>
      <c r="G98" s="42"/>
      <c r="H98" s="252">
        <v>218.31999999999999</v>
      </c>
      <c r="I98" s="4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9" t="s">
        <v>86</v>
      </c>
    </row>
    <row r="99" s="2" customFormat="1">
      <c r="A99" s="40"/>
      <c r="B99" s="41"/>
      <c r="C99" s="42"/>
      <c r="D99" s="220" t="s">
        <v>200</v>
      </c>
      <c r="E99" s="42"/>
      <c r="F99" s="251" t="s">
        <v>162</v>
      </c>
      <c r="G99" s="42"/>
      <c r="H99" s="252">
        <v>218.31999999999999</v>
      </c>
      <c r="I99" s="4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U99" s="19" t="s">
        <v>86</v>
      </c>
    </row>
    <row r="100" s="2" customFormat="1" ht="16.5" customHeight="1">
      <c r="A100" s="40"/>
      <c r="B100" s="41"/>
      <c r="C100" s="207" t="s">
        <v>86</v>
      </c>
      <c r="D100" s="207" t="s">
        <v>152</v>
      </c>
      <c r="E100" s="208" t="s">
        <v>228</v>
      </c>
      <c r="F100" s="209" t="s">
        <v>229</v>
      </c>
      <c r="G100" s="210" t="s">
        <v>170</v>
      </c>
      <c r="H100" s="211">
        <v>53</v>
      </c>
      <c r="I100" s="212"/>
      <c r="J100" s="213">
        <f>ROUND(I100*H100,2)</f>
        <v>0</v>
      </c>
      <c r="K100" s="209" t="s">
        <v>171</v>
      </c>
      <c r="L100" s="46"/>
      <c r="M100" s="214" t="s">
        <v>21</v>
      </c>
      <c r="N100" s="215" t="s">
        <v>47</v>
      </c>
      <c r="O100" s="86"/>
      <c r="P100" s="216">
        <f>O100*H100</f>
        <v>0</v>
      </c>
      <c r="Q100" s="216">
        <v>0.00048999999999999998</v>
      </c>
      <c r="R100" s="216">
        <f>Q100*H100</f>
        <v>0.02597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155</v>
      </c>
      <c r="AT100" s="218" t="s">
        <v>152</v>
      </c>
      <c r="AU100" s="218" t="s">
        <v>86</v>
      </c>
      <c r="AY100" s="19" t="s">
        <v>150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84</v>
      </c>
      <c r="BK100" s="219">
        <f>ROUND(I100*H100,2)</f>
        <v>0</v>
      </c>
      <c r="BL100" s="19" t="s">
        <v>155</v>
      </c>
      <c r="BM100" s="218" t="s">
        <v>706</v>
      </c>
    </row>
    <row r="101" s="2" customFormat="1">
      <c r="A101" s="40"/>
      <c r="B101" s="41"/>
      <c r="C101" s="42"/>
      <c r="D101" s="220" t="s">
        <v>157</v>
      </c>
      <c r="E101" s="42"/>
      <c r="F101" s="221" t="s">
        <v>231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86</v>
      </c>
    </row>
    <row r="102" s="2" customFormat="1">
      <c r="A102" s="40"/>
      <c r="B102" s="41"/>
      <c r="C102" s="42"/>
      <c r="D102" s="248" t="s">
        <v>174</v>
      </c>
      <c r="E102" s="42"/>
      <c r="F102" s="249" t="s">
        <v>232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174</v>
      </c>
      <c r="AU102" s="19" t="s">
        <v>86</v>
      </c>
    </row>
    <row r="103" s="13" customFormat="1">
      <c r="A103" s="13"/>
      <c r="B103" s="226"/>
      <c r="C103" s="227"/>
      <c r="D103" s="220" t="s">
        <v>160</v>
      </c>
      <c r="E103" s="228" t="s">
        <v>21</v>
      </c>
      <c r="F103" s="229" t="s">
        <v>707</v>
      </c>
      <c r="G103" s="227"/>
      <c r="H103" s="230">
        <v>53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160</v>
      </c>
      <c r="AU103" s="236" t="s">
        <v>86</v>
      </c>
      <c r="AV103" s="13" t="s">
        <v>86</v>
      </c>
      <c r="AW103" s="13" t="s">
        <v>38</v>
      </c>
      <c r="AX103" s="13" t="s">
        <v>84</v>
      </c>
      <c r="AY103" s="236" t="s">
        <v>150</v>
      </c>
    </row>
    <row r="104" s="2" customFormat="1" ht="24" customHeight="1">
      <c r="A104" s="40"/>
      <c r="B104" s="41"/>
      <c r="C104" s="207" t="s">
        <v>167</v>
      </c>
      <c r="D104" s="207" t="s">
        <v>152</v>
      </c>
      <c r="E104" s="208" t="s">
        <v>235</v>
      </c>
      <c r="F104" s="209" t="s">
        <v>236</v>
      </c>
      <c r="G104" s="210" t="s">
        <v>170</v>
      </c>
      <c r="H104" s="211">
        <v>53</v>
      </c>
      <c r="I104" s="212"/>
      <c r="J104" s="213">
        <f>ROUND(I104*H104,2)</f>
        <v>0</v>
      </c>
      <c r="K104" s="209" t="s">
        <v>171</v>
      </c>
      <c r="L104" s="46"/>
      <c r="M104" s="214" t="s">
        <v>21</v>
      </c>
      <c r="N104" s="215" t="s">
        <v>47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155</v>
      </c>
      <c r="AT104" s="218" t="s">
        <v>152</v>
      </c>
      <c r="AU104" s="218" t="s">
        <v>86</v>
      </c>
      <c r="AY104" s="19" t="s">
        <v>150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84</v>
      </c>
      <c r="BK104" s="219">
        <f>ROUND(I104*H104,2)</f>
        <v>0</v>
      </c>
      <c r="BL104" s="19" t="s">
        <v>155</v>
      </c>
      <c r="BM104" s="218" t="s">
        <v>708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238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86</v>
      </c>
    </row>
    <row r="106" s="2" customFormat="1">
      <c r="A106" s="40"/>
      <c r="B106" s="41"/>
      <c r="C106" s="42"/>
      <c r="D106" s="248" t="s">
        <v>174</v>
      </c>
      <c r="E106" s="42"/>
      <c r="F106" s="249" t="s">
        <v>239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174</v>
      </c>
      <c r="AU106" s="19" t="s">
        <v>86</v>
      </c>
    </row>
    <row r="107" s="2" customFormat="1" ht="16.5" customHeight="1">
      <c r="A107" s="40"/>
      <c r="B107" s="41"/>
      <c r="C107" s="207" t="s">
        <v>155</v>
      </c>
      <c r="D107" s="207" t="s">
        <v>152</v>
      </c>
      <c r="E107" s="208" t="s">
        <v>709</v>
      </c>
      <c r="F107" s="209" t="s">
        <v>317</v>
      </c>
      <c r="G107" s="210" t="s">
        <v>165</v>
      </c>
      <c r="H107" s="211">
        <v>1</v>
      </c>
      <c r="I107" s="212"/>
      <c r="J107" s="213">
        <f>ROUND(I107*H107,2)</f>
        <v>0</v>
      </c>
      <c r="K107" s="209" t="s">
        <v>21</v>
      </c>
      <c r="L107" s="46"/>
      <c r="M107" s="214" t="s">
        <v>21</v>
      </c>
      <c r="N107" s="215" t="s">
        <v>47</v>
      </c>
      <c r="O107" s="86"/>
      <c r="P107" s="216">
        <f>O107*H107</f>
        <v>0</v>
      </c>
      <c r="Q107" s="216">
        <v>94.067183999999997</v>
      </c>
      <c r="R107" s="216">
        <f>Q107*H107</f>
        <v>94.067183999999997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155</v>
      </c>
      <c r="AT107" s="218" t="s">
        <v>152</v>
      </c>
      <c r="AU107" s="218" t="s">
        <v>86</v>
      </c>
      <c r="AY107" s="19" t="s">
        <v>150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84</v>
      </c>
      <c r="BK107" s="219">
        <f>ROUND(I107*H107,2)</f>
        <v>0</v>
      </c>
      <c r="BL107" s="19" t="s">
        <v>155</v>
      </c>
      <c r="BM107" s="218" t="s">
        <v>710</v>
      </c>
    </row>
    <row r="108" s="2" customFormat="1">
      <c r="A108" s="40"/>
      <c r="B108" s="41"/>
      <c r="C108" s="42"/>
      <c r="D108" s="220" t="s">
        <v>157</v>
      </c>
      <c r="E108" s="42"/>
      <c r="F108" s="221" t="s">
        <v>317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157</v>
      </c>
      <c r="AU108" s="19" t="s">
        <v>86</v>
      </c>
    </row>
    <row r="109" s="2" customFormat="1">
      <c r="A109" s="40"/>
      <c r="B109" s="41"/>
      <c r="C109" s="42"/>
      <c r="D109" s="220" t="s">
        <v>158</v>
      </c>
      <c r="E109" s="42"/>
      <c r="F109" s="225" t="s">
        <v>711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86</v>
      </c>
    </row>
    <row r="110" s="12" customFormat="1" ht="22.8" customHeight="1">
      <c r="A110" s="12"/>
      <c r="B110" s="191"/>
      <c r="C110" s="192"/>
      <c r="D110" s="193" t="s">
        <v>75</v>
      </c>
      <c r="E110" s="205" t="s">
        <v>167</v>
      </c>
      <c r="F110" s="205" t="s">
        <v>361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SUM(P111:P125)</f>
        <v>0</v>
      </c>
      <c r="Q110" s="199"/>
      <c r="R110" s="200">
        <f>SUM(R111:R125)</f>
        <v>11.058301999999999</v>
      </c>
      <c r="S110" s="199"/>
      <c r="T110" s="201">
        <f>SUM(T111:T125)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84</v>
      </c>
      <c r="AT110" s="203" t="s">
        <v>75</v>
      </c>
      <c r="AU110" s="203" t="s">
        <v>84</v>
      </c>
      <c r="AY110" s="202" t="s">
        <v>150</v>
      </c>
      <c r="BK110" s="204">
        <f>SUM(BK111:BK125)</f>
        <v>0</v>
      </c>
    </row>
    <row r="111" s="2" customFormat="1" ht="16.5" customHeight="1">
      <c r="A111" s="40"/>
      <c r="B111" s="41"/>
      <c r="C111" s="207" t="s">
        <v>183</v>
      </c>
      <c r="D111" s="207" t="s">
        <v>152</v>
      </c>
      <c r="E111" s="208" t="s">
        <v>393</v>
      </c>
      <c r="F111" s="209" t="s">
        <v>394</v>
      </c>
      <c r="G111" s="210" t="s">
        <v>95</v>
      </c>
      <c r="H111" s="211">
        <v>6.5499999999999998</v>
      </c>
      <c r="I111" s="212"/>
      <c r="J111" s="213">
        <f>ROUND(I111*H111,2)</f>
        <v>0</v>
      </c>
      <c r="K111" s="209" t="s">
        <v>171</v>
      </c>
      <c r="L111" s="46"/>
      <c r="M111" s="214" t="s">
        <v>21</v>
      </c>
      <c r="N111" s="215" t="s">
        <v>47</v>
      </c>
      <c r="O111" s="86"/>
      <c r="P111" s="216">
        <f>O111*H111</f>
        <v>0</v>
      </c>
      <c r="Q111" s="216">
        <v>1.05524</v>
      </c>
      <c r="R111" s="216">
        <f>Q111*H111</f>
        <v>6.9118219999999999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155</v>
      </c>
      <c r="AT111" s="218" t="s">
        <v>152</v>
      </c>
      <c r="AU111" s="218" t="s">
        <v>86</v>
      </c>
      <c r="AY111" s="19" t="s">
        <v>150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84</v>
      </c>
      <c r="BK111" s="219">
        <f>ROUND(I111*H111,2)</f>
        <v>0</v>
      </c>
      <c r="BL111" s="19" t="s">
        <v>155</v>
      </c>
      <c r="BM111" s="218" t="s">
        <v>712</v>
      </c>
    </row>
    <row r="112" s="2" customFormat="1">
      <c r="A112" s="40"/>
      <c r="B112" s="41"/>
      <c r="C112" s="42"/>
      <c r="D112" s="220" t="s">
        <v>157</v>
      </c>
      <c r="E112" s="42"/>
      <c r="F112" s="221" t="s">
        <v>396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86</v>
      </c>
    </row>
    <row r="113" s="2" customFormat="1">
      <c r="A113" s="40"/>
      <c r="B113" s="41"/>
      <c r="C113" s="42"/>
      <c r="D113" s="248" t="s">
        <v>174</v>
      </c>
      <c r="E113" s="42"/>
      <c r="F113" s="249" t="s">
        <v>397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174</v>
      </c>
      <c r="AU113" s="19" t="s">
        <v>86</v>
      </c>
    </row>
    <row r="114" s="2" customFormat="1">
      <c r="A114" s="40"/>
      <c r="B114" s="41"/>
      <c r="C114" s="42"/>
      <c r="D114" s="220" t="s">
        <v>158</v>
      </c>
      <c r="E114" s="42"/>
      <c r="F114" s="225" t="s">
        <v>398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158</v>
      </c>
      <c r="AU114" s="19" t="s">
        <v>86</v>
      </c>
    </row>
    <row r="115" s="13" customFormat="1">
      <c r="A115" s="13"/>
      <c r="B115" s="226"/>
      <c r="C115" s="227"/>
      <c r="D115" s="220" t="s">
        <v>160</v>
      </c>
      <c r="E115" s="228" t="s">
        <v>21</v>
      </c>
      <c r="F115" s="229" t="s">
        <v>199</v>
      </c>
      <c r="G115" s="227"/>
      <c r="H115" s="230">
        <v>6.5499999999999998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160</v>
      </c>
      <c r="AU115" s="236" t="s">
        <v>86</v>
      </c>
      <c r="AV115" s="13" t="s">
        <v>86</v>
      </c>
      <c r="AW115" s="13" t="s">
        <v>38</v>
      </c>
      <c r="AX115" s="13" t="s">
        <v>76</v>
      </c>
      <c r="AY115" s="236" t="s">
        <v>150</v>
      </c>
    </row>
    <row r="116" s="14" customFormat="1">
      <c r="A116" s="14"/>
      <c r="B116" s="237"/>
      <c r="C116" s="238"/>
      <c r="D116" s="220" t="s">
        <v>160</v>
      </c>
      <c r="E116" s="239" t="s">
        <v>21</v>
      </c>
      <c r="F116" s="240" t="s">
        <v>162</v>
      </c>
      <c r="G116" s="238"/>
      <c r="H116" s="241">
        <v>6.5499999999999998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160</v>
      </c>
      <c r="AU116" s="247" t="s">
        <v>86</v>
      </c>
      <c r="AV116" s="14" t="s">
        <v>155</v>
      </c>
      <c r="AW116" s="14" t="s">
        <v>38</v>
      </c>
      <c r="AX116" s="14" t="s">
        <v>84</v>
      </c>
      <c r="AY116" s="247" t="s">
        <v>150</v>
      </c>
    </row>
    <row r="117" s="2" customFormat="1">
      <c r="A117" s="40"/>
      <c r="B117" s="41"/>
      <c r="C117" s="42"/>
      <c r="D117" s="220" t="s">
        <v>200</v>
      </c>
      <c r="E117" s="42"/>
      <c r="F117" s="250" t="s">
        <v>203</v>
      </c>
      <c r="G117" s="42"/>
      <c r="H117" s="42"/>
      <c r="I117" s="4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U117" s="19" t="s">
        <v>86</v>
      </c>
    </row>
    <row r="118" s="2" customFormat="1">
      <c r="A118" s="40"/>
      <c r="B118" s="41"/>
      <c r="C118" s="42"/>
      <c r="D118" s="220" t="s">
        <v>200</v>
      </c>
      <c r="E118" s="42"/>
      <c r="F118" s="251" t="s">
        <v>705</v>
      </c>
      <c r="G118" s="42"/>
      <c r="H118" s="252">
        <v>218.31999999999999</v>
      </c>
      <c r="I118" s="4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U118" s="19" t="s">
        <v>86</v>
      </c>
    </row>
    <row r="119" s="2" customFormat="1">
      <c r="A119" s="40"/>
      <c r="B119" s="41"/>
      <c r="C119" s="42"/>
      <c r="D119" s="220" t="s">
        <v>200</v>
      </c>
      <c r="E119" s="42"/>
      <c r="F119" s="251" t="s">
        <v>162</v>
      </c>
      <c r="G119" s="42"/>
      <c r="H119" s="252">
        <v>218.31999999999999</v>
      </c>
      <c r="I119" s="4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U119" s="19" t="s">
        <v>86</v>
      </c>
    </row>
    <row r="120" s="2" customFormat="1" ht="24" customHeight="1">
      <c r="A120" s="40"/>
      <c r="B120" s="41"/>
      <c r="C120" s="207" t="s">
        <v>191</v>
      </c>
      <c r="D120" s="207" t="s">
        <v>152</v>
      </c>
      <c r="E120" s="208" t="s">
        <v>713</v>
      </c>
      <c r="F120" s="209" t="s">
        <v>714</v>
      </c>
      <c r="G120" s="210" t="s">
        <v>416</v>
      </c>
      <c r="H120" s="211">
        <v>4</v>
      </c>
      <c r="I120" s="212"/>
      <c r="J120" s="213">
        <f>ROUND(I120*H120,2)</f>
        <v>0</v>
      </c>
      <c r="K120" s="209" t="s">
        <v>21</v>
      </c>
      <c r="L120" s="46"/>
      <c r="M120" s="214" t="s">
        <v>21</v>
      </c>
      <c r="N120" s="215" t="s">
        <v>47</v>
      </c>
      <c r="O120" s="86"/>
      <c r="P120" s="216">
        <f>O120*H120</f>
        <v>0</v>
      </c>
      <c r="Q120" s="216">
        <v>0.73287000000000002</v>
      </c>
      <c r="R120" s="216">
        <f>Q120*H120</f>
        <v>2.9314800000000001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155</v>
      </c>
      <c r="AT120" s="218" t="s">
        <v>152</v>
      </c>
      <c r="AU120" s="218" t="s">
        <v>86</v>
      </c>
      <c r="AY120" s="19" t="s">
        <v>150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84</v>
      </c>
      <c r="BK120" s="219">
        <f>ROUND(I120*H120,2)</f>
        <v>0</v>
      </c>
      <c r="BL120" s="19" t="s">
        <v>155</v>
      </c>
      <c r="BM120" s="218" t="s">
        <v>715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716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86</v>
      </c>
    </row>
    <row r="122" s="13" customFormat="1">
      <c r="A122" s="13"/>
      <c r="B122" s="226"/>
      <c r="C122" s="227"/>
      <c r="D122" s="220" t="s">
        <v>160</v>
      </c>
      <c r="E122" s="228" t="s">
        <v>21</v>
      </c>
      <c r="F122" s="229" t="s">
        <v>717</v>
      </c>
      <c r="G122" s="227"/>
      <c r="H122" s="230">
        <v>4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160</v>
      </c>
      <c r="AU122" s="236" t="s">
        <v>86</v>
      </c>
      <c r="AV122" s="13" t="s">
        <v>86</v>
      </c>
      <c r="AW122" s="13" t="s">
        <v>38</v>
      </c>
      <c r="AX122" s="13" t="s">
        <v>84</v>
      </c>
      <c r="AY122" s="236" t="s">
        <v>150</v>
      </c>
    </row>
    <row r="123" s="2" customFormat="1" ht="16.5" customHeight="1">
      <c r="A123" s="40"/>
      <c r="B123" s="41"/>
      <c r="C123" s="264" t="s">
        <v>205</v>
      </c>
      <c r="D123" s="264" t="s">
        <v>279</v>
      </c>
      <c r="E123" s="265" t="s">
        <v>718</v>
      </c>
      <c r="F123" s="266" t="s">
        <v>719</v>
      </c>
      <c r="G123" s="267" t="s">
        <v>95</v>
      </c>
      <c r="H123" s="268">
        <v>0.45000000000000001</v>
      </c>
      <c r="I123" s="269"/>
      <c r="J123" s="270">
        <f>ROUND(I123*H123,2)</f>
        <v>0</v>
      </c>
      <c r="K123" s="266" t="s">
        <v>21</v>
      </c>
      <c r="L123" s="271"/>
      <c r="M123" s="272" t="s">
        <v>21</v>
      </c>
      <c r="N123" s="273" t="s">
        <v>47</v>
      </c>
      <c r="O123" s="86"/>
      <c r="P123" s="216">
        <f>O123*H123</f>
        <v>0</v>
      </c>
      <c r="Q123" s="216">
        <v>2.7000000000000002</v>
      </c>
      <c r="R123" s="216">
        <f>Q123*H123</f>
        <v>1.2150000000000001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212</v>
      </c>
      <c r="AT123" s="218" t="s">
        <v>279</v>
      </c>
      <c r="AU123" s="218" t="s">
        <v>86</v>
      </c>
      <c r="AY123" s="19" t="s">
        <v>150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84</v>
      </c>
      <c r="BK123" s="219">
        <f>ROUND(I123*H123,2)</f>
        <v>0</v>
      </c>
      <c r="BL123" s="19" t="s">
        <v>155</v>
      </c>
      <c r="BM123" s="218" t="s">
        <v>720</v>
      </c>
    </row>
    <row r="124" s="2" customFormat="1">
      <c r="A124" s="40"/>
      <c r="B124" s="41"/>
      <c r="C124" s="42"/>
      <c r="D124" s="220" t="s">
        <v>157</v>
      </c>
      <c r="E124" s="42"/>
      <c r="F124" s="221" t="s">
        <v>719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86</v>
      </c>
    </row>
    <row r="125" s="13" customFormat="1">
      <c r="A125" s="13"/>
      <c r="B125" s="226"/>
      <c r="C125" s="227"/>
      <c r="D125" s="220" t="s">
        <v>160</v>
      </c>
      <c r="E125" s="228" t="s">
        <v>21</v>
      </c>
      <c r="F125" s="229" t="s">
        <v>721</v>
      </c>
      <c r="G125" s="227"/>
      <c r="H125" s="230">
        <v>0.45000000000000001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160</v>
      </c>
      <c r="AU125" s="236" t="s">
        <v>86</v>
      </c>
      <c r="AV125" s="13" t="s">
        <v>86</v>
      </c>
      <c r="AW125" s="13" t="s">
        <v>38</v>
      </c>
      <c r="AX125" s="13" t="s">
        <v>84</v>
      </c>
      <c r="AY125" s="236" t="s">
        <v>150</v>
      </c>
    </row>
    <row r="126" s="12" customFormat="1" ht="22.8" customHeight="1">
      <c r="A126" s="12"/>
      <c r="B126" s="191"/>
      <c r="C126" s="192"/>
      <c r="D126" s="193" t="s">
        <v>75</v>
      </c>
      <c r="E126" s="205" t="s">
        <v>191</v>
      </c>
      <c r="F126" s="205" t="s">
        <v>485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SUM(P127:P131)</f>
        <v>0</v>
      </c>
      <c r="Q126" s="199"/>
      <c r="R126" s="200">
        <f>SUM(R127:R131)</f>
        <v>11.78928</v>
      </c>
      <c r="S126" s="199"/>
      <c r="T126" s="201">
        <f>SUM(T127:T131)</f>
        <v>6.3312800000000005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84</v>
      </c>
      <c r="AT126" s="203" t="s">
        <v>75</v>
      </c>
      <c r="AU126" s="203" t="s">
        <v>84</v>
      </c>
      <c r="AY126" s="202" t="s">
        <v>150</v>
      </c>
      <c r="BK126" s="204">
        <f>SUM(BK127:BK131)</f>
        <v>0</v>
      </c>
    </row>
    <row r="127" s="2" customFormat="1" ht="16.5" customHeight="1">
      <c r="A127" s="40"/>
      <c r="B127" s="41"/>
      <c r="C127" s="207" t="s">
        <v>212</v>
      </c>
      <c r="D127" s="207" t="s">
        <v>152</v>
      </c>
      <c r="E127" s="208" t="s">
        <v>495</v>
      </c>
      <c r="F127" s="209" t="s">
        <v>496</v>
      </c>
      <c r="G127" s="210" t="s">
        <v>99</v>
      </c>
      <c r="H127" s="211">
        <v>218.31999999999999</v>
      </c>
      <c r="I127" s="212"/>
      <c r="J127" s="213">
        <f>ROUND(I127*H127,2)</f>
        <v>0</v>
      </c>
      <c r="K127" s="209" t="s">
        <v>21</v>
      </c>
      <c r="L127" s="46"/>
      <c r="M127" s="214" t="s">
        <v>21</v>
      </c>
      <c r="N127" s="215" t="s">
        <v>47</v>
      </c>
      <c r="O127" s="86"/>
      <c r="P127" s="216">
        <f>O127*H127</f>
        <v>0</v>
      </c>
      <c r="Q127" s="216">
        <v>0.053999999999999999</v>
      </c>
      <c r="R127" s="216">
        <f>Q127*H127</f>
        <v>11.78928</v>
      </c>
      <c r="S127" s="216">
        <v>0.029000000000000001</v>
      </c>
      <c r="T127" s="217">
        <f>S127*H127</f>
        <v>6.3312800000000005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155</v>
      </c>
      <c r="AT127" s="218" t="s">
        <v>152</v>
      </c>
      <c r="AU127" s="218" t="s">
        <v>86</v>
      </c>
      <c r="AY127" s="19" t="s">
        <v>150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84</v>
      </c>
      <c r="BK127" s="219">
        <f>ROUND(I127*H127,2)</f>
        <v>0</v>
      </c>
      <c r="BL127" s="19" t="s">
        <v>155</v>
      </c>
      <c r="BM127" s="218" t="s">
        <v>722</v>
      </c>
    </row>
    <row r="128" s="2" customFormat="1">
      <c r="A128" s="40"/>
      <c r="B128" s="41"/>
      <c r="C128" s="42"/>
      <c r="D128" s="220" t="s">
        <v>157</v>
      </c>
      <c r="E128" s="42"/>
      <c r="F128" s="221" t="s">
        <v>498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157</v>
      </c>
      <c r="AU128" s="19" t="s">
        <v>86</v>
      </c>
    </row>
    <row r="129" s="2" customFormat="1">
      <c r="A129" s="40"/>
      <c r="B129" s="41"/>
      <c r="C129" s="42"/>
      <c r="D129" s="220" t="s">
        <v>158</v>
      </c>
      <c r="E129" s="42"/>
      <c r="F129" s="225" t="s">
        <v>723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86</v>
      </c>
    </row>
    <row r="130" s="13" customFormat="1">
      <c r="A130" s="13"/>
      <c r="B130" s="226"/>
      <c r="C130" s="227"/>
      <c r="D130" s="220" t="s">
        <v>160</v>
      </c>
      <c r="E130" s="228" t="s">
        <v>21</v>
      </c>
      <c r="F130" s="229" t="s">
        <v>705</v>
      </c>
      <c r="G130" s="227"/>
      <c r="H130" s="230">
        <v>218.31999999999999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160</v>
      </c>
      <c r="AU130" s="236" t="s">
        <v>86</v>
      </c>
      <c r="AV130" s="13" t="s">
        <v>86</v>
      </c>
      <c r="AW130" s="13" t="s">
        <v>38</v>
      </c>
      <c r="AX130" s="13" t="s">
        <v>76</v>
      </c>
      <c r="AY130" s="236" t="s">
        <v>150</v>
      </c>
    </row>
    <row r="131" s="14" customFormat="1">
      <c r="A131" s="14"/>
      <c r="B131" s="237"/>
      <c r="C131" s="238"/>
      <c r="D131" s="220" t="s">
        <v>160</v>
      </c>
      <c r="E131" s="239" t="s">
        <v>111</v>
      </c>
      <c r="F131" s="240" t="s">
        <v>162</v>
      </c>
      <c r="G131" s="238"/>
      <c r="H131" s="241">
        <v>218.31999999999999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160</v>
      </c>
      <c r="AU131" s="247" t="s">
        <v>86</v>
      </c>
      <c r="AV131" s="14" t="s">
        <v>155</v>
      </c>
      <c r="AW131" s="14" t="s">
        <v>38</v>
      </c>
      <c r="AX131" s="14" t="s">
        <v>84</v>
      </c>
      <c r="AY131" s="247" t="s">
        <v>150</v>
      </c>
    </row>
    <row r="132" s="12" customFormat="1" ht="22.8" customHeight="1">
      <c r="A132" s="12"/>
      <c r="B132" s="191"/>
      <c r="C132" s="192"/>
      <c r="D132" s="193" t="s">
        <v>75</v>
      </c>
      <c r="E132" s="205" t="s">
        <v>220</v>
      </c>
      <c r="F132" s="205" t="s">
        <v>508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SUM(P133:P147)</f>
        <v>0</v>
      </c>
      <c r="Q132" s="199"/>
      <c r="R132" s="200">
        <f>SUM(R133:R147)</f>
        <v>0</v>
      </c>
      <c r="S132" s="199"/>
      <c r="T132" s="201">
        <f>SUM(T133:T147)</f>
        <v>0.9900000000000001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84</v>
      </c>
      <c r="AT132" s="203" t="s">
        <v>75</v>
      </c>
      <c r="AU132" s="203" t="s">
        <v>84</v>
      </c>
      <c r="AY132" s="202" t="s">
        <v>150</v>
      </c>
      <c r="BK132" s="204">
        <f>SUM(BK133:BK147)</f>
        <v>0</v>
      </c>
    </row>
    <row r="133" s="2" customFormat="1" ht="26.4" customHeight="1">
      <c r="A133" s="40"/>
      <c r="B133" s="41"/>
      <c r="C133" s="207" t="s">
        <v>220</v>
      </c>
      <c r="D133" s="207" t="s">
        <v>152</v>
      </c>
      <c r="E133" s="208" t="s">
        <v>724</v>
      </c>
      <c r="F133" s="209" t="s">
        <v>545</v>
      </c>
      <c r="G133" s="210" t="s">
        <v>165</v>
      </c>
      <c r="H133" s="211">
        <v>1</v>
      </c>
      <c r="I133" s="212"/>
      <c r="J133" s="213">
        <f>ROUND(I133*H133,2)</f>
        <v>0</v>
      </c>
      <c r="K133" s="209" t="s">
        <v>21</v>
      </c>
      <c r="L133" s="46"/>
      <c r="M133" s="214" t="s">
        <v>21</v>
      </c>
      <c r="N133" s="215" t="s">
        <v>47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155</v>
      </c>
      <c r="AT133" s="218" t="s">
        <v>152</v>
      </c>
      <c r="AU133" s="218" t="s">
        <v>86</v>
      </c>
      <c r="AY133" s="19" t="s">
        <v>150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84</v>
      </c>
      <c r="BK133" s="219">
        <f>ROUND(I133*H133,2)</f>
        <v>0</v>
      </c>
      <c r="BL133" s="19" t="s">
        <v>155</v>
      </c>
      <c r="BM133" s="218" t="s">
        <v>725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545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86</v>
      </c>
    </row>
    <row r="135" s="2" customFormat="1">
      <c r="A135" s="40"/>
      <c r="B135" s="41"/>
      <c r="C135" s="42"/>
      <c r="D135" s="220" t="s">
        <v>158</v>
      </c>
      <c r="E135" s="42"/>
      <c r="F135" s="225" t="s">
        <v>726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86</v>
      </c>
    </row>
    <row r="136" s="2" customFormat="1" ht="16.5" customHeight="1">
      <c r="A136" s="40"/>
      <c r="B136" s="41"/>
      <c r="C136" s="207" t="s">
        <v>227</v>
      </c>
      <c r="D136" s="207" t="s">
        <v>152</v>
      </c>
      <c r="E136" s="208" t="s">
        <v>727</v>
      </c>
      <c r="F136" s="209" t="s">
        <v>728</v>
      </c>
      <c r="G136" s="210" t="s">
        <v>95</v>
      </c>
      <c r="H136" s="211">
        <v>0.45000000000000001</v>
      </c>
      <c r="I136" s="212"/>
      <c r="J136" s="213">
        <f>ROUND(I136*H136,2)</f>
        <v>0</v>
      </c>
      <c r="K136" s="209" t="s">
        <v>171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2.2000000000000002</v>
      </c>
      <c r="T136" s="217">
        <f>S136*H136</f>
        <v>0.9900000000000001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155</v>
      </c>
      <c r="AT136" s="218" t="s">
        <v>152</v>
      </c>
      <c r="AU136" s="218" t="s">
        <v>86</v>
      </c>
      <c r="AY136" s="19" t="s">
        <v>150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155</v>
      </c>
      <c r="BM136" s="218" t="s">
        <v>729</v>
      </c>
    </row>
    <row r="137" s="2" customFormat="1">
      <c r="A137" s="40"/>
      <c r="B137" s="41"/>
      <c r="C137" s="42"/>
      <c r="D137" s="220" t="s">
        <v>157</v>
      </c>
      <c r="E137" s="42"/>
      <c r="F137" s="221" t="s">
        <v>730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86</v>
      </c>
    </row>
    <row r="138" s="2" customFormat="1">
      <c r="A138" s="40"/>
      <c r="B138" s="41"/>
      <c r="C138" s="42"/>
      <c r="D138" s="248" t="s">
        <v>174</v>
      </c>
      <c r="E138" s="42"/>
      <c r="F138" s="249" t="s">
        <v>731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86</v>
      </c>
    </row>
    <row r="139" s="2" customFormat="1">
      <c r="A139" s="40"/>
      <c r="B139" s="41"/>
      <c r="C139" s="42"/>
      <c r="D139" s="220" t="s">
        <v>158</v>
      </c>
      <c r="E139" s="42"/>
      <c r="F139" s="225" t="s">
        <v>586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86</v>
      </c>
    </row>
    <row r="140" s="13" customFormat="1">
      <c r="A140" s="13"/>
      <c r="B140" s="226"/>
      <c r="C140" s="227"/>
      <c r="D140" s="220" t="s">
        <v>160</v>
      </c>
      <c r="E140" s="228" t="s">
        <v>21</v>
      </c>
      <c r="F140" s="229" t="s">
        <v>732</v>
      </c>
      <c r="G140" s="227"/>
      <c r="H140" s="230">
        <v>0.45000000000000001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160</v>
      </c>
      <c r="AU140" s="236" t="s">
        <v>86</v>
      </c>
      <c r="AV140" s="13" t="s">
        <v>86</v>
      </c>
      <c r="AW140" s="13" t="s">
        <v>38</v>
      </c>
      <c r="AX140" s="13" t="s">
        <v>76</v>
      </c>
      <c r="AY140" s="236" t="s">
        <v>150</v>
      </c>
    </row>
    <row r="141" s="14" customFormat="1">
      <c r="A141" s="14"/>
      <c r="B141" s="237"/>
      <c r="C141" s="238"/>
      <c r="D141" s="220" t="s">
        <v>160</v>
      </c>
      <c r="E141" s="239" t="s">
        <v>21</v>
      </c>
      <c r="F141" s="240" t="s">
        <v>162</v>
      </c>
      <c r="G141" s="238"/>
      <c r="H141" s="241">
        <v>0.45000000000000001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160</v>
      </c>
      <c r="AU141" s="247" t="s">
        <v>86</v>
      </c>
      <c r="AV141" s="14" t="s">
        <v>155</v>
      </c>
      <c r="AW141" s="14" t="s">
        <v>38</v>
      </c>
      <c r="AX141" s="14" t="s">
        <v>84</v>
      </c>
      <c r="AY141" s="247" t="s">
        <v>150</v>
      </c>
    </row>
    <row r="142" s="2" customFormat="1" ht="16.5" customHeight="1">
      <c r="A142" s="40"/>
      <c r="B142" s="41"/>
      <c r="C142" s="207" t="s">
        <v>234</v>
      </c>
      <c r="D142" s="207" t="s">
        <v>152</v>
      </c>
      <c r="E142" s="208" t="s">
        <v>596</v>
      </c>
      <c r="F142" s="209" t="s">
        <v>597</v>
      </c>
      <c r="G142" s="210" t="s">
        <v>99</v>
      </c>
      <c r="H142" s="211">
        <v>258.14999999999998</v>
      </c>
      <c r="I142" s="212"/>
      <c r="J142" s="213">
        <f>ROUND(I142*H142,2)</f>
        <v>0</v>
      </c>
      <c r="K142" s="209" t="s">
        <v>171</v>
      </c>
      <c r="L142" s="46"/>
      <c r="M142" s="214" t="s">
        <v>21</v>
      </c>
      <c r="N142" s="215" t="s">
        <v>47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155</v>
      </c>
      <c r="AT142" s="218" t="s">
        <v>152</v>
      </c>
      <c r="AU142" s="218" t="s">
        <v>86</v>
      </c>
      <c r="AY142" s="19" t="s">
        <v>150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84</v>
      </c>
      <c r="BK142" s="219">
        <f>ROUND(I142*H142,2)</f>
        <v>0</v>
      </c>
      <c r="BL142" s="19" t="s">
        <v>155</v>
      </c>
      <c r="BM142" s="218" t="s">
        <v>733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597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86</v>
      </c>
    </row>
    <row r="144" s="2" customFormat="1">
      <c r="A144" s="40"/>
      <c r="B144" s="41"/>
      <c r="C144" s="42"/>
      <c r="D144" s="248" t="s">
        <v>174</v>
      </c>
      <c r="E144" s="42"/>
      <c r="F144" s="249" t="s">
        <v>599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174</v>
      </c>
      <c r="AU144" s="19" t="s">
        <v>86</v>
      </c>
    </row>
    <row r="145" s="2" customFormat="1">
      <c r="A145" s="40"/>
      <c r="B145" s="41"/>
      <c r="C145" s="42"/>
      <c r="D145" s="220" t="s">
        <v>158</v>
      </c>
      <c r="E145" s="42"/>
      <c r="F145" s="225" t="s">
        <v>600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86</v>
      </c>
    </row>
    <row r="146" s="13" customFormat="1">
      <c r="A146" s="13"/>
      <c r="B146" s="226"/>
      <c r="C146" s="227"/>
      <c r="D146" s="220" t="s">
        <v>160</v>
      </c>
      <c r="E146" s="228" t="s">
        <v>21</v>
      </c>
      <c r="F146" s="229" t="s">
        <v>734</v>
      </c>
      <c r="G146" s="227"/>
      <c r="H146" s="230">
        <v>258.14999999999998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160</v>
      </c>
      <c r="AU146" s="236" t="s">
        <v>86</v>
      </c>
      <c r="AV146" s="13" t="s">
        <v>86</v>
      </c>
      <c r="AW146" s="13" t="s">
        <v>38</v>
      </c>
      <c r="AX146" s="13" t="s">
        <v>76</v>
      </c>
      <c r="AY146" s="236" t="s">
        <v>150</v>
      </c>
    </row>
    <row r="147" s="14" customFormat="1">
      <c r="A147" s="14"/>
      <c r="B147" s="237"/>
      <c r="C147" s="238"/>
      <c r="D147" s="220" t="s">
        <v>160</v>
      </c>
      <c r="E147" s="239" t="s">
        <v>21</v>
      </c>
      <c r="F147" s="240" t="s">
        <v>162</v>
      </c>
      <c r="G147" s="238"/>
      <c r="H147" s="241">
        <v>258.14999999999998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160</v>
      </c>
      <c r="AU147" s="247" t="s">
        <v>86</v>
      </c>
      <c r="AV147" s="14" t="s">
        <v>155</v>
      </c>
      <c r="AW147" s="14" t="s">
        <v>38</v>
      </c>
      <c r="AX147" s="14" t="s">
        <v>84</v>
      </c>
      <c r="AY147" s="247" t="s">
        <v>150</v>
      </c>
    </row>
    <row r="148" s="12" customFormat="1" ht="22.8" customHeight="1">
      <c r="A148" s="12"/>
      <c r="B148" s="191"/>
      <c r="C148" s="192"/>
      <c r="D148" s="193" t="s">
        <v>75</v>
      </c>
      <c r="E148" s="205" t="s">
        <v>624</v>
      </c>
      <c r="F148" s="205" t="s">
        <v>625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SUM(P149:P158)</f>
        <v>0</v>
      </c>
      <c r="Q148" s="199"/>
      <c r="R148" s="200">
        <f>SUM(R149:R158)</f>
        <v>0</v>
      </c>
      <c r="S148" s="199"/>
      <c r="T148" s="201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84</v>
      </c>
      <c r="AT148" s="203" t="s">
        <v>75</v>
      </c>
      <c r="AU148" s="203" t="s">
        <v>84</v>
      </c>
      <c r="AY148" s="202" t="s">
        <v>150</v>
      </c>
      <c r="BK148" s="204">
        <f>SUM(BK149:BK158)</f>
        <v>0</v>
      </c>
    </row>
    <row r="149" s="2" customFormat="1" ht="16.5" customHeight="1">
      <c r="A149" s="40"/>
      <c r="B149" s="41"/>
      <c r="C149" s="207" t="s">
        <v>8</v>
      </c>
      <c r="D149" s="207" t="s">
        <v>152</v>
      </c>
      <c r="E149" s="208" t="s">
        <v>627</v>
      </c>
      <c r="F149" s="209" t="s">
        <v>628</v>
      </c>
      <c r="G149" s="210" t="s">
        <v>282</v>
      </c>
      <c r="H149" s="211">
        <v>6.3680000000000003</v>
      </c>
      <c r="I149" s="212"/>
      <c r="J149" s="213">
        <f>ROUND(I149*H149,2)</f>
        <v>0</v>
      </c>
      <c r="K149" s="209" t="s">
        <v>171</v>
      </c>
      <c r="L149" s="46"/>
      <c r="M149" s="214" t="s">
        <v>21</v>
      </c>
      <c r="N149" s="215" t="s">
        <v>47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155</v>
      </c>
      <c r="AT149" s="218" t="s">
        <v>152</v>
      </c>
      <c r="AU149" s="218" t="s">
        <v>86</v>
      </c>
      <c r="AY149" s="19" t="s">
        <v>150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84</v>
      </c>
      <c r="BK149" s="219">
        <f>ROUND(I149*H149,2)</f>
        <v>0</v>
      </c>
      <c r="BL149" s="19" t="s">
        <v>155</v>
      </c>
      <c r="BM149" s="218" t="s">
        <v>735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630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86</v>
      </c>
    </row>
    <row r="151" s="2" customFormat="1">
      <c r="A151" s="40"/>
      <c r="B151" s="41"/>
      <c r="C151" s="42"/>
      <c r="D151" s="248" t="s">
        <v>174</v>
      </c>
      <c r="E151" s="42"/>
      <c r="F151" s="249" t="s">
        <v>631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174</v>
      </c>
      <c r="AU151" s="19" t="s">
        <v>86</v>
      </c>
    </row>
    <row r="152" s="13" customFormat="1">
      <c r="A152" s="13"/>
      <c r="B152" s="226"/>
      <c r="C152" s="227"/>
      <c r="D152" s="220" t="s">
        <v>160</v>
      </c>
      <c r="E152" s="228" t="s">
        <v>21</v>
      </c>
      <c r="F152" s="229" t="s">
        <v>736</v>
      </c>
      <c r="G152" s="227"/>
      <c r="H152" s="230">
        <v>6.3680000000000003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160</v>
      </c>
      <c r="AU152" s="236" t="s">
        <v>86</v>
      </c>
      <c r="AV152" s="13" t="s">
        <v>86</v>
      </c>
      <c r="AW152" s="13" t="s">
        <v>38</v>
      </c>
      <c r="AX152" s="13" t="s">
        <v>76</v>
      </c>
      <c r="AY152" s="236" t="s">
        <v>150</v>
      </c>
    </row>
    <row r="153" s="14" customFormat="1">
      <c r="A153" s="14"/>
      <c r="B153" s="237"/>
      <c r="C153" s="238"/>
      <c r="D153" s="220" t="s">
        <v>160</v>
      </c>
      <c r="E153" s="239" t="s">
        <v>21</v>
      </c>
      <c r="F153" s="240" t="s">
        <v>162</v>
      </c>
      <c r="G153" s="238"/>
      <c r="H153" s="241">
        <v>6.3680000000000003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160</v>
      </c>
      <c r="AU153" s="247" t="s">
        <v>86</v>
      </c>
      <c r="AV153" s="14" t="s">
        <v>155</v>
      </c>
      <c r="AW153" s="14" t="s">
        <v>38</v>
      </c>
      <c r="AX153" s="14" t="s">
        <v>84</v>
      </c>
      <c r="AY153" s="247" t="s">
        <v>150</v>
      </c>
    </row>
    <row r="154" s="2" customFormat="1" ht="16.5" customHeight="1">
      <c r="A154" s="40"/>
      <c r="B154" s="41"/>
      <c r="C154" s="207" t="s">
        <v>249</v>
      </c>
      <c r="D154" s="207" t="s">
        <v>152</v>
      </c>
      <c r="E154" s="208" t="s">
        <v>635</v>
      </c>
      <c r="F154" s="209" t="s">
        <v>636</v>
      </c>
      <c r="G154" s="210" t="s">
        <v>282</v>
      </c>
      <c r="H154" s="211">
        <v>7.3579999999999997</v>
      </c>
      <c r="I154" s="212"/>
      <c r="J154" s="213">
        <f>ROUND(I154*H154,2)</f>
        <v>0</v>
      </c>
      <c r="K154" s="209" t="s">
        <v>21</v>
      </c>
      <c r="L154" s="46"/>
      <c r="M154" s="214" t="s">
        <v>21</v>
      </c>
      <c r="N154" s="215" t="s">
        <v>47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155</v>
      </c>
      <c r="AT154" s="218" t="s">
        <v>152</v>
      </c>
      <c r="AU154" s="218" t="s">
        <v>86</v>
      </c>
      <c r="AY154" s="19" t="s">
        <v>150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84</v>
      </c>
      <c r="BK154" s="219">
        <f>ROUND(I154*H154,2)</f>
        <v>0</v>
      </c>
      <c r="BL154" s="19" t="s">
        <v>155</v>
      </c>
      <c r="BM154" s="218" t="s">
        <v>737</v>
      </c>
    </row>
    <row r="155" s="2" customFormat="1">
      <c r="A155" s="40"/>
      <c r="B155" s="41"/>
      <c r="C155" s="42"/>
      <c r="D155" s="220" t="s">
        <v>157</v>
      </c>
      <c r="E155" s="42"/>
      <c r="F155" s="221" t="s">
        <v>636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86</v>
      </c>
    </row>
    <row r="156" s="13" customFormat="1">
      <c r="A156" s="13"/>
      <c r="B156" s="226"/>
      <c r="C156" s="227"/>
      <c r="D156" s="220" t="s">
        <v>160</v>
      </c>
      <c r="E156" s="228" t="s">
        <v>21</v>
      </c>
      <c r="F156" s="229" t="s">
        <v>736</v>
      </c>
      <c r="G156" s="227"/>
      <c r="H156" s="230">
        <v>6.3680000000000003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160</v>
      </c>
      <c r="AU156" s="236" t="s">
        <v>86</v>
      </c>
      <c r="AV156" s="13" t="s">
        <v>86</v>
      </c>
      <c r="AW156" s="13" t="s">
        <v>38</v>
      </c>
      <c r="AX156" s="13" t="s">
        <v>76</v>
      </c>
      <c r="AY156" s="236" t="s">
        <v>150</v>
      </c>
    </row>
    <row r="157" s="13" customFormat="1">
      <c r="A157" s="13"/>
      <c r="B157" s="226"/>
      <c r="C157" s="227"/>
      <c r="D157" s="220" t="s">
        <v>160</v>
      </c>
      <c r="E157" s="228" t="s">
        <v>21</v>
      </c>
      <c r="F157" s="229" t="s">
        <v>738</v>
      </c>
      <c r="G157" s="227"/>
      <c r="H157" s="230">
        <v>0.98999999999999999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160</v>
      </c>
      <c r="AU157" s="236" t="s">
        <v>86</v>
      </c>
      <c r="AV157" s="13" t="s">
        <v>86</v>
      </c>
      <c r="AW157" s="13" t="s">
        <v>38</v>
      </c>
      <c r="AX157" s="13" t="s">
        <v>76</v>
      </c>
      <c r="AY157" s="236" t="s">
        <v>150</v>
      </c>
    </row>
    <row r="158" s="14" customFormat="1">
      <c r="A158" s="14"/>
      <c r="B158" s="237"/>
      <c r="C158" s="238"/>
      <c r="D158" s="220" t="s">
        <v>160</v>
      </c>
      <c r="E158" s="239" t="s">
        <v>21</v>
      </c>
      <c r="F158" s="240" t="s">
        <v>162</v>
      </c>
      <c r="G158" s="238"/>
      <c r="H158" s="241">
        <v>7.3579999999999997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160</v>
      </c>
      <c r="AU158" s="247" t="s">
        <v>86</v>
      </c>
      <c r="AV158" s="14" t="s">
        <v>155</v>
      </c>
      <c r="AW158" s="14" t="s">
        <v>38</v>
      </c>
      <c r="AX158" s="14" t="s">
        <v>84</v>
      </c>
      <c r="AY158" s="247" t="s">
        <v>150</v>
      </c>
    </row>
    <row r="159" s="12" customFormat="1" ht="22.8" customHeight="1">
      <c r="A159" s="12"/>
      <c r="B159" s="191"/>
      <c r="C159" s="192"/>
      <c r="D159" s="193" t="s">
        <v>75</v>
      </c>
      <c r="E159" s="205" t="s">
        <v>647</v>
      </c>
      <c r="F159" s="205" t="s">
        <v>648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SUM(P160:P162)</f>
        <v>0</v>
      </c>
      <c r="Q159" s="199"/>
      <c r="R159" s="200">
        <f>SUM(R160:R162)</f>
        <v>0</v>
      </c>
      <c r="S159" s="199"/>
      <c r="T159" s="201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84</v>
      </c>
      <c r="AT159" s="203" t="s">
        <v>75</v>
      </c>
      <c r="AU159" s="203" t="s">
        <v>84</v>
      </c>
      <c r="AY159" s="202" t="s">
        <v>150</v>
      </c>
      <c r="BK159" s="204">
        <f>SUM(BK160:BK162)</f>
        <v>0</v>
      </c>
    </row>
    <row r="160" s="2" customFormat="1" ht="16.5" customHeight="1">
      <c r="A160" s="40"/>
      <c r="B160" s="41"/>
      <c r="C160" s="207" t="s">
        <v>255</v>
      </c>
      <c r="D160" s="207" t="s">
        <v>152</v>
      </c>
      <c r="E160" s="208" t="s">
        <v>650</v>
      </c>
      <c r="F160" s="209" t="s">
        <v>651</v>
      </c>
      <c r="G160" s="210" t="s">
        <v>282</v>
      </c>
      <c r="H160" s="211">
        <v>117.559</v>
      </c>
      <c r="I160" s="212"/>
      <c r="J160" s="213">
        <f>ROUND(I160*H160,2)</f>
        <v>0</v>
      </c>
      <c r="K160" s="209" t="s">
        <v>171</v>
      </c>
      <c r="L160" s="46"/>
      <c r="M160" s="214" t="s">
        <v>21</v>
      </c>
      <c r="N160" s="215" t="s">
        <v>47</v>
      </c>
      <c r="O160" s="86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155</v>
      </c>
      <c r="AT160" s="218" t="s">
        <v>152</v>
      </c>
      <c r="AU160" s="218" t="s">
        <v>86</v>
      </c>
      <c r="AY160" s="19" t="s">
        <v>150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84</v>
      </c>
      <c r="BK160" s="219">
        <f>ROUND(I160*H160,2)</f>
        <v>0</v>
      </c>
      <c r="BL160" s="19" t="s">
        <v>155</v>
      </c>
      <c r="BM160" s="218" t="s">
        <v>739</v>
      </c>
    </row>
    <row r="161" s="2" customFormat="1">
      <c r="A161" s="40"/>
      <c r="B161" s="41"/>
      <c r="C161" s="42"/>
      <c r="D161" s="220" t="s">
        <v>157</v>
      </c>
      <c r="E161" s="42"/>
      <c r="F161" s="221" t="s">
        <v>653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157</v>
      </c>
      <c r="AU161" s="19" t="s">
        <v>86</v>
      </c>
    </row>
    <row r="162" s="2" customFormat="1">
      <c r="A162" s="40"/>
      <c r="B162" s="41"/>
      <c r="C162" s="42"/>
      <c r="D162" s="248" t="s">
        <v>174</v>
      </c>
      <c r="E162" s="42"/>
      <c r="F162" s="249" t="s">
        <v>654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174</v>
      </c>
      <c r="AU162" s="19" t="s">
        <v>86</v>
      </c>
    </row>
    <row r="163" s="12" customFormat="1" ht="25.92" customHeight="1">
      <c r="A163" s="12"/>
      <c r="B163" s="191"/>
      <c r="C163" s="192"/>
      <c r="D163" s="193" t="s">
        <v>75</v>
      </c>
      <c r="E163" s="194" t="s">
        <v>655</v>
      </c>
      <c r="F163" s="194" t="s">
        <v>656</v>
      </c>
      <c r="G163" s="192"/>
      <c r="H163" s="192"/>
      <c r="I163" s="195"/>
      <c r="J163" s="196">
        <f>BK163</f>
        <v>0</v>
      </c>
      <c r="K163" s="192"/>
      <c r="L163" s="197"/>
      <c r="M163" s="198"/>
      <c r="N163" s="199"/>
      <c r="O163" s="199"/>
      <c r="P163" s="200">
        <f>P164</f>
        <v>0</v>
      </c>
      <c r="Q163" s="199"/>
      <c r="R163" s="200">
        <f>R164</f>
        <v>0.62288489999999996</v>
      </c>
      <c r="S163" s="199"/>
      <c r="T163" s="201">
        <f>T164</f>
        <v>0.26400000000000001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2" t="s">
        <v>86</v>
      </c>
      <c r="AT163" s="203" t="s">
        <v>75</v>
      </c>
      <c r="AU163" s="203" t="s">
        <v>76</v>
      </c>
      <c r="AY163" s="202" t="s">
        <v>150</v>
      </c>
      <c r="BK163" s="204">
        <f>BK164</f>
        <v>0</v>
      </c>
    </row>
    <row r="164" s="12" customFormat="1" ht="22.8" customHeight="1">
      <c r="A164" s="12"/>
      <c r="B164" s="191"/>
      <c r="C164" s="192"/>
      <c r="D164" s="193" t="s">
        <v>75</v>
      </c>
      <c r="E164" s="205" t="s">
        <v>657</v>
      </c>
      <c r="F164" s="205" t="s">
        <v>658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f>SUM(P165:P185)</f>
        <v>0</v>
      </c>
      <c r="Q164" s="199"/>
      <c r="R164" s="200">
        <f>SUM(R165:R185)</f>
        <v>0.62288489999999996</v>
      </c>
      <c r="S164" s="199"/>
      <c r="T164" s="201">
        <f>SUM(T165:T185)</f>
        <v>0.26400000000000001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2" t="s">
        <v>86</v>
      </c>
      <c r="AT164" s="203" t="s">
        <v>75</v>
      </c>
      <c r="AU164" s="203" t="s">
        <v>84</v>
      </c>
      <c r="AY164" s="202" t="s">
        <v>150</v>
      </c>
      <c r="BK164" s="204">
        <f>SUM(BK165:BK185)</f>
        <v>0</v>
      </c>
    </row>
    <row r="165" s="2" customFormat="1" ht="16.5" customHeight="1">
      <c r="A165" s="40"/>
      <c r="B165" s="41"/>
      <c r="C165" s="207" t="s">
        <v>272</v>
      </c>
      <c r="D165" s="207" t="s">
        <v>152</v>
      </c>
      <c r="E165" s="208" t="s">
        <v>740</v>
      </c>
      <c r="F165" s="209" t="s">
        <v>741</v>
      </c>
      <c r="G165" s="210" t="s">
        <v>170</v>
      </c>
      <c r="H165" s="211">
        <v>16.5</v>
      </c>
      <c r="I165" s="212"/>
      <c r="J165" s="213">
        <f>ROUND(I165*H165,2)</f>
        <v>0</v>
      </c>
      <c r="K165" s="209" t="s">
        <v>171</v>
      </c>
      <c r="L165" s="46"/>
      <c r="M165" s="214" t="s">
        <v>21</v>
      </c>
      <c r="N165" s="215" t="s">
        <v>47</v>
      </c>
      <c r="O165" s="86"/>
      <c r="P165" s="216">
        <f>O165*H165</f>
        <v>0</v>
      </c>
      <c r="Q165" s="216">
        <v>0</v>
      </c>
      <c r="R165" s="216">
        <f>Q165*H165</f>
        <v>0</v>
      </c>
      <c r="S165" s="216">
        <v>0.016</v>
      </c>
      <c r="T165" s="217">
        <f>S165*H165</f>
        <v>0.26400000000000001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272</v>
      </c>
      <c r="AT165" s="218" t="s">
        <v>152</v>
      </c>
      <c r="AU165" s="218" t="s">
        <v>86</v>
      </c>
      <c r="AY165" s="19" t="s">
        <v>150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84</v>
      </c>
      <c r="BK165" s="219">
        <f>ROUND(I165*H165,2)</f>
        <v>0</v>
      </c>
      <c r="BL165" s="19" t="s">
        <v>272</v>
      </c>
      <c r="BM165" s="218" t="s">
        <v>742</v>
      </c>
    </row>
    <row r="166" s="2" customFormat="1">
      <c r="A166" s="40"/>
      <c r="B166" s="41"/>
      <c r="C166" s="42"/>
      <c r="D166" s="220" t="s">
        <v>157</v>
      </c>
      <c r="E166" s="42"/>
      <c r="F166" s="221" t="s">
        <v>743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86</v>
      </c>
    </row>
    <row r="167" s="2" customFormat="1">
      <c r="A167" s="40"/>
      <c r="B167" s="41"/>
      <c r="C167" s="42"/>
      <c r="D167" s="248" t="s">
        <v>174</v>
      </c>
      <c r="E167" s="42"/>
      <c r="F167" s="249" t="s">
        <v>744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174</v>
      </c>
      <c r="AU167" s="19" t="s">
        <v>86</v>
      </c>
    </row>
    <row r="168" s="2" customFormat="1">
      <c r="A168" s="40"/>
      <c r="B168" s="41"/>
      <c r="C168" s="42"/>
      <c r="D168" s="220" t="s">
        <v>158</v>
      </c>
      <c r="E168" s="42"/>
      <c r="F168" s="225" t="s">
        <v>745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158</v>
      </c>
      <c r="AU168" s="19" t="s">
        <v>86</v>
      </c>
    </row>
    <row r="169" s="13" customFormat="1">
      <c r="A169" s="13"/>
      <c r="B169" s="226"/>
      <c r="C169" s="227"/>
      <c r="D169" s="220" t="s">
        <v>160</v>
      </c>
      <c r="E169" s="228" t="s">
        <v>21</v>
      </c>
      <c r="F169" s="229" t="s">
        <v>746</v>
      </c>
      <c r="G169" s="227"/>
      <c r="H169" s="230">
        <v>16.5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160</v>
      </c>
      <c r="AU169" s="236" t="s">
        <v>86</v>
      </c>
      <c r="AV169" s="13" t="s">
        <v>86</v>
      </c>
      <c r="AW169" s="13" t="s">
        <v>38</v>
      </c>
      <c r="AX169" s="13" t="s">
        <v>76</v>
      </c>
      <c r="AY169" s="236" t="s">
        <v>150</v>
      </c>
    </row>
    <row r="170" s="14" customFormat="1">
      <c r="A170" s="14"/>
      <c r="B170" s="237"/>
      <c r="C170" s="238"/>
      <c r="D170" s="220" t="s">
        <v>160</v>
      </c>
      <c r="E170" s="239" t="s">
        <v>21</v>
      </c>
      <c r="F170" s="240" t="s">
        <v>162</v>
      </c>
      <c r="G170" s="238"/>
      <c r="H170" s="241">
        <v>16.5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160</v>
      </c>
      <c r="AU170" s="247" t="s">
        <v>86</v>
      </c>
      <c r="AV170" s="14" t="s">
        <v>155</v>
      </c>
      <c r="AW170" s="14" t="s">
        <v>38</v>
      </c>
      <c r="AX170" s="14" t="s">
        <v>84</v>
      </c>
      <c r="AY170" s="247" t="s">
        <v>150</v>
      </c>
    </row>
    <row r="171" s="2" customFormat="1" ht="26.4" customHeight="1">
      <c r="A171" s="40"/>
      <c r="B171" s="41"/>
      <c r="C171" s="207" t="s">
        <v>278</v>
      </c>
      <c r="D171" s="207" t="s">
        <v>152</v>
      </c>
      <c r="E171" s="208" t="s">
        <v>747</v>
      </c>
      <c r="F171" s="209" t="s">
        <v>748</v>
      </c>
      <c r="G171" s="210" t="s">
        <v>170</v>
      </c>
      <c r="H171" s="211">
        <v>16.5</v>
      </c>
      <c r="I171" s="212"/>
      <c r="J171" s="213">
        <f>ROUND(I171*H171,2)</f>
        <v>0</v>
      </c>
      <c r="K171" s="209" t="s">
        <v>21</v>
      </c>
      <c r="L171" s="46"/>
      <c r="M171" s="214" t="s">
        <v>21</v>
      </c>
      <c r="N171" s="215" t="s">
        <v>47</v>
      </c>
      <c r="O171" s="86"/>
      <c r="P171" s="216">
        <f>O171*H171</f>
        <v>0</v>
      </c>
      <c r="Q171" s="216">
        <v>0.00029159999999999999</v>
      </c>
      <c r="R171" s="216">
        <f>Q171*H171</f>
        <v>0.0048113999999999995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272</v>
      </c>
      <c r="AT171" s="218" t="s">
        <v>152</v>
      </c>
      <c r="AU171" s="218" t="s">
        <v>86</v>
      </c>
      <c r="AY171" s="19" t="s">
        <v>150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84</v>
      </c>
      <c r="BK171" s="219">
        <f>ROUND(I171*H171,2)</f>
        <v>0</v>
      </c>
      <c r="BL171" s="19" t="s">
        <v>272</v>
      </c>
      <c r="BM171" s="218" t="s">
        <v>749</v>
      </c>
    </row>
    <row r="172" s="2" customFormat="1">
      <c r="A172" s="40"/>
      <c r="B172" s="41"/>
      <c r="C172" s="42"/>
      <c r="D172" s="220" t="s">
        <v>157</v>
      </c>
      <c r="E172" s="42"/>
      <c r="F172" s="221" t="s">
        <v>748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157</v>
      </c>
      <c r="AU172" s="19" t="s">
        <v>86</v>
      </c>
    </row>
    <row r="173" s="2" customFormat="1">
      <c r="A173" s="40"/>
      <c r="B173" s="41"/>
      <c r="C173" s="42"/>
      <c r="D173" s="220" t="s">
        <v>158</v>
      </c>
      <c r="E173" s="42"/>
      <c r="F173" s="225" t="s">
        <v>750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86</v>
      </c>
    </row>
    <row r="174" s="13" customFormat="1">
      <c r="A174" s="13"/>
      <c r="B174" s="226"/>
      <c r="C174" s="227"/>
      <c r="D174" s="220" t="s">
        <v>160</v>
      </c>
      <c r="E174" s="228" t="s">
        <v>21</v>
      </c>
      <c r="F174" s="229" t="s">
        <v>751</v>
      </c>
      <c r="G174" s="227"/>
      <c r="H174" s="230">
        <v>16.5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160</v>
      </c>
      <c r="AU174" s="236" t="s">
        <v>86</v>
      </c>
      <c r="AV174" s="13" t="s">
        <v>86</v>
      </c>
      <c r="AW174" s="13" t="s">
        <v>38</v>
      </c>
      <c r="AX174" s="13" t="s">
        <v>76</v>
      </c>
      <c r="AY174" s="236" t="s">
        <v>150</v>
      </c>
    </row>
    <row r="175" s="14" customFormat="1">
      <c r="A175" s="14"/>
      <c r="B175" s="237"/>
      <c r="C175" s="238"/>
      <c r="D175" s="220" t="s">
        <v>160</v>
      </c>
      <c r="E175" s="239" t="s">
        <v>21</v>
      </c>
      <c r="F175" s="240" t="s">
        <v>162</v>
      </c>
      <c r="G175" s="238"/>
      <c r="H175" s="241">
        <v>16.5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160</v>
      </c>
      <c r="AU175" s="247" t="s">
        <v>86</v>
      </c>
      <c r="AV175" s="14" t="s">
        <v>155</v>
      </c>
      <c r="AW175" s="14" t="s">
        <v>38</v>
      </c>
      <c r="AX175" s="14" t="s">
        <v>84</v>
      </c>
      <c r="AY175" s="247" t="s">
        <v>150</v>
      </c>
    </row>
    <row r="176" s="2" customFormat="1" ht="16.5" customHeight="1">
      <c r="A176" s="40"/>
      <c r="B176" s="41"/>
      <c r="C176" s="264" t="s">
        <v>285</v>
      </c>
      <c r="D176" s="264" t="s">
        <v>279</v>
      </c>
      <c r="E176" s="265" t="s">
        <v>752</v>
      </c>
      <c r="F176" s="266" t="s">
        <v>753</v>
      </c>
      <c r="G176" s="267" t="s">
        <v>698</v>
      </c>
      <c r="H176" s="268">
        <v>16.5</v>
      </c>
      <c r="I176" s="269"/>
      <c r="J176" s="270">
        <f>ROUND(I176*H176,2)</f>
        <v>0</v>
      </c>
      <c r="K176" s="266" t="s">
        <v>21</v>
      </c>
      <c r="L176" s="271"/>
      <c r="M176" s="272" t="s">
        <v>21</v>
      </c>
      <c r="N176" s="273" t="s">
        <v>47</v>
      </c>
      <c r="O176" s="86"/>
      <c r="P176" s="216">
        <f>O176*H176</f>
        <v>0</v>
      </c>
      <c r="Q176" s="216">
        <v>0.037458999999999999</v>
      </c>
      <c r="R176" s="216">
        <f>Q176*H176</f>
        <v>0.61807349999999994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212</v>
      </c>
      <c r="AT176" s="218" t="s">
        <v>279</v>
      </c>
      <c r="AU176" s="218" t="s">
        <v>86</v>
      </c>
      <c r="AY176" s="19" t="s">
        <v>150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84</v>
      </c>
      <c r="BK176" s="219">
        <f>ROUND(I176*H176,2)</f>
        <v>0</v>
      </c>
      <c r="BL176" s="19" t="s">
        <v>155</v>
      </c>
      <c r="BM176" s="218" t="s">
        <v>754</v>
      </c>
    </row>
    <row r="177" s="2" customFormat="1">
      <c r="A177" s="40"/>
      <c r="B177" s="41"/>
      <c r="C177" s="42"/>
      <c r="D177" s="220" t="s">
        <v>157</v>
      </c>
      <c r="E177" s="42"/>
      <c r="F177" s="221" t="s">
        <v>753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86</v>
      </c>
    </row>
    <row r="178" s="2" customFormat="1">
      <c r="A178" s="40"/>
      <c r="B178" s="41"/>
      <c r="C178" s="42"/>
      <c r="D178" s="220" t="s">
        <v>158</v>
      </c>
      <c r="E178" s="42"/>
      <c r="F178" s="225" t="s">
        <v>755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158</v>
      </c>
      <c r="AU178" s="19" t="s">
        <v>86</v>
      </c>
    </row>
    <row r="179" s="13" customFormat="1">
      <c r="A179" s="13"/>
      <c r="B179" s="226"/>
      <c r="C179" s="227"/>
      <c r="D179" s="220" t="s">
        <v>160</v>
      </c>
      <c r="E179" s="228" t="s">
        <v>21</v>
      </c>
      <c r="F179" s="229" t="s">
        <v>756</v>
      </c>
      <c r="G179" s="227"/>
      <c r="H179" s="230">
        <v>16.5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160</v>
      </c>
      <c r="AU179" s="236" t="s">
        <v>86</v>
      </c>
      <c r="AV179" s="13" t="s">
        <v>86</v>
      </c>
      <c r="AW179" s="13" t="s">
        <v>38</v>
      </c>
      <c r="AX179" s="13" t="s">
        <v>84</v>
      </c>
      <c r="AY179" s="236" t="s">
        <v>150</v>
      </c>
    </row>
    <row r="180" s="2" customFormat="1" ht="16.5" customHeight="1">
      <c r="A180" s="40"/>
      <c r="B180" s="41"/>
      <c r="C180" s="207" t="s">
        <v>293</v>
      </c>
      <c r="D180" s="207" t="s">
        <v>152</v>
      </c>
      <c r="E180" s="208" t="s">
        <v>681</v>
      </c>
      <c r="F180" s="209" t="s">
        <v>682</v>
      </c>
      <c r="G180" s="210" t="s">
        <v>282</v>
      </c>
      <c r="H180" s="211">
        <v>1.151</v>
      </c>
      <c r="I180" s="212"/>
      <c r="J180" s="213">
        <f>ROUND(I180*H180,2)</f>
        <v>0</v>
      </c>
      <c r="K180" s="209" t="s">
        <v>171</v>
      </c>
      <c r="L180" s="46"/>
      <c r="M180" s="214" t="s">
        <v>21</v>
      </c>
      <c r="N180" s="215" t="s">
        <v>47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272</v>
      </c>
      <c r="AT180" s="218" t="s">
        <v>152</v>
      </c>
      <c r="AU180" s="218" t="s">
        <v>86</v>
      </c>
      <c r="AY180" s="19" t="s">
        <v>150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84</v>
      </c>
      <c r="BK180" s="219">
        <f>ROUND(I180*H180,2)</f>
        <v>0</v>
      </c>
      <c r="BL180" s="19" t="s">
        <v>272</v>
      </c>
      <c r="BM180" s="218" t="s">
        <v>757</v>
      </c>
    </row>
    <row r="181" s="2" customFormat="1">
      <c r="A181" s="40"/>
      <c r="B181" s="41"/>
      <c r="C181" s="42"/>
      <c r="D181" s="220" t="s">
        <v>157</v>
      </c>
      <c r="E181" s="42"/>
      <c r="F181" s="221" t="s">
        <v>684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157</v>
      </c>
      <c r="AU181" s="19" t="s">
        <v>86</v>
      </c>
    </row>
    <row r="182" s="2" customFormat="1">
      <c r="A182" s="40"/>
      <c r="B182" s="41"/>
      <c r="C182" s="42"/>
      <c r="D182" s="248" t="s">
        <v>174</v>
      </c>
      <c r="E182" s="42"/>
      <c r="F182" s="249" t="s">
        <v>685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174</v>
      </c>
      <c r="AU182" s="19" t="s">
        <v>86</v>
      </c>
    </row>
    <row r="183" s="2" customFormat="1" ht="16.5" customHeight="1">
      <c r="A183" s="40"/>
      <c r="B183" s="41"/>
      <c r="C183" s="207" t="s">
        <v>299</v>
      </c>
      <c r="D183" s="207" t="s">
        <v>152</v>
      </c>
      <c r="E183" s="208" t="s">
        <v>687</v>
      </c>
      <c r="F183" s="209" t="s">
        <v>688</v>
      </c>
      <c r="G183" s="210" t="s">
        <v>282</v>
      </c>
      <c r="H183" s="211">
        <v>1.151</v>
      </c>
      <c r="I183" s="212"/>
      <c r="J183" s="213">
        <f>ROUND(I183*H183,2)</f>
        <v>0</v>
      </c>
      <c r="K183" s="209" t="s">
        <v>171</v>
      </c>
      <c r="L183" s="46"/>
      <c r="M183" s="214" t="s">
        <v>21</v>
      </c>
      <c r="N183" s="215" t="s">
        <v>47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272</v>
      </c>
      <c r="AT183" s="218" t="s">
        <v>152</v>
      </c>
      <c r="AU183" s="218" t="s">
        <v>86</v>
      </c>
      <c r="AY183" s="19" t="s">
        <v>150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84</v>
      </c>
      <c r="BK183" s="219">
        <f>ROUND(I183*H183,2)</f>
        <v>0</v>
      </c>
      <c r="BL183" s="19" t="s">
        <v>272</v>
      </c>
      <c r="BM183" s="218" t="s">
        <v>758</v>
      </c>
    </row>
    <row r="184" s="2" customFormat="1">
      <c r="A184" s="40"/>
      <c r="B184" s="41"/>
      <c r="C184" s="42"/>
      <c r="D184" s="220" t="s">
        <v>157</v>
      </c>
      <c r="E184" s="42"/>
      <c r="F184" s="221" t="s">
        <v>690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157</v>
      </c>
      <c r="AU184" s="19" t="s">
        <v>86</v>
      </c>
    </row>
    <row r="185" s="2" customFormat="1">
      <c r="A185" s="40"/>
      <c r="B185" s="41"/>
      <c r="C185" s="42"/>
      <c r="D185" s="248" t="s">
        <v>174</v>
      </c>
      <c r="E185" s="42"/>
      <c r="F185" s="249" t="s">
        <v>691</v>
      </c>
      <c r="G185" s="42"/>
      <c r="H185" s="42"/>
      <c r="I185" s="222"/>
      <c r="J185" s="42"/>
      <c r="K185" s="42"/>
      <c r="L185" s="46"/>
      <c r="M185" s="277"/>
      <c r="N185" s="278"/>
      <c r="O185" s="279"/>
      <c r="P185" s="279"/>
      <c r="Q185" s="279"/>
      <c r="R185" s="279"/>
      <c r="S185" s="279"/>
      <c r="T185" s="28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174</v>
      </c>
      <c r="AU185" s="19" t="s">
        <v>86</v>
      </c>
    </row>
    <row r="186" s="2" customFormat="1" ht="6.96" customHeight="1">
      <c r="A186" s="40"/>
      <c r="B186" s="61"/>
      <c r="C186" s="62"/>
      <c r="D186" s="62"/>
      <c r="E186" s="62"/>
      <c r="F186" s="62"/>
      <c r="G186" s="62"/>
      <c r="H186" s="62"/>
      <c r="I186" s="62"/>
      <c r="J186" s="62"/>
      <c r="K186" s="62"/>
      <c r="L186" s="46"/>
      <c r="M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</sheetData>
  <sheetProtection sheet="1" autoFilter="0" formatColumns="0" formatRows="0" objects="1" scenarios="1" spinCount="100000" saltValue="aOe8MekwYxjAG3UHuLA0dYRj75/2/XMB27sdn6YbatewkjvGf19Ogd3DrFzMM1ORe/CdII45TsA5kR/kw+uWRQ==" hashValue="MKqSYCojsPR/joPuD7eSknjTm+9V6tuIrBQHOJIMvn6tPuC26vGgWHXiF7cjTiNfiUHpc/7ZyBIOHo/DnQ03yw==" algorithmName="SHA-512" password="CC35"/>
  <autoFilter ref="C87:K18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114203202"/>
    <hyperlink ref="F102" r:id="rId2" display="https://podminky.urs.cz/item/CS_URS_2025_01/119003227"/>
    <hyperlink ref="F106" r:id="rId3" display="https://podminky.urs.cz/item/CS_URS_2025_01/119003228"/>
    <hyperlink ref="F113" r:id="rId4" display="https://podminky.urs.cz/item/CS_URS_2025_01/321212745"/>
    <hyperlink ref="F138" r:id="rId5" display="https://podminky.urs.cz/item/CS_URS_2025_01/966041111"/>
    <hyperlink ref="F144" r:id="rId6" display="https://podminky.urs.cz/item/CS_URS_2025_01/985131111"/>
    <hyperlink ref="F151" r:id="rId7" display="https://podminky.urs.cz/item/CS_URS_2025_01/997002611"/>
    <hyperlink ref="F162" r:id="rId8" display="https://podminky.urs.cz/item/CS_URS_2025_01/998332011"/>
    <hyperlink ref="F167" r:id="rId9" display="https://podminky.urs.cz/item/CS_URS_2025_01/767161823"/>
    <hyperlink ref="F182" r:id="rId10" display="https://podminky.urs.cz/item/CS_URS_2025_01/998767101"/>
    <hyperlink ref="F185" r:id="rId11" display="https://podminky.urs.cz/item/CS_URS_2025_01/99876719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119251001 Stěnava, Broumov, obnova LB zdi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759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20. 5. 2025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ROUND((SUM(BE84:BE138)),  2)</f>
        <v>0</v>
      </c>
      <c r="G33" s="40"/>
      <c r="H33" s="40"/>
      <c r="I33" s="151">
        <v>0.20999999999999999</v>
      </c>
      <c r="J33" s="150">
        <f>ROUND(((SUM(BE84:BE138))*I33),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ROUND((SUM(BF84:BF138)),  2)</f>
        <v>0</v>
      </c>
      <c r="G34" s="40"/>
      <c r="H34" s="40"/>
      <c r="I34" s="151">
        <v>0.12</v>
      </c>
      <c r="J34" s="150">
        <f>ROUND(((SUM(BF84:BF138))*I34),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ROUND((SUM(BG84:BG138)),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ROUND((SUM(BH84:BH138)),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ROUND((SUM(BI84:BI138)),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119251001 Stěnava, Broumov, obnova LB zdi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20. 5. 2025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117</v>
      </c>
      <c r="D57" s="165"/>
      <c r="E57" s="165"/>
      <c r="F57" s="165"/>
      <c r="G57" s="165"/>
      <c r="H57" s="165"/>
      <c r="I57" s="165"/>
      <c r="J57" s="166" t="s">
        <v>118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119</v>
      </c>
    </row>
    <row r="60" s="9" customFormat="1" ht="24.96" customHeight="1">
      <c r="A60" s="9"/>
      <c r="B60" s="168"/>
      <c r="C60" s="169"/>
      <c r="D60" s="170" t="s">
        <v>760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761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762</v>
      </c>
      <c r="E62" s="177"/>
      <c r="F62" s="177"/>
      <c r="G62" s="177"/>
      <c r="H62" s="177"/>
      <c r="I62" s="177"/>
      <c r="J62" s="178">
        <f>J109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763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764</v>
      </c>
      <c r="E64" s="177"/>
      <c r="F64" s="177"/>
      <c r="G64" s="177"/>
      <c r="H64" s="177"/>
      <c r="I64" s="177"/>
      <c r="J64" s="178">
        <f>J127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8.5" customHeight="1">
      <c r="A74" s="40"/>
      <c r="B74" s="41"/>
      <c r="C74" s="42"/>
      <c r="D74" s="42"/>
      <c r="E74" s="163" t="str">
        <f>E7</f>
        <v>Stěnava, Broumov, obnova LB zdi a těžení nánosů – zpracování PD, č. akce 119251001 Stěnava, Broumov, obnova LB zdi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114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a ostatní náklady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Broumov</v>
      </c>
      <c r="G78" s="42"/>
      <c r="H78" s="42"/>
      <c r="I78" s="34" t="s">
        <v>24</v>
      </c>
      <c r="J78" s="74" t="str">
        <f>IF(J12="","",J12)</f>
        <v>20. 5. 2025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>Povodí Labe, státní podnik</v>
      </c>
      <c r="G80" s="42"/>
      <c r="H80" s="42"/>
      <c r="I80" s="34" t="s">
        <v>34</v>
      </c>
      <c r="J80" s="38" t="str">
        <f>E21</f>
        <v>HG partner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32</v>
      </c>
      <c r="D81" s="42"/>
      <c r="E81" s="42"/>
      <c r="F81" s="29" t="str">
        <f>IF(E18="","",E18)</f>
        <v>Vyplň údaj</v>
      </c>
      <c r="G81" s="42"/>
      <c r="H81" s="42"/>
      <c r="I81" s="34" t="s">
        <v>39</v>
      </c>
      <c r="J81" s="38" t="str">
        <f>E24</f>
        <v>HG partner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136</v>
      </c>
      <c r="D83" s="183" t="s">
        <v>61</v>
      </c>
      <c r="E83" s="183" t="s">
        <v>57</v>
      </c>
      <c r="F83" s="183" t="s">
        <v>58</v>
      </c>
      <c r="G83" s="183" t="s">
        <v>137</v>
      </c>
      <c r="H83" s="183" t="s">
        <v>138</v>
      </c>
      <c r="I83" s="183" t="s">
        <v>139</v>
      </c>
      <c r="J83" s="183" t="s">
        <v>118</v>
      </c>
      <c r="K83" s="184" t="s">
        <v>140</v>
      </c>
      <c r="L83" s="185"/>
      <c r="M83" s="94" t="s">
        <v>21</v>
      </c>
      <c r="N83" s="95" t="s">
        <v>46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0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119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765</v>
      </c>
      <c r="F85" s="194" t="s">
        <v>766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P86+P109+P120+P127</f>
        <v>0</v>
      </c>
      <c r="Q85" s="199"/>
      <c r="R85" s="200">
        <f>R86+R109+R120+R127</f>
        <v>0</v>
      </c>
      <c r="S85" s="199"/>
      <c r="T85" s="201">
        <f>T86+T109+T120+T127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155</v>
      </c>
      <c r="AT85" s="203" t="s">
        <v>75</v>
      </c>
      <c r="AU85" s="203" t="s">
        <v>76</v>
      </c>
      <c r="AY85" s="202" t="s">
        <v>150</v>
      </c>
      <c r="BK85" s="204">
        <f>BK86+BK109+BK120+BK127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767</v>
      </c>
      <c r="F86" s="205" t="s">
        <v>768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SUM(P87:P108)</f>
        <v>0</v>
      </c>
      <c r="Q86" s="199"/>
      <c r="R86" s="200">
        <f>SUM(R87:R108)</f>
        <v>0</v>
      </c>
      <c r="S86" s="199"/>
      <c r="T86" s="201">
        <f>SUM(T87:T108)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155</v>
      </c>
      <c r="AT86" s="203" t="s">
        <v>75</v>
      </c>
      <c r="AU86" s="203" t="s">
        <v>84</v>
      </c>
      <c r="AY86" s="202" t="s">
        <v>150</v>
      </c>
      <c r="BK86" s="204">
        <f>SUM(BK87:BK108)</f>
        <v>0</v>
      </c>
    </row>
    <row r="87" s="2" customFormat="1" ht="26.4" customHeight="1">
      <c r="A87" s="40"/>
      <c r="B87" s="41"/>
      <c r="C87" s="207" t="s">
        <v>84</v>
      </c>
      <c r="D87" s="207" t="s">
        <v>152</v>
      </c>
      <c r="E87" s="208" t="s">
        <v>769</v>
      </c>
      <c r="F87" s="209" t="s">
        <v>770</v>
      </c>
      <c r="G87" s="210" t="s">
        <v>771</v>
      </c>
      <c r="H87" s="211">
        <v>1</v>
      </c>
      <c r="I87" s="212"/>
      <c r="J87" s="213">
        <f>ROUND(I87*H87,2)</f>
        <v>0</v>
      </c>
      <c r="K87" s="209" t="s">
        <v>21</v>
      </c>
      <c r="L87" s="46"/>
      <c r="M87" s="214" t="s">
        <v>21</v>
      </c>
      <c r="N87" s="215" t="s">
        <v>47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772</v>
      </c>
      <c r="AT87" s="218" t="s">
        <v>152</v>
      </c>
      <c r="AU87" s="218" t="s">
        <v>86</v>
      </c>
      <c r="AY87" s="19" t="s">
        <v>150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84</v>
      </c>
      <c r="BK87" s="219">
        <f>ROUND(I87*H87,2)</f>
        <v>0</v>
      </c>
      <c r="BL87" s="19" t="s">
        <v>772</v>
      </c>
      <c r="BM87" s="218" t="s">
        <v>773</v>
      </c>
    </row>
    <row r="88" s="2" customFormat="1">
      <c r="A88" s="40"/>
      <c r="B88" s="41"/>
      <c r="C88" s="42"/>
      <c r="D88" s="220" t="s">
        <v>157</v>
      </c>
      <c r="E88" s="42"/>
      <c r="F88" s="221" t="s">
        <v>770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86</v>
      </c>
    </row>
    <row r="89" s="2" customFormat="1" ht="26.4" customHeight="1">
      <c r="A89" s="40"/>
      <c r="B89" s="41"/>
      <c r="C89" s="207" t="s">
        <v>86</v>
      </c>
      <c r="D89" s="207" t="s">
        <v>152</v>
      </c>
      <c r="E89" s="208" t="s">
        <v>774</v>
      </c>
      <c r="F89" s="209" t="s">
        <v>775</v>
      </c>
      <c r="G89" s="210" t="s">
        <v>771</v>
      </c>
      <c r="H89" s="211">
        <v>1</v>
      </c>
      <c r="I89" s="212"/>
      <c r="J89" s="213">
        <f>ROUND(I89*H89,2)</f>
        <v>0</v>
      </c>
      <c r="K89" s="209" t="s">
        <v>21</v>
      </c>
      <c r="L89" s="46"/>
      <c r="M89" s="214" t="s">
        <v>21</v>
      </c>
      <c r="N89" s="215" t="s">
        <v>47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772</v>
      </c>
      <c r="AT89" s="218" t="s">
        <v>152</v>
      </c>
      <c r="AU89" s="218" t="s">
        <v>86</v>
      </c>
      <c r="AY89" s="19" t="s">
        <v>150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84</v>
      </c>
      <c r="BK89" s="219">
        <f>ROUND(I89*H89,2)</f>
        <v>0</v>
      </c>
      <c r="BL89" s="19" t="s">
        <v>772</v>
      </c>
      <c r="BM89" s="218" t="s">
        <v>776</v>
      </c>
    </row>
    <row r="90" s="2" customFormat="1">
      <c r="A90" s="40"/>
      <c r="B90" s="41"/>
      <c r="C90" s="42"/>
      <c r="D90" s="220" t="s">
        <v>157</v>
      </c>
      <c r="E90" s="42"/>
      <c r="F90" s="221" t="s">
        <v>775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157</v>
      </c>
      <c r="AU90" s="19" t="s">
        <v>86</v>
      </c>
    </row>
    <row r="91" s="2" customFormat="1" ht="26.4" customHeight="1">
      <c r="A91" s="40"/>
      <c r="B91" s="41"/>
      <c r="C91" s="207" t="s">
        <v>167</v>
      </c>
      <c r="D91" s="207" t="s">
        <v>152</v>
      </c>
      <c r="E91" s="208" t="s">
        <v>777</v>
      </c>
      <c r="F91" s="209" t="s">
        <v>778</v>
      </c>
      <c r="G91" s="210" t="s">
        <v>771</v>
      </c>
      <c r="H91" s="211">
        <v>1</v>
      </c>
      <c r="I91" s="212"/>
      <c r="J91" s="213">
        <f>ROUND(I91*H91,2)</f>
        <v>0</v>
      </c>
      <c r="K91" s="209" t="s">
        <v>21</v>
      </c>
      <c r="L91" s="46"/>
      <c r="M91" s="214" t="s">
        <v>21</v>
      </c>
      <c r="N91" s="215" t="s">
        <v>47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155</v>
      </c>
      <c r="AT91" s="218" t="s">
        <v>152</v>
      </c>
      <c r="AU91" s="218" t="s">
        <v>86</v>
      </c>
      <c r="AY91" s="19" t="s">
        <v>150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84</v>
      </c>
      <c r="BK91" s="219">
        <f>ROUND(I91*H91,2)</f>
        <v>0</v>
      </c>
      <c r="BL91" s="19" t="s">
        <v>155</v>
      </c>
      <c r="BM91" s="218" t="s">
        <v>779</v>
      </c>
    </row>
    <row r="92" s="2" customFormat="1">
      <c r="A92" s="40"/>
      <c r="B92" s="41"/>
      <c r="C92" s="42"/>
      <c r="D92" s="220" t="s">
        <v>157</v>
      </c>
      <c r="E92" s="42"/>
      <c r="F92" s="221" t="s">
        <v>780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157</v>
      </c>
      <c r="AU92" s="19" t="s">
        <v>86</v>
      </c>
    </row>
    <row r="93" s="2" customFormat="1">
      <c r="A93" s="40"/>
      <c r="B93" s="41"/>
      <c r="C93" s="207" t="s">
        <v>155</v>
      </c>
      <c r="D93" s="207" t="s">
        <v>152</v>
      </c>
      <c r="E93" s="208" t="s">
        <v>781</v>
      </c>
      <c r="F93" s="209" t="s">
        <v>782</v>
      </c>
      <c r="G93" s="210" t="s">
        <v>771</v>
      </c>
      <c r="H93" s="211">
        <v>1</v>
      </c>
      <c r="I93" s="212"/>
      <c r="J93" s="213">
        <f>ROUND(I93*H93,2)</f>
        <v>0</v>
      </c>
      <c r="K93" s="209" t="s">
        <v>21</v>
      </c>
      <c r="L93" s="46"/>
      <c r="M93" s="214" t="s">
        <v>21</v>
      </c>
      <c r="N93" s="215" t="s">
        <v>47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772</v>
      </c>
      <c r="AT93" s="218" t="s">
        <v>152</v>
      </c>
      <c r="AU93" s="218" t="s">
        <v>86</v>
      </c>
      <c r="AY93" s="19" t="s">
        <v>150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84</v>
      </c>
      <c r="BK93" s="219">
        <f>ROUND(I93*H93,2)</f>
        <v>0</v>
      </c>
      <c r="BL93" s="19" t="s">
        <v>772</v>
      </c>
      <c r="BM93" s="218" t="s">
        <v>783</v>
      </c>
    </row>
    <row r="94" s="2" customFormat="1">
      <c r="A94" s="40"/>
      <c r="B94" s="41"/>
      <c r="C94" s="42"/>
      <c r="D94" s="220" t="s">
        <v>157</v>
      </c>
      <c r="E94" s="42"/>
      <c r="F94" s="221" t="s">
        <v>782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86</v>
      </c>
    </row>
    <row r="95" s="2" customFormat="1" ht="26.4" customHeight="1">
      <c r="A95" s="40"/>
      <c r="B95" s="41"/>
      <c r="C95" s="207" t="s">
        <v>183</v>
      </c>
      <c r="D95" s="207" t="s">
        <v>152</v>
      </c>
      <c r="E95" s="208" t="s">
        <v>784</v>
      </c>
      <c r="F95" s="209" t="s">
        <v>785</v>
      </c>
      <c r="G95" s="210" t="s">
        <v>771</v>
      </c>
      <c r="H95" s="211">
        <v>1</v>
      </c>
      <c r="I95" s="212"/>
      <c r="J95" s="213">
        <f>ROUND(I95*H95,2)</f>
        <v>0</v>
      </c>
      <c r="K95" s="209" t="s">
        <v>21</v>
      </c>
      <c r="L95" s="46"/>
      <c r="M95" s="214" t="s">
        <v>21</v>
      </c>
      <c r="N95" s="215" t="s">
        <v>47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772</v>
      </c>
      <c r="AT95" s="218" t="s">
        <v>152</v>
      </c>
      <c r="AU95" s="218" t="s">
        <v>86</v>
      </c>
      <c r="AY95" s="19" t="s">
        <v>150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84</v>
      </c>
      <c r="BK95" s="219">
        <f>ROUND(I95*H95,2)</f>
        <v>0</v>
      </c>
      <c r="BL95" s="19" t="s">
        <v>772</v>
      </c>
      <c r="BM95" s="218" t="s">
        <v>786</v>
      </c>
    </row>
    <row r="96" s="2" customFormat="1">
      <c r="A96" s="40"/>
      <c r="B96" s="41"/>
      <c r="C96" s="42"/>
      <c r="D96" s="220" t="s">
        <v>157</v>
      </c>
      <c r="E96" s="42"/>
      <c r="F96" s="221" t="s">
        <v>787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157</v>
      </c>
      <c r="AU96" s="19" t="s">
        <v>86</v>
      </c>
    </row>
    <row r="97" s="2" customFormat="1" ht="40.8" customHeight="1">
      <c r="A97" s="40"/>
      <c r="B97" s="41"/>
      <c r="C97" s="207" t="s">
        <v>191</v>
      </c>
      <c r="D97" s="207" t="s">
        <v>152</v>
      </c>
      <c r="E97" s="208" t="s">
        <v>788</v>
      </c>
      <c r="F97" s="209" t="s">
        <v>789</v>
      </c>
      <c r="G97" s="210" t="s">
        <v>771</v>
      </c>
      <c r="H97" s="211">
        <v>1</v>
      </c>
      <c r="I97" s="212"/>
      <c r="J97" s="213">
        <f>ROUND(I97*H97,2)</f>
        <v>0</v>
      </c>
      <c r="K97" s="209" t="s">
        <v>21</v>
      </c>
      <c r="L97" s="46"/>
      <c r="M97" s="214" t="s">
        <v>21</v>
      </c>
      <c r="N97" s="215" t="s">
        <v>47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772</v>
      </c>
      <c r="AT97" s="218" t="s">
        <v>152</v>
      </c>
      <c r="AU97" s="218" t="s">
        <v>86</v>
      </c>
      <c r="AY97" s="19" t="s">
        <v>150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84</v>
      </c>
      <c r="BK97" s="219">
        <f>ROUND(I97*H97,2)</f>
        <v>0</v>
      </c>
      <c r="BL97" s="19" t="s">
        <v>772</v>
      </c>
      <c r="BM97" s="218" t="s">
        <v>790</v>
      </c>
    </row>
    <row r="98" s="2" customFormat="1">
      <c r="A98" s="40"/>
      <c r="B98" s="41"/>
      <c r="C98" s="42"/>
      <c r="D98" s="220" t="s">
        <v>157</v>
      </c>
      <c r="E98" s="42"/>
      <c r="F98" s="221" t="s">
        <v>791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157</v>
      </c>
      <c r="AU98" s="19" t="s">
        <v>86</v>
      </c>
    </row>
    <row r="99" s="2" customFormat="1" ht="26.4" customHeight="1">
      <c r="A99" s="40"/>
      <c r="B99" s="41"/>
      <c r="C99" s="207" t="s">
        <v>205</v>
      </c>
      <c r="D99" s="207" t="s">
        <v>152</v>
      </c>
      <c r="E99" s="208" t="s">
        <v>792</v>
      </c>
      <c r="F99" s="209" t="s">
        <v>793</v>
      </c>
      <c r="G99" s="210" t="s">
        <v>771</v>
      </c>
      <c r="H99" s="211">
        <v>1</v>
      </c>
      <c r="I99" s="212"/>
      <c r="J99" s="213">
        <f>ROUND(I99*H99,2)</f>
        <v>0</v>
      </c>
      <c r="K99" s="209" t="s">
        <v>21</v>
      </c>
      <c r="L99" s="46"/>
      <c r="M99" s="214" t="s">
        <v>21</v>
      </c>
      <c r="N99" s="215" t="s">
        <v>47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772</v>
      </c>
      <c r="AT99" s="218" t="s">
        <v>152</v>
      </c>
      <c r="AU99" s="218" t="s">
        <v>86</v>
      </c>
      <c r="AY99" s="19" t="s">
        <v>150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84</v>
      </c>
      <c r="BK99" s="219">
        <f>ROUND(I99*H99,2)</f>
        <v>0</v>
      </c>
      <c r="BL99" s="19" t="s">
        <v>772</v>
      </c>
      <c r="BM99" s="218" t="s">
        <v>794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793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86</v>
      </c>
    </row>
    <row r="101" s="2" customFormat="1">
      <c r="A101" s="40"/>
      <c r="B101" s="41"/>
      <c r="C101" s="42"/>
      <c r="D101" s="220" t="s">
        <v>158</v>
      </c>
      <c r="E101" s="42"/>
      <c r="F101" s="225" t="s">
        <v>795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158</v>
      </c>
      <c r="AU101" s="19" t="s">
        <v>86</v>
      </c>
    </row>
    <row r="102" s="2" customFormat="1">
      <c r="A102" s="40"/>
      <c r="B102" s="41"/>
      <c r="C102" s="207" t="s">
        <v>212</v>
      </c>
      <c r="D102" s="207" t="s">
        <v>152</v>
      </c>
      <c r="E102" s="208" t="s">
        <v>796</v>
      </c>
      <c r="F102" s="209" t="s">
        <v>797</v>
      </c>
      <c r="G102" s="210" t="s">
        <v>771</v>
      </c>
      <c r="H102" s="211">
        <v>1</v>
      </c>
      <c r="I102" s="212"/>
      <c r="J102" s="213">
        <f>ROUND(I102*H102,2)</f>
        <v>0</v>
      </c>
      <c r="K102" s="209" t="s">
        <v>21</v>
      </c>
      <c r="L102" s="46"/>
      <c r="M102" s="214" t="s">
        <v>21</v>
      </c>
      <c r="N102" s="215" t="s">
        <v>47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772</v>
      </c>
      <c r="AT102" s="218" t="s">
        <v>152</v>
      </c>
      <c r="AU102" s="218" t="s">
        <v>86</v>
      </c>
      <c r="AY102" s="19" t="s">
        <v>150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84</v>
      </c>
      <c r="BK102" s="219">
        <f>ROUND(I102*H102,2)</f>
        <v>0</v>
      </c>
      <c r="BL102" s="19" t="s">
        <v>772</v>
      </c>
      <c r="BM102" s="218" t="s">
        <v>798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797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86</v>
      </c>
    </row>
    <row r="104" s="2" customFormat="1" ht="26.4" customHeight="1">
      <c r="A104" s="40"/>
      <c r="B104" s="41"/>
      <c r="C104" s="207" t="s">
        <v>220</v>
      </c>
      <c r="D104" s="207" t="s">
        <v>152</v>
      </c>
      <c r="E104" s="208" t="s">
        <v>799</v>
      </c>
      <c r="F104" s="209" t="s">
        <v>800</v>
      </c>
      <c r="G104" s="210" t="s">
        <v>771</v>
      </c>
      <c r="H104" s="211">
        <v>1</v>
      </c>
      <c r="I104" s="212"/>
      <c r="J104" s="213">
        <f>ROUND(I104*H104,2)</f>
        <v>0</v>
      </c>
      <c r="K104" s="209" t="s">
        <v>21</v>
      </c>
      <c r="L104" s="46"/>
      <c r="M104" s="214" t="s">
        <v>21</v>
      </c>
      <c r="N104" s="215" t="s">
        <v>47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155</v>
      </c>
      <c r="AT104" s="218" t="s">
        <v>152</v>
      </c>
      <c r="AU104" s="218" t="s">
        <v>86</v>
      </c>
      <c r="AY104" s="19" t="s">
        <v>150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84</v>
      </c>
      <c r="BK104" s="219">
        <f>ROUND(I104*H104,2)</f>
        <v>0</v>
      </c>
      <c r="BL104" s="19" t="s">
        <v>155</v>
      </c>
      <c r="BM104" s="218" t="s">
        <v>801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800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86</v>
      </c>
    </row>
    <row r="106" s="2" customFormat="1">
      <c r="A106" s="40"/>
      <c r="B106" s="41"/>
      <c r="C106" s="42"/>
      <c r="D106" s="220" t="s">
        <v>158</v>
      </c>
      <c r="E106" s="42"/>
      <c r="F106" s="225" t="s">
        <v>802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158</v>
      </c>
      <c r="AU106" s="19" t="s">
        <v>86</v>
      </c>
    </row>
    <row r="107" s="2" customFormat="1" ht="26.4" customHeight="1">
      <c r="A107" s="40"/>
      <c r="B107" s="41"/>
      <c r="C107" s="207" t="s">
        <v>227</v>
      </c>
      <c r="D107" s="207" t="s">
        <v>152</v>
      </c>
      <c r="E107" s="208" t="s">
        <v>803</v>
      </c>
      <c r="F107" s="209" t="s">
        <v>804</v>
      </c>
      <c r="G107" s="210" t="s">
        <v>771</v>
      </c>
      <c r="H107" s="211">
        <v>1</v>
      </c>
      <c r="I107" s="212"/>
      <c r="J107" s="213">
        <f>ROUND(I107*H107,2)</f>
        <v>0</v>
      </c>
      <c r="K107" s="209" t="s">
        <v>21</v>
      </c>
      <c r="L107" s="46"/>
      <c r="M107" s="214" t="s">
        <v>21</v>
      </c>
      <c r="N107" s="215" t="s">
        <v>47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772</v>
      </c>
      <c r="AT107" s="218" t="s">
        <v>152</v>
      </c>
      <c r="AU107" s="218" t="s">
        <v>86</v>
      </c>
      <c r="AY107" s="19" t="s">
        <v>150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84</v>
      </c>
      <c r="BK107" s="219">
        <f>ROUND(I107*H107,2)</f>
        <v>0</v>
      </c>
      <c r="BL107" s="19" t="s">
        <v>772</v>
      </c>
      <c r="BM107" s="218" t="s">
        <v>805</v>
      </c>
    </row>
    <row r="108" s="2" customFormat="1">
      <c r="A108" s="40"/>
      <c r="B108" s="41"/>
      <c r="C108" s="42"/>
      <c r="D108" s="220" t="s">
        <v>157</v>
      </c>
      <c r="E108" s="42"/>
      <c r="F108" s="221" t="s">
        <v>804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157</v>
      </c>
      <c r="AU108" s="19" t="s">
        <v>86</v>
      </c>
    </row>
    <row r="109" s="12" customFormat="1" ht="22.8" customHeight="1">
      <c r="A109" s="12"/>
      <c r="B109" s="191"/>
      <c r="C109" s="192"/>
      <c r="D109" s="193" t="s">
        <v>75</v>
      </c>
      <c r="E109" s="205" t="s">
        <v>806</v>
      </c>
      <c r="F109" s="205" t="s">
        <v>807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SUM(P110:P119)</f>
        <v>0</v>
      </c>
      <c r="Q109" s="199"/>
      <c r="R109" s="200">
        <f>SUM(R110:R119)</f>
        <v>0</v>
      </c>
      <c r="S109" s="199"/>
      <c r="T109" s="201">
        <f>SUM(T110:T119)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155</v>
      </c>
      <c r="AT109" s="203" t="s">
        <v>75</v>
      </c>
      <c r="AU109" s="203" t="s">
        <v>84</v>
      </c>
      <c r="AY109" s="202" t="s">
        <v>150</v>
      </c>
      <c r="BK109" s="204">
        <f>SUM(BK110:BK119)</f>
        <v>0</v>
      </c>
    </row>
    <row r="110" s="2" customFormat="1" ht="16.5" customHeight="1">
      <c r="A110" s="40"/>
      <c r="B110" s="41"/>
      <c r="C110" s="207" t="s">
        <v>234</v>
      </c>
      <c r="D110" s="207" t="s">
        <v>152</v>
      </c>
      <c r="E110" s="208" t="s">
        <v>808</v>
      </c>
      <c r="F110" s="209" t="s">
        <v>809</v>
      </c>
      <c r="G110" s="210" t="s">
        <v>165</v>
      </c>
      <c r="H110" s="211">
        <v>1</v>
      </c>
      <c r="I110" s="212"/>
      <c r="J110" s="213">
        <f>ROUND(I110*H110,2)</f>
        <v>0</v>
      </c>
      <c r="K110" s="209" t="s">
        <v>21</v>
      </c>
      <c r="L110" s="46"/>
      <c r="M110" s="214" t="s">
        <v>21</v>
      </c>
      <c r="N110" s="215" t="s">
        <v>47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772</v>
      </c>
      <c r="AT110" s="218" t="s">
        <v>152</v>
      </c>
      <c r="AU110" s="218" t="s">
        <v>86</v>
      </c>
      <c r="AY110" s="19" t="s">
        <v>150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84</v>
      </c>
      <c r="BK110" s="219">
        <f>ROUND(I110*H110,2)</f>
        <v>0</v>
      </c>
      <c r="BL110" s="19" t="s">
        <v>772</v>
      </c>
      <c r="BM110" s="218" t="s">
        <v>810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811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86</v>
      </c>
    </row>
    <row r="112" s="2" customFormat="1" ht="26.4" customHeight="1">
      <c r="A112" s="40"/>
      <c r="B112" s="41"/>
      <c r="C112" s="207" t="s">
        <v>8</v>
      </c>
      <c r="D112" s="207" t="s">
        <v>152</v>
      </c>
      <c r="E112" s="208" t="s">
        <v>812</v>
      </c>
      <c r="F112" s="209" t="s">
        <v>813</v>
      </c>
      <c r="G112" s="210" t="s">
        <v>165</v>
      </c>
      <c r="H112" s="211">
        <v>1</v>
      </c>
      <c r="I112" s="212"/>
      <c r="J112" s="213">
        <f>ROUND(I112*H112,2)</f>
        <v>0</v>
      </c>
      <c r="K112" s="209" t="s">
        <v>21</v>
      </c>
      <c r="L112" s="46"/>
      <c r="M112" s="214" t="s">
        <v>21</v>
      </c>
      <c r="N112" s="215" t="s">
        <v>47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772</v>
      </c>
      <c r="AT112" s="218" t="s">
        <v>152</v>
      </c>
      <c r="AU112" s="218" t="s">
        <v>86</v>
      </c>
      <c r="AY112" s="19" t="s">
        <v>150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84</v>
      </c>
      <c r="BK112" s="219">
        <f>ROUND(I112*H112,2)</f>
        <v>0</v>
      </c>
      <c r="BL112" s="19" t="s">
        <v>772</v>
      </c>
      <c r="BM112" s="218" t="s">
        <v>814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813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86</v>
      </c>
    </row>
    <row r="114" s="2" customFormat="1" ht="16.5" customHeight="1">
      <c r="A114" s="40"/>
      <c r="B114" s="41"/>
      <c r="C114" s="207" t="s">
        <v>249</v>
      </c>
      <c r="D114" s="207" t="s">
        <v>152</v>
      </c>
      <c r="E114" s="208" t="s">
        <v>815</v>
      </c>
      <c r="F114" s="209" t="s">
        <v>816</v>
      </c>
      <c r="G114" s="210" t="s">
        <v>165</v>
      </c>
      <c r="H114" s="211">
        <v>1</v>
      </c>
      <c r="I114" s="212"/>
      <c r="J114" s="213">
        <f>ROUND(I114*H114,2)</f>
        <v>0</v>
      </c>
      <c r="K114" s="209" t="s">
        <v>21</v>
      </c>
      <c r="L114" s="46"/>
      <c r="M114" s="214" t="s">
        <v>21</v>
      </c>
      <c r="N114" s="215" t="s">
        <v>47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772</v>
      </c>
      <c r="AT114" s="218" t="s">
        <v>152</v>
      </c>
      <c r="AU114" s="218" t="s">
        <v>86</v>
      </c>
      <c r="AY114" s="19" t="s">
        <v>150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84</v>
      </c>
      <c r="BK114" s="219">
        <f>ROUND(I114*H114,2)</f>
        <v>0</v>
      </c>
      <c r="BL114" s="19" t="s">
        <v>772</v>
      </c>
      <c r="BM114" s="218" t="s">
        <v>817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816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86</v>
      </c>
    </row>
    <row r="116" s="2" customFormat="1">
      <c r="A116" s="40"/>
      <c r="B116" s="41"/>
      <c r="C116" s="42"/>
      <c r="D116" s="220" t="s">
        <v>158</v>
      </c>
      <c r="E116" s="42"/>
      <c r="F116" s="225" t="s">
        <v>818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158</v>
      </c>
      <c r="AU116" s="19" t="s">
        <v>86</v>
      </c>
    </row>
    <row r="117" s="2" customFormat="1" ht="16.5" customHeight="1">
      <c r="A117" s="40"/>
      <c r="B117" s="41"/>
      <c r="C117" s="207" t="s">
        <v>255</v>
      </c>
      <c r="D117" s="207" t="s">
        <v>152</v>
      </c>
      <c r="E117" s="208" t="s">
        <v>819</v>
      </c>
      <c r="F117" s="209" t="s">
        <v>820</v>
      </c>
      <c r="G117" s="210" t="s">
        <v>165</v>
      </c>
      <c r="H117" s="211">
        <v>1</v>
      </c>
      <c r="I117" s="212"/>
      <c r="J117" s="213">
        <f>ROUND(I117*H117,2)</f>
        <v>0</v>
      </c>
      <c r="K117" s="209" t="s">
        <v>21</v>
      </c>
      <c r="L117" s="46"/>
      <c r="M117" s="214" t="s">
        <v>21</v>
      </c>
      <c r="N117" s="215" t="s">
        <v>47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772</v>
      </c>
      <c r="AT117" s="218" t="s">
        <v>152</v>
      </c>
      <c r="AU117" s="218" t="s">
        <v>86</v>
      </c>
      <c r="AY117" s="19" t="s">
        <v>150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84</v>
      </c>
      <c r="BK117" s="219">
        <f>ROUND(I117*H117,2)</f>
        <v>0</v>
      </c>
      <c r="BL117" s="19" t="s">
        <v>772</v>
      </c>
      <c r="BM117" s="218" t="s">
        <v>821</v>
      </c>
    </row>
    <row r="118" s="2" customFormat="1">
      <c r="A118" s="40"/>
      <c r="B118" s="41"/>
      <c r="C118" s="42"/>
      <c r="D118" s="220" t="s">
        <v>157</v>
      </c>
      <c r="E118" s="42"/>
      <c r="F118" s="221" t="s">
        <v>820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86</v>
      </c>
    </row>
    <row r="119" s="2" customFormat="1">
      <c r="A119" s="40"/>
      <c r="B119" s="41"/>
      <c r="C119" s="42"/>
      <c r="D119" s="220" t="s">
        <v>158</v>
      </c>
      <c r="E119" s="42"/>
      <c r="F119" s="225" t="s">
        <v>822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158</v>
      </c>
      <c r="AU119" s="19" t="s">
        <v>86</v>
      </c>
    </row>
    <row r="120" s="12" customFormat="1" ht="22.8" customHeight="1">
      <c r="A120" s="12"/>
      <c r="B120" s="191"/>
      <c r="C120" s="192"/>
      <c r="D120" s="193" t="s">
        <v>75</v>
      </c>
      <c r="E120" s="205" t="s">
        <v>823</v>
      </c>
      <c r="F120" s="205" t="s">
        <v>824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SUM(P121:P126)</f>
        <v>0</v>
      </c>
      <c r="Q120" s="199"/>
      <c r="R120" s="200">
        <f>SUM(R121:R126)</f>
        <v>0</v>
      </c>
      <c r="S120" s="199"/>
      <c r="T120" s="201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155</v>
      </c>
      <c r="AT120" s="203" t="s">
        <v>75</v>
      </c>
      <c r="AU120" s="203" t="s">
        <v>84</v>
      </c>
      <c r="AY120" s="202" t="s">
        <v>150</v>
      </c>
      <c r="BK120" s="204">
        <f>SUM(BK121:BK126)</f>
        <v>0</v>
      </c>
    </row>
    <row r="121" s="2" customFormat="1" ht="26.4" customHeight="1">
      <c r="A121" s="40"/>
      <c r="B121" s="41"/>
      <c r="C121" s="207" t="s">
        <v>265</v>
      </c>
      <c r="D121" s="207" t="s">
        <v>152</v>
      </c>
      <c r="E121" s="208" t="s">
        <v>825</v>
      </c>
      <c r="F121" s="209" t="s">
        <v>826</v>
      </c>
      <c r="G121" s="210" t="s">
        <v>771</v>
      </c>
      <c r="H121" s="211">
        <v>1</v>
      </c>
      <c r="I121" s="212"/>
      <c r="J121" s="213">
        <f>ROUND(I121*H121,2)</f>
        <v>0</v>
      </c>
      <c r="K121" s="209" t="s">
        <v>21</v>
      </c>
      <c r="L121" s="46"/>
      <c r="M121" s="214" t="s">
        <v>21</v>
      </c>
      <c r="N121" s="215" t="s">
        <v>47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772</v>
      </c>
      <c r="AT121" s="218" t="s">
        <v>152</v>
      </c>
      <c r="AU121" s="218" t="s">
        <v>86</v>
      </c>
      <c r="AY121" s="19" t="s">
        <v>150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84</v>
      </c>
      <c r="BK121" s="219">
        <f>ROUND(I121*H121,2)</f>
        <v>0</v>
      </c>
      <c r="BL121" s="19" t="s">
        <v>772</v>
      </c>
      <c r="BM121" s="218" t="s">
        <v>827</v>
      </c>
    </row>
    <row r="122" s="2" customFormat="1">
      <c r="A122" s="40"/>
      <c r="B122" s="41"/>
      <c r="C122" s="42"/>
      <c r="D122" s="220" t="s">
        <v>157</v>
      </c>
      <c r="E122" s="42"/>
      <c r="F122" s="221" t="s">
        <v>826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86</v>
      </c>
    </row>
    <row r="123" s="2" customFormat="1">
      <c r="A123" s="40"/>
      <c r="B123" s="41"/>
      <c r="C123" s="42"/>
      <c r="D123" s="220" t="s">
        <v>158</v>
      </c>
      <c r="E123" s="42"/>
      <c r="F123" s="225" t="s">
        <v>828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86</v>
      </c>
    </row>
    <row r="124" s="2" customFormat="1" ht="26.4" customHeight="1">
      <c r="A124" s="40"/>
      <c r="B124" s="41"/>
      <c r="C124" s="207" t="s">
        <v>272</v>
      </c>
      <c r="D124" s="207" t="s">
        <v>152</v>
      </c>
      <c r="E124" s="208" t="s">
        <v>829</v>
      </c>
      <c r="F124" s="209" t="s">
        <v>830</v>
      </c>
      <c r="G124" s="210" t="s">
        <v>771</v>
      </c>
      <c r="H124" s="211">
        <v>1</v>
      </c>
      <c r="I124" s="212"/>
      <c r="J124" s="213">
        <f>ROUND(I124*H124,2)</f>
        <v>0</v>
      </c>
      <c r="K124" s="209" t="s">
        <v>21</v>
      </c>
      <c r="L124" s="46"/>
      <c r="M124" s="214" t="s">
        <v>21</v>
      </c>
      <c r="N124" s="215" t="s">
        <v>47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772</v>
      </c>
      <c r="AT124" s="218" t="s">
        <v>152</v>
      </c>
      <c r="AU124" s="218" t="s">
        <v>86</v>
      </c>
      <c r="AY124" s="19" t="s">
        <v>150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84</v>
      </c>
      <c r="BK124" s="219">
        <f>ROUND(I124*H124,2)</f>
        <v>0</v>
      </c>
      <c r="BL124" s="19" t="s">
        <v>772</v>
      </c>
      <c r="BM124" s="218" t="s">
        <v>831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832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86</v>
      </c>
    </row>
    <row r="126" s="2" customFormat="1">
      <c r="A126" s="40"/>
      <c r="B126" s="41"/>
      <c r="C126" s="42"/>
      <c r="D126" s="220" t="s">
        <v>158</v>
      </c>
      <c r="E126" s="42"/>
      <c r="F126" s="225" t="s">
        <v>833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86</v>
      </c>
    </row>
    <row r="127" s="12" customFormat="1" ht="22.8" customHeight="1">
      <c r="A127" s="12"/>
      <c r="B127" s="191"/>
      <c r="C127" s="192"/>
      <c r="D127" s="193" t="s">
        <v>75</v>
      </c>
      <c r="E127" s="205" t="s">
        <v>834</v>
      </c>
      <c r="F127" s="205" t="s">
        <v>835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SUM(P128:P138)</f>
        <v>0</v>
      </c>
      <c r="Q127" s="199"/>
      <c r="R127" s="200">
        <f>SUM(R128:R138)</f>
        <v>0</v>
      </c>
      <c r="S127" s="199"/>
      <c r="T127" s="201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183</v>
      </c>
      <c r="AT127" s="203" t="s">
        <v>75</v>
      </c>
      <c r="AU127" s="203" t="s">
        <v>84</v>
      </c>
      <c r="AY127" s="202" t="s">
        <v>150</v>
      </c>
      <c r="BK127" s="204">
        <f>SUM(BK128:BK138)</f>
        <v>0</v>
      </c>
    </row>
    <row r="128" s="2" customFormat="1">
      <c r="A128" s="40"/>
      <c r="B128" s="41"/>
      <c r="C128" s="207" t="s">
        <v>278</v>
      </c>
      <c r="D128" s="207" t="s">
        <v>152</v>
      </c>
      <c r="E128" s="208" t="s">
        <v>836</v>
      </c>
      <c r="F128" s="209" t="s">
        <v>837</v>
      </c>
      <c r="G128" s="210" t="s">
        <v>771</v>
      </c>
      <c r="H128" s="211">
        <v>1</v>
      </c>
      <c r="I128" s="212"/>
      <c r="J128" s="213">
        <f>ROUND(I128*H128,2)</f>
        <v>0</v>
      </c>
      <c r="K128" s="209" t="s">
        <v>21</v>
      </c>
      <c r="L128" s="46"/>
      <c r="M128" s="214" t="s">
        <v>21</v>
      </c>
      <c r="N128" s="215" t="s">
        <v>47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772</v>
      </c>
      <c r="AT128" s="218" t="s">
        <v>152</v>
      </c>
      <c r="AU128" s="218" t="s">
        <v>86</v>
      </c>
      <c r="AY128" s="19" t="s">
        <v>150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84</v>
      </c>
      <c r="BK128" s="219">
        <f>ROUND(I128*H128,2)</f>
        <v>0</v>
      </c>
      <c r="BL128" s="19" t="s">
        <v>772</v>
      </c>
      <c r="BM128" s="218" t="s">
        <v>838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839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157</v>
      </c>
      <c r="AU129" s="19" t="s">
        <v>86</v>
      </c>
    </row>
    <row r="130" s="2" customFormat="1">
      <c r="A130" s="40"/>
      <c r="B130" s="41"/>
      <c r="C130" s="42"/>
      <c r="D130" s="220" t="s">
        <v>158</v>
      </c>
      <c r="E130" s="42"/>
      <c r="F130" s="225" t="s">
        <v>840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86</v>
      </c>
    </row>
    <row r="131" s="2" customFormat="1" ht="26.4" customHeight="1">
      <c r="A131" s="40"/>
      <c r="B131" s="41"/>
      <c r="C131" s="207" t="s">
        <v>285</v>
      </c>
      <c r="D131" s="207" t="s">
        <v>152</v>
      </c>
      <c r="E131" s="208" t="s">
        <v>841</v>
      </c>
      <c r="F131" s="209" t="s">
        <v>842</v>
      </c>
      <c r="G131" s="210" t="s">
        <v>165</v>
      </c>
      <c r="H131" s="211">
        <v>1</v>
      </c>
      <c r="I131" s="212"/>
      <c r="J131" s="213">
        <f>ROUND(I131*H131,2)</f>
        <v>0</v>
      </c>
      <c r="K131" s="209" t="s">
        <v>21</v>
      </c>
      <c r="L131" s="46"/>
      <c r="M131" s="214" t="s">
        <v>21</v>
      </c>
      <c r="N131" s="215" t="s">
        <v>47</v>
      </c>
      <c r="O131" s="86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155</v>
      </c>
      <c r="AT131" s="218" t="s">
        <v>152</v>
      </c>
      <c r="AU131" s="218" t="s">
        <v>86</v>
      </c>
      <c r="AY131" s="19" t="s">
        <v>150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84</v>
      </c>
      <c r="BK131" s="219">
        <f>ROUND(I131*H131,2)</f>
        <v>0</v>
      </c>
      <c r="BL131" s="19" t="s">
        <v>155</v>
      </c>
      <c r="BM131" s="218" t="s">
        <v>843</v>
      </c>
    </row>
    <row r="132" s="2" customFormat="1">
      <c r="A132" s="40"/>
      <c r="B132" s="41"/>
      <c r="C132" s="42"/>
      <c r="D132" s="220" t="s">
        <v>157</v>
      </c>
      <c r="E132" s="42"/>
      <c r="F132" s="221" t="s">
        <v>842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86</v>
      </c>
    </row>
    <row r="133" s="2" customFormat="1" ht="16.5" customHeight="1">
      <c r="A133" s="40"/>
      <c r="B133" s="41"/>
      <c r="C133" s="207" t="s">
        <v>293</v>
      </c>
      <c r="D133" s="207" t="s">
        <v>152</v>
      </c>
      <c r="E133" s="208" t="s">
        <v>844</v>
      </c>
      <c r="F133" s="209" t="s">
        <v>845</v>
      </c>
      <c r="G133" s="210" t="s">
        <v>165</v>
      </c>
      <c r="H133" s="211">
        <v>1</v>
      </c>
      <c r="I133" s="212"/>
      <c r="J133" s="213">
        <f>ROUND(I133*H133,2)</f>
        <v>0</v>
      </c>
      <c r="K133" s="209" t="s">
        <v>21</v>
      </c>
      <c r="L133" s="46"/>
      <c r="M133" s="214" t="s">
        <v>21</v>
      </c>
      <c r="N133" s="215" t="s">
        <v>47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155</v>
      </c>
      <c r="AT133" s="218" t="s">
        <v>152</v>
      </c>
      <c r="AU133" s="218" t="s">
        <v>86</v>
      </c>
      <c r="AY133" s="19" t="s">
        <v>150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84</v>
      </c>
      <c r="BK133" s="219">
        <f>ROUND(I133*H133,2)</f>
        <v>0</v>
      </c>
      <c r="BL133" s="19" t="s">
        <v>155</v>
      </c>
      <c r="BM133" s="218" t="s">
        <v>846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845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86</v>
      </c>
    </row>
    <row r="135" s="2" customFormat="1">
      <c r="A135" s="40"/>
      <c r="B135" s="41"/>
      <c r="C135" s="42"/>
      <c r="D135" s="220" t="s">
        <v>158</v>
      </c>
      <c r="E135" s="42"/>
      <c r="F135" s="225" t="s">
        <v>847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86</v>
      </c>
    </row>
    <row r="136" s="2" customFormat="1" ht="26.4" customHeight="1">
      <c r="A136" s="40"/>
      <c r="B136" s="41"/>
      <c r="C136" s="207" t="s">
        <v>299</v>
      </c>
      <c r="D136" s="207" t="s">
        <v>152</v>
      </c>
      <c r="E136" s="208" t="s">
        <v>848</v>
      </c>
      <c r="F136" s="209" t="s">
        <v>849</v>
      </c>
      <c r="G136" s="210" t="s">
        <v>165</v>
      </c>
      <c r="H136" s="211">
        <v>1</v>
      </c>
      <c r="I136" s="212"/>
      <c r="J136" s="213">
        <f>ROUND(I136*H136,2)</f>
        <v>0</v>
      </c>
      <c r="K136" s="209" t="s">
        <v>21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155</v>
      </c>
      <c r="AT136" s="218" t="s">
        <v>152</v>
      </c>
      <c r="AU136" s="218" t="s">
        <v>86</v>
      </c>
      <c r="AY136" s="19" t="s">
        <v>150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155</v>
      </c>
      <c r="BM136" s="218" t="s">
        <v>850</v>
      </c>
    </row>
    <row r="137" s="2" customFormat="1">
      <c r="A137" s="40"/>
      <c r="B137" s="41"/>
      <c r="C137" s="42"/>
      <c r="D137" s="220" t="s">
        <v>157</v>
      </c>
      <c r="E137" s="42"/>
      <c r="F137" s="221" t="s">
        <v>851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86</v>
      </c>
    </row>
    <row r="138" s="2" customFormat="1">
      <c r="A138" s="40"/>
      <c r="B138" s="41"/>
      <c r="C138" s="42"/>
      <c r="D138" s="220" t="s">
        <v>158</v>
      </c>
      <c r="E138" s="42"/>
      <c r="F138" s="225" t="s">
        <v>852</v>
      </c>
      <c r="G138" s="42"/>
      <c r="H138" s="42"/>
      <c r="I138" s="222"/>
      <c r="J138" s="42"/>
      <c r="K138" s="42"/>
      <c r="L138" s="46"/>
      <c r="M138" s="277"/>
      <c r="N138" s="278"/>
      <c r="O138" s="279"/>
      <c r="P138" s="279"/>
      <c r="Q138" s="279"/>
      <c r="R138" s="279"/>
      <c r="S138" s="279"/>
      <c r="T138" s="28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86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SsE065iSbpa3OjhSRJNQufuBnM5qFppCHw+YMAioK0Egu/k7uSy/PxIjhPI+cvdQT8rt2H3rGgpcBqzvBuydwA==" hashValue="Y1VdS1VWiD9KQqQcXWTEB80B9QznpztjSrdqiulwwEa553ZsfpThELC1Y9vE8RLHArpkSXkGnl1CCEotaaL3lQ==" algorithmName="SHA-512" password="CC35"/>
  <autoFilter ref="C83:K13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853</v>
      </c>
      <c r="H4" s="22"/>
    </row>
    <row r="5" s="1" customFormat="1" ht="12" customHeight="1">
      <c r="B5" s="22"/>
      <c r="C5" s="281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2" t="s">
        <v>16</v>
      </c>
      <c r="D6" s="283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20. 5. 2025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4"/>
      <c r="C9" s="285" t="s">
        <v>57</v>
      </c>
      <c r="D9" s="286" t="s">
        <v>58</v>
      </c>
      <c r="E9" s="286" t="s">
        <v>137</v>
      </c>
      <c r="F9" s="287" t="s">
        <v>854</v>
      </c>
      <c r="G9" s="180"/>
      <c r="H9" s="284"/>
    </row>
    <row r="10" s="2" customFormat="1" ht="26.4" customHeight="1">
      <c r="A10" s="40"/>
      <c r="B10" s="46"/>
      <c r="C10" s="288" t="s">
        <v>81</v>
      </c>
      <c r="D10" s="288" t="s">
        <v>82</v>
      </c>
      <c r="E10" s="40"/>
      <c r="F10" s="40"/>
      <c r="G10" s="40"/>
      <c r="H10" s="46"/>
    </row>
    <row r="11" s="2" customFormat="1" ht="16.8" customHeight="1">
      <c r="A11" s="40"/>
      <c r="B11" s="46"/>
      <c r="C11" s="289" t="s">
        <v>108</v>
      </c>
      <c r="D11" s="290" t="s">
        <v>109</v>
      </c>
      <c r="E11" s="291" t="s">
        <v>95</v>
      </c>
      <c r="F11" s="292">
        <v>55.659999999999997</v>
      </c>
      <c r="G11" s="40"/>
      <c r="H11" s="46"/>
    </row>
    <row r="12" s="2" customFormat="1" ht="16.8" customHeight="1">
      <c r="A12" s="40"/>
      <c r="B12" s="46"/>
      <c r="C12" s="293" t="s">
        <v>21</v>
      </c>
      <c r="D12" s="293" t="s">
        <v>202</v>
      </c>
      <c r="E12" s="19" t="s">
        <v>21</v>
      </c>
      <c r="F12" s="294">
        <v>55.659999999999997</v>
      </c>
      <c r="G12" s="40"/>
      <c r="H12" s="46"/>
    </row>
    <row r="13" s="2" customFormat="1" ht="16.8" customHeight="1">
      <c r="A13" s="40"/>
      <c r="B13" s="46"/>
      <c r="C13" s="293" t="s">
        <v>108</v>
      </c>
      <c r="D13" s="293" t="s">
        <v>162</v>
      </c>
      <c r="E13" s="19" t="s">
        <v>21</v>
      </c>
      <c r="F13" s="294">
        <v>55.659999999999997</v>
      </c>
      <c r="G13" s="40"/>
      <c r="H13" s="46"/>
    </row>
    <row r="14" s="2" customFormat="1" ht="16.8" customHeight="1">
      <c r="A14" s="40"/>
      <c r="B14" s="46"/>
      <c r="C14" s="295" t="s">
        <v>855</v>
      </c>
      <c r="D14" s="40"/>
      <c r="E14" s="40"/>
      <c r="F14" s="40"/>
      <c r="G14" s="40"/>
      <c r="H14" s="46"/>
    </row>
    <row r="15" s="2" customFormat="1" ht="16.8" customHeight="1">
      <c r="A15" s="40"/>
      <c r="B15" s="46"/>
      <c r="C15" s="293" t="s">
        <v>435</v>
      </c>
      <c r="D15" s="293" t="s">
        <v>436</v>
      </c>
      <c r="E15" s="19" t="s">
        <v>95</v>
      </c>
      <c r="F15" s="294">
        <v>55.659999999999997</v>
      </c>
      <c r="G15" s="40"/>
      <c r="H15" s="46"/>
    </row>
    <row r="16" s="2" customFormat="1" ht="16.8" customHeight="1">
      <c r="A16" s="40"/>
      <c r="B16" s="46"/>
      <c r="C16" s="293" t="s">
        <v>192</v>
      </c>
      <c r="D16" s="293" t="s">
        <v>193</v>
      </c>
      <c r="E16" s="19" t="s">
        <v>95</v>
      </c>
      <c r="F16" s="294">
        <v>57.219999999999999</v>
      </c>
      <c r="G16" s="40"/>
      <c r="H16" s="46"/>
    </row>
    <row r="17" s="2" customFormat="1" ht="16.8" customHeight="1">
      <c r="A17" s="40"/>
      <c r="B17" s="46"/>
      <c r="C17" s="293" t="s">
        <v>206</v>
      </c>
      <c r="D17" s="293" t="s">
        <v>207</v>
      </c>
      <c r="E17" s="19" t="s">
        <v>95</v>
      </c>
      <c r="F17" s="294">
        <v>55.659999999999997</v>
      </c>
      <c r="G17" s="40"/>
      <c r="H17" s="46"/>
    </row>
    <row r="18" s="2" customFormat="1" ht="16.8" customHeight="1">
      <c r="A18" s="40"/>
      <c r="B18" s="46"/>
      <c r="C18" s="293" t="s">
        <v>213</v>
      </c>
      <c r="D18" s="293" t="s">
        <v>214</v>
      </c>
      <c r="E18" s="19" t="s">
        <v>95</v>
      </c>
      <c r="F18" s="294">
        <v>111.31999999999999</v>
      </c>
      <c r="G18" s="40"/>
      <c r="H18" s="46"/>
    </row>
    <row r="19" s="2" customFormat="1" ht="16.8" customHeight="1">
      <c r="A19" s="40"/>
      <c r="B19" s="46"/>
      <c r="C19" s="293" t="s">
        <v>221</v>
      </c>
      <c r="D19" s="293" t="s">
        <v>222</v>
      </c>
      <c r="E19" s="19" t="s">
        <v>95</v>
      </c>
      <c r="F19" s="294">
        <v>55.659999999999997</v>
      </c>
      <c r="G19" s="40"/>
      <c r="H19" s="46"/>
    </row>
    <row r="20" s="2" customFormat="1" ht="16.8" customHeight="1">
      <c r="A20" s="40"/>
      <c r="B20" s="46"/>
      <c r="C20" s="293" t="s">
        <v>635</v>
      </c>
      <c r="D20" s="293" t="s">
        <v>636</v>
      </c>
      <c r="E20" s="19" t="s">
        <v>282</v>
      </c>
      <c r="F20" s="294">
        <v>116.194</v>
      </c>
      <c r="G20" s="40"/>
      <c r="H20" s="46"/>
    </row>
    <row r="21" s="2" customFormat="1" ht="16.8" customHeight="1">
      <c r="A21" s="40"/>
      <c r="B21" s="46"/>
      <c r="C21" s="289" t="s">
        <v>111</v>
      </c>
      <c r="D21" s="290" t="s">
        <v>112</v>
      </c>
      <c r="E21" s="291" t="s">
        <v>99</v>
      </c>
      <c r="F21" s="292">
        <v>52</v>
      </c>
      <c r="G21" s="40"/>
      <c r="H21" s="46"/>
    </row>
    <row r="22" s="2" customFormat="1" ht="16.8" customHeight="1">
      <c r="A22" s="40"/>
      <c r="B22" s="46"/>
      <c r="C22" s="293" t="s">
        <v>21</v>
      </c>
      <c r="D22" s="293" t="s">
        <v>204</v>
      </c>
      <c r="E22" s="19" t="s">
        <v>21</v>
      </c>
      <c r="F22" s="294">
        <v>52</v>
      </c>
      <c r="G22" s="40"/>
      <c r="H22" s="46"/>
    </row>
    <row r="23" s="2" customFormat="1" ht="16.8" customHeight="1">
      <c r="A23" s="40"/>
      <c r="B23" s="46"/>
      <c r="C23" s="293" t="s">
        <v>111</v>
      </c>
      <c r="D23" s="293" t="s">
        <v>162</v>
      </c>
      <c r="E23" s="19" t="s">
        <v>21</v>
      </c>
      <c r="F23" s="294">
        <v>52</v>
      </c>
      <c r="G23" s="40"/>
      <c r="H23" s="46"/>
    </row>
    <row r="24" s="2" customFormat="1" ht="16.8" customHeight="1">
      <c r="A24" s="40"/>
      <c r="B24" s="46"/>
      <c r="C24" s="295" t="s">
        <v>855</v>
      </c>
      <c r="D24" s="40"/>
      <c r="E24" s="40"/>
      <c r="F24" s="40"/>
      <c r="G24" s="40"/>
      <c r="H24" s="46"/>
    </row>
    <row r="25" s="2" customFormat="1" ht="16.8" customHeight="1">
      <c r="A25" s="40"/>
      <c r="B25" s="46"/>
      <c r="C25" s="293" t="s">
        <v>495</v>
      </c>
      <c r="D25" s="293" t="s">
        <v>496</v>
      </c>
      <c r="E25" s="19" t="s">
        <v>99</v>
      </c>
      <c r="F25" s="294">
        <v>52</v>
      </c>
      <c r="G25" s="40"/>
      <c r="H25" s="46"/>
    </row>
    <row r="26" s="2" customFormat="1" ht="16.8" customHeight="1">
      <c r="A26" s="40"/>
      <c r="B26" s="46"/>
      <c r="C26" s="293" t="s">
        <v>192</v>
      </c>
      <c r="D26" s="293" t="s">
        <v>193</v>
      </c>
      <c r="E26" s="19" t="s">
        <v>95</v>
      </c>
      <c r="F26" s="294">
        <v>57.219999999999999</v>
      </c>
      <c r="G26" s="40"/>
      <c r="H26" s="46"/>
    </row>
    <row r="27" s="2" customFormat="1" ht="16.8" customHeight="1">
      <c r="A27" s="40"/>
      <c r="B27" s="46"/>
      <c r="C27" s="293" t="s">
        <v>393</v>
      </c>
      <c r="D27" s="293" t="s">
        <v>394</v>
      </c>
      <c r="E27" s="19" t="s">
        <v>95</v>
      </c>
      <c r="F27" s="294">
        <v>1.5600000000000001</v>
      </c>
      <c r="G27" s="40"/>
      <c r="H27" s="46"/>
    </row>
    <row r="28" s="2" customFormat="1" ht="16.8" customHeight="1">
      <c r="A28" s="40"/>
      <c r="B28" s="46"/>
      <c r="C28" s="293" t="s">
        <v>565</v>
      </c>
      <c r="D28" s="293" t="s">
        <v>566</v>
      </c>
      <c r="E28" s="19" t="s">
        <v>95</v>
      </c>
      <c r="F28" s="294">
        <v>24.539999999999999</v>
      </c>
      <c r="G28" s="40"/>
      <c r="H28" s="46"/>
    </row>
    <row r="29" s="2" customFormat="1" ht="16.8" customHeight="1">
      <c r="A29" s="40"/>
      <c r="B29" s="46"/>
      <c r="C29" s="293" t="s">
        <v>635</v>
      </c>
      <c r="D29" s="293" t="s">
        <v>636</v>
      </c>
      <c r="E29" s="19" t="s">
        <v>282</v>
      </c>
      <c r="F29" s="294">
        <v>116.194</v>
      </c>
      <c r="G29" s="40"/>
      <c r="H29" s="46"/>
    </row>
    <row r="30" s="2" customFormat="1" ht="16.8" customHeight="1">
      <c r="A30" s="40"/>
      <c r="B30" s="46"/>
      <c r="C30" s="289" t="s">
        <v>93</v>
      </c>
      <c r="D30" s="290" t="s">
        <v>94</v>
      </c>
      <c r="E30" s="291" t="s">
        <v>95</v>
      </c>
      <c r="F30" s="292">
        <v>61.060000000000002</v>
      </c>
      <c r="G30" s="40"/>
      <c r="H30" s="46"/>
    </row>
    <row r="31" s="2" customFormat="1" ht="16.8" customHeight="1">
      <c r="A31" s="40"/>
      <c r="B31" s="46"/>
      <c r="C31" s="293" t="s">
        <v>21</v>
      </c>
      <c r="D31" s="293" t="s">
        <v>248</v>
      </c>
      <c r="E31" s="19" t="s">
        <v>21</v>
      </c>
      <c r="F31" s="294">
        <v>61.060000000000002</v>
      </c>
      <c r="G31" s="40"/>
      <c r="H31" s="46"/>
    </row>
    <row r="32" s="2" customFormat="1" ht="16.8" customHeight="1">
      <c r="A32" s="40"/>
      <c r="B32" s="46"/>
      <c r="C32" s="293" t="s">
        <v>93</v>
      </c>
      <c r="D32" s="293" t="s">
        <v>162</v>
      </c>
      <c r="E32" s="19" t="s">
        <v>21</v>
      </c>
      <c r="F32" s="294">
        <v>61.060000000000002</v>
      </c>
      <c r="G32" s="40"/>
      <c r="H32" s="46"/>
    </row>
    <row r="33" s="2" customFormat="1" ht="16.8" customHeight="1">
      <c r="A33" s="40"/>
      <c r="B33" s="46"/>
      <c r="C33" s="295" t="s">
        <v>855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3" t="s">
        <v>250</v>
      </c>
      <c r="D34" s="293" t="s">
        <v>251</v>
      </c>
      <c r="E34" s="19" t="s">
        <v>95</v>
      </c>
      <c r="F34" s="294">
        <v>61.060000000000002</v>
      </c>
      <c r="G34" s="40"/>
      <c r="H34" s="46"/>
    </row>
    <row r="35" s="2" customFormat="1" ht="16.8" customHeight="1">
      <c r="A35" s="40"/>
      <c r="B35" s="46"/>
      <c r="C35" s="293" t="s">
        <v>321</v>
      </c>
      <c r="D35" s="293" t="s">
        <v>322</v>
      </c>
      <c r="E35" s="19" t="s">
        <v>95</v>
      </c>
      <c r="F35" s="294">
        <v>82.760000000000005</v>
      </c>
      <c r="G35" s="40"/>
      <c r="H35" s="46"/>
    </row>
    <row r="36" s="2" customFormat="1" ht="16.8" customHeight="1">
      <c r="A36" s="40"/>
      <c r="B36" s="46"/>
      <c r="C36" s="289" t="s">
        <v>102</v>
      </c>
      <c r="D36" s="290" t="s">
        <v>103</v>
      </c>
      <c r="E36" s="291" t="s">
        <v>95</v>
      </c>
      <c r="F36" s="292">
        <v>14.9</v>
      </c>
      <c r="G36" s="40"/>
      <c r="H36" s="46"/>
    </row>
    <row r="37" s="2" customFormat="1" ht="16.8" customHeight="1">
      <c r="A37" s="40"/>
      <c r="B37" s="46"/>
      <c r="C37" s="293" t="s">
        <v>21</v>
      </c>
      <c r="D37" s="293" t="s">
        <v>246</v>
      </c>
      <c r="E37" s="19" t="s">
        <v>21</v>
      </c>
      <c r="F37" s="294">
        <v>14.9</v>
      </c>
      <c r="G37" s="40"/>
      <c r="H37" s="46"/>
    </row>
    <row r="38" s="2" customFormat="1" ht="16.8" customHeight="1">
      <c r="A38" s="40"/>
      <c r="B38" s="46"/>
      <c r="C38" s="293" t="s">
        <v>102</v>
      </c>
      <c r="D38" s="293" t="s">
        <v>162</v>
      </c>
      <c r="E38" s="19" t="s">
        <v>21</v>
      </c>
      <c r="F38" s="294">
        <v>14.9</v>
      </c>
      <c r="G38" s="40"/>
      <c r="H38" s="46"/>
    </row>
    <row r="39" s="2" customFormat="1" ht="16.8" customHeight="1">
      <c r="A39" s="40"/>
      <c r="B39" s="46"/>
      <c r="C39" s="295" t="s">
        <v>855</v>
      </c>
      <c r="D39" s="40"/>
      <c r="E39" s="40"/>
      <c r="F39" s="40"/>
      <c r="G39" s="40"/>
      <c r="H39" s="46"/>
    </row>
    <row r="40" s="2" customFormat="1" ht="16.8" customHeight="1">
      <c r="A40" s="40"/>
      <c r="B40" s="46"/>
      <c r="C40" s="293" t="s">
        <v>240</v>
      </c>
      <c r="D40" s="293" t="s">
        <v>241</v>
      </c>
      <c r="E40" s="19" t="s">
        <v>95</v>
      </c>
      <c r="F40" s="294">
        <v>14.9</v>
      </c>
      <c r="G40" s="40"/>
      <c r="H40" s="46"/>
    </row>
    <row r="41" s="2" customFormat="1" ht="16.8" customHeight="1">
      <c r="A41" s="40"/>
      <c r="B41" s="46"/>
      <c r="C41" s="293" t="s">
        <v>321</v>
      </c>
      <c r="D41" s="293" t="s">
        <v>322</v>
      </c>
      <c r="E41" s="19" t="s">
        <v>95</v>
      </c>
      <c r="F41" s="294">
        <v>82.760000000000005</v>
      </c>
      <c r="G41" s="40"/>
      <c r="H41" s="46"/>
    </row>
    <row r="42" s="2" customFormat="1" ht="16.8" customHeight="1">
      <c r="A42" s="40"/>
      <c r="B42" s="46"/>
      <c r="C42" s="289" t="s">
        <v>97</v>
      </c>
      <c r="D42" s="290" t="s">
        <v>98</v>
      </c>
      <c r="E42" s="291" t="s">
        <v>99</v>
      </c>
      <c r="F42" s="292">
        <v>21.100000000000001</v>
      </c>
      <c r="G42" s="40"/>
      <c r="H42" s="46"/>
    </row>
    <row r="43" s="2" customFormat="1" ht="16.8" customHeight="1">
      <c r="A43" s="40"/>
      <c r="B43" s="46"/>
      <c r="C43" s="293" t="s">
        <v>21</v>
      </c>
      <c r="D43" s="293" t="s">
        <v>292</v>
      </c>
      <c r="E43" s="19" t="s">
        <v>21</v>
      </c>
      <c r="F43" s="294">
        <v>21.100000000000001</v>
      </c>
      <c r="G43" s="40"/>
      <c r="H43" s="46"/>
    </row>
    <row r="44" s="2" customFormat="1" ht="16.8" customHeight="1">
      <c r="A44" s="40"/>
      <c r="B44" s="46"/>
      <c r="C44" s="293" t="s">
        <v>97</v>
      </c>
      <c r="D44" s="293" t="s">
        <v>162</v>
      </c>
      <c r="E44" s="19" t="s">
        <v>21</v>
      </c>
      <c r="F44" s="294">
        <v>21.100000000000001</v>
      </c>
      <c r="G44" s="40"/>
      <c r="H44" s="46"/>
    </row>
    <row r="45" s="2" customFormat="1" ht="16.8" customHeight="1">
      <c r="A45" s="40"/>
      <c r="B45" s="46"/>
      <c r="C45" s="295" t="s">
        <v>855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93" t="s">
        <v>300</v>
      </c>
      <c r="D46" s="293" t="s">
        <v>301</v>
      </c>
      <c r="E46" s="19" t="s">
        <v>99</v>
      </c>
      <c r="F46" s="294">
        <v>21.100000000000001</v>
      </c>
      <c r="G46" s="40"/>
      <c r="H46" s="46"/>
    </row>
    <row r="47" s="2" customFormat="1" ht="16.8" customHeight="1">
      <c r="A47" s="40"/>
      <c r="B47" s="46"/>
      <c r="C47" s="293" t="s">
        <v>286</v>
      </c>
      <c r="D47" s="293" t="s">
        <v>287</v>
      </c>
      <c r="E47" s="19" t="s">
        <v>99</v>
      </c>
      <c r="F47" s="294">
        <v>21.100000000000001</v>
      </c>
      <c r="G47" s="40"/>
      <c r="H47" s="46"/>
    </row>
    <row r="48" s="2" customFormat="1" ht="16.8" customHeight="1">
      <c r="A48" s="40"/>
      <c r="B48" s="46"/>
      <c r="C48" s="293" t="s">
        <v>305</v>
      </c>
      <c r="D48" s="293" t="s">
        <v>306</v>
      </c>
      <c r="E48" s="19" t="s">
        <v>282</v>
      </c>
      <c r="F48" s="294">
        <v>3.798</v>
      </c>
      <c r="G48" s="40"/>
      <c r="H48" s="46"/>
    </row>
    <row r="49" s="2" customFormat="1" ht="16.8" customHeight="1">
      <c r="A49" s="40"/>
      <c r="B49" s="46"/>
      <c r="C49" s="289" t="s">
        <v>105</v>
      </c>
      <c r="D49" s="290" t="s">
        <v>106</v>
      </c>
      <c r="E49" s="291" t="s">
        <v>95</v>
      </c>
      <c r="F49" s="292">
        <v>33.799999999999997</v>
      </c>
      <c r="G49" s="40"/>
      <c r="H49" s="46"/>
    </row>
    <row r="50" s="2" customFormat="1" ht="16.8" customHeight="1">
      <c r="A50" s="40"/>
      <c r="B50" s="46"/>
      <c r="C50" s="293" t="s">
        <v>21</v>
      </c>
      <c r="D50" s="293" t="s">
        <v>263</v>
      </c>
      <c r="E50" s="19" t="s">
        <v>21</v>
      </c>
      <c r="F50" s="294">
        <v>33.799999999999997</v>
      </c>
      <c r="G50" s="40"/>
      <c r="H50" s="46"/>
    </row>
    <row r="51" s="2" customFormat="1" ht="16.8" customHeight="1">
      <c r="A51" s="40"/>
      <c r="B51" s="46"/>
      <c r="C51" s="293" t="s">
        <v>105</v>
      </c>
      <c r="D51" s="293" t="s">
        <v>264</v>
      </c>
      <c r="E51" s="19" t="s">
        <v>21</v>
      </c>
      <c r="F51" s="294">
        <v>33.799999999999997</v>
      </c>
      <c r="G51" s="40"/>
      <c r="H51" s="46"/>
    </row>
    <row r="52" s="2" customFormat="1" ht="16.8" customHeight="1">
      <c r="A52" s="40"/>
      <c r="B52" s="46"/>
      <c r="C52" s="295" t="s">
        <v>855</v>
      </c>
      <c r="D52" s="40"/>
      <c r="E52" s="40"/>
      <c r="F52" s="40"/>
      <c r="G52" s="40"/>
      <c r="H52" s="46"/>
    </row>
    <row r="53" s="2" customFormat="1" ht="16.8" customHeight="1">
      <c r="A53" s="40"/>
      <c r="B53" s="46"/>
      <c r="C53" s="293" t="s">
        <v>273</v>
      </c>
      <c r="D53" s="293" t="s">
        <v>274</v>
      </c>
      <c r="E53" s="19" t="s">
        <v>95</v>
      </c>
      <c r="F53" s="294">
        <v>58.729999999999997</v>
      </c>
      <c r="G53" s="40"/>
      <c r="H53" s="46"/>
    </row>
    <row r="54" s="2" customFormat="1" ht="16.8" customHeight="1">
      <c r="A54" s="40"/>
      <c r="B54" s="46"/>
      <c r="C54" s="293" t="s">
        <v>256</v>
      </c>
      <c r="D54" s="293" t="s">
        <v>257</v>
      </c>
      <c r="E54" s="19" t="s">
        <v>95</v>
      </c>
      <c r="F54" s="294">
        <v>67.599999999999994</v>
      </c>
      <c r="G54" s="40"/>
      <c r="H54" s="46"/>
    </row>
    <row r="55" s="2" customFormat="1" ht="16.8" customHeight="1">
      <c r="A55" s="40"/>
      <c r="B55" s="46"/>
      <c r="C55" s="293" t="s">
        <v>266</v>
      </c>
      <c r="D55" s="293" t="s">
        <v>267</v>
      </c>
      <c r="E55" s="19" t="s">
        <v>95</v>
      </c>
      <c r="F55" s="294">
        <v>33.799999999999997</v>
      </c>
      <c r="G55" s="40"/>
      <c r="H55" s="46"/>
    </row>
    <row r="56" s="2" customFormat="1" ht="16.8" customHeight="1">
      <c r="A56" s="40"/>
      <c r="B56" s="46"/>
      <c r="C56" s="293" t="s">
        <v>321</v>
      </c>
      <c r="D56" s="293" t="s">
        <v>322</v>
      </c>
      <c r="E56" s="19" t="s">
        <v>95</v>
      </c>
      <c r="F56" s="294">
        <v>82.760000000000005</v>
      </c>
      <c r="G56" s="40"/>
      <c r="H56" s="46"/>
    </row>
    <row r="57" s="2" customFormat="1" ht="26.4" customHeight="1">
      <c r="A57" s="40"/>
      <c r="B57" s="46"/>
      <c r="C57" s="288" t="s">
        <v>87</v>
      </c>
      <c r="D57" s="288" t="s">
        <v>88</v>
      </c>
      <c r="E57" s="40"/>
      <c r="F57" s="40"/>
      <c r="G57" s="40"/>
      <c r="H57" s="46"/>
    </row>
    <row r="58" s="2" customFormat="1" ht="16.8" customHeight="1">
      <c r="A58" s="40"/>
      <c r="B58" s="46"/>
      <c r="C58" s="289" t="s">
        <v>111</v>
      </c>
      <c r="D58" s="290" t="s">
        <v>112</v>
      </c>
      <c r="E58" s="291" t="s">
        <v>99</v>
      </c>
      <c r="F58" s="292">
        <v>218.31999999999999</v>
      </c>
      <c r="G58" s="40"/>
      <c r="H58" s="46"/>
    </row>
    <row r="59" s="2" customFormat="1" ht="16.8" customHeight="1">
      <c r="A59" s="40"/>
      <c r="B59" s="46"/>
      <c r="C59" s="293" t="s">
        <v>21</v>
      </c>
      <c r="D59" s="293" t="s">
        <v>705</v>
      </c>
      <c r="E59" s="19" t="s">
        <v>21</v>
      </c>
      <c r="F59" s="294">
        <v>218.31999999999999</v>
      </c>
      <c r="G59" s="40"/>
      <c r="H59" s="46"/>
    </row>
    <row r="60" s="2" customFormat="1" ht="16.8" customHeight="1">
      <c r="A60" s="40"/>
      <c r="B60" s="46"/>
      <c r="C60" s="293" t="s">
        <v>111</v>
      </c>
      <c r="D60" s="293" t="s">
        <v>162</v>
      </c>
      <c r="E60" s="19" t="s">
        <v>21</v>
      </c>
      <c r="F60" s="294">
        <v>218.31999999999999</v>
      </c>
      <c r="G60" s="40"/>
      <c r="H60" s="46"/>
    </row>
    <row r="61" s="2" customFormat="1" ht="16.8" customHeight="1">
      <c r="A61" s="40"/>
      <c r="B61" s="46"/>
      <c r="C61" s="295" t="s">
        <v>855</v>
      </c>
      <c r="D61" s="40"/>
      <c r="E61" s="40"/>
      <c r="F61" s="40"/>
      <c r="G61" s="40"/>
      <c r="H61" s="46"/>
    </row>
    <row r="62" s="2" customFormat="1" ht="16.8" customHeight="1">
      <c r="A62" s="40"/>
      <c r="B62" s="46"/>
      <c r="C62" s="293" t="s">
        <v>495</v>
      </c>
      <c r="D62" s="293" t="s">
        <v>496</v>
      </c>
      <c r="E62" s="19" t="s">
        <v>99</v>
      </c>
      <c r="F62" s="294">
        <v>218.31999999999999</v>
      </c>
      <c r="G62" s="40"/>
      <c r="H62" s="46"/>
    </row>
    <row r="63" s="2" customFormat="1" ht="16.8" customHeight="1">
      <c r="A63" s="40"/>
      <c r="B63" s="46"/>
      <c r="C63" s="293" t="s">
        <v>192</v>
      </c>
      <c r="D63" s="293" t="s">
        <v>193</v>
      </c>
      <c r="E63" s="19" t="s">
        <v>95</v>
      </c>
      <c r="F63" s="294">
        <v>6.5499999999999998</v>
      </c>
      <c r="G63" s="40"/>
      <c r="H63" s="46"/>
    </row>
    <row r="64" s="2" customFormat="1" ht="16.8" customHeight="1">
      <c r="A64" s="40"/>
      <c r="B64" s="46"/>
      <c r="C64" s="293" t="s">
        <v>393</v>
      </c>
      <c r="D64" s="293" t="s">
        <v>394</v>
      </c>
      <c r="E64" s="19" t="s">
        <v>95</v>
      </c>
      <c r="F64" s="294">
        <v>6.5499999999999998</v>
      </c>
      <c r="G64" s="40"/>
      <c r="H64" s="46"/>
    </row>
    <row r="65" s="2" customFormat="1" ht="7.44" customHeight="1">
      <c r="A65" s="40"/>
      <c r="B65" s="159"/>
      <c r="C65" s="160"/>
      <c r="D65" s="160"/>
      <c r="E65" s="160"/>
      <c r="F65" s="160"/>
      <c r="G65" s="160"/>
      <c r="H65" s="46"/>
    </row>
    <row r="66" s="2" customFormat="1">
      <c r="A66" s="40"/>
      <c r="B66" s="40"/>
      <c r="C66" s="40"/>
      <c r="D66" s="40"/>
      <c r="E66" s="40"/>
      <c r="F66" s="40"/>
      <c r="G66" s="40"/>
      <c r="H66" s="40"/>
    </row>
  </sheetData>
  <sheetProtection sheet="1" formatColumns="0" formatRows="0" objects="1" scenarios="1" spinCount="100000" saltValue="9UpgVATrzhcp3r5g/anyE5crq816EgIXxFDPP5g0VBXBlcOwzxfv6NyAy0tQpQJIhEvnvQtFX45geTN7+pQ7WQ==" hashValue="HZOEj1fum+tjbrYMITdCmrj7fGGtxGMimXrg8nIiHMsAsoDZuvuZKgRizUSmtXyNMSaNbzmhNWPzALQ6b8yNgg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6" customFormat="1" ht="45" customHeight="1">
      <c r="B3" s="300"/>
      <c r="C3" s="301" t="s">
        <v>856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857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858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859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860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861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862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863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864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865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866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83</v>
      </c>
      <c r="F18" s="307" t="s">
        <v>867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868</v>
      </c>
      <c r="F19" s="307" t="s">
        <v>869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870</v>
      </c>
      <c r="F20" s="307" t="s">
        <v>871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90</v>
      </c>
      <c r="F21" s="307" t="s">
        <v>91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872</v>
      </c>
      <c r="F22" s="307" t="s">
        <v>873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874</v>
      </c>
      <c r="F23" s="307" t="s">
        <v>875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876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877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878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879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880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881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882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883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884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136</v>
      </c>
      <c r="F36" s="307"/>
      <c r="G36" s="307" t="s">
        <v>885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886</v>
      </c>
      <c r="F37" s="307"/>
      <c r="G37" s="307" t="s">
        <v>887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57</v>
      </c>
      <c r="F38" s="307"/>
      <c r="G38" s="307" t="s">
        <v>888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58</v>
      </c>
      <c r="F39" s="307"/>
      <c r="G39" s="307" t="s">
        <v>889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137</v>
      </c>
      <c r="F40" s="307"/>
      <c r="G40" s="307" t="s">
        <v>890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138</v>
      </c>
      <c r="F41" s="307"/>
      <c r="G41" s="307" t="s">
        <v>891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892</v>
      </c>
      <c r="F42" s="307"/>
      <c r="G42" s="307" t="s">
        <v>893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894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895</v>
      </c>
      <c r="F44" s="307"/>
      <c r="G44" s="307" t="s">
        <v>896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140</v>
      </c>
      <c r="F45" s="307"/>
      <c r="G45" s="307" t="s">
        <v>897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898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899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900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901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902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903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904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905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906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907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908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909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910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911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912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913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914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915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916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917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918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919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920</v>
      </c>
      <c r="D76" s="325"/>
      <c r="E76" s="325"/>
      <c r="F76" s="325" t="s">
        <v>921</v>
      </c>
      <c r="G76" s="326"/>
      <c r="H76" s="325" t="s">
        <v>58</v>
      </c>
      <c r="I76" s="325" t="s">
        <v>61</v>
      </c>
      <c r="J76" s="325" t="s">
        <v>922</v>
      </c>
      <c r="K76" s="324"/>
    </row>
    <row r="77" s="1" customFormat="1" ht="17.25" customHeight="1">
      <c r="B77" s="322"/>
      <c r="C77" s="327" t="s">
        <v>923</v>
      </c>
      <c r="D77" s="327"/>
      <c r="E77" s="327"/>
      <c r="F77" s="328" t="s">
        <v>924</v>
      </c>
      <c r="G77" s="329"/>
      <c r="H77" s="327"/>
      <c r="I77" s="327"/>
      <c r="J77" s="327" t="s">
        <v>925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57</v>
      </c>
      <c r="D79" s="332"/>
      <c r="E79" s="332"/>
      <c r="F79" s="333" t="s">
        <v>926</v>
      </c>
      <c r="G79" s="334"/>
      <c r="H79" s="310" t="s">
        <v>927</v>
      </c>
      <c r="I79" s="310" t="s">
        <v>928</v>
      </c>
      <c r="J79" s="310">
        <v>20</v>
      </c>
      <c r="K79" s="324"/>
    </row>
    <row r="80" s="1" customFormat="1" ht="15" customHeight="1">
      <c r="B80" s="322"/>
      <c r="C80" s="310" t="s">
        <v>929</v>
      </c>
      <c r="D80" s="310"/>
      <c r="E80" s="310"/>
      <c r="F80" s="333" t="s">
        <v>926</v>
      </c>
      <c r="G80" s="334"/>
      <c r="H80" s="310" t="s">
        <v>930</v>
      </c>
      <c r="I80" s="310" t="s">
        <v>928</v>
      </c>
      <c r="J80" s="310">
        <v>120</v>
      </c>
      <c r="K80" s="324"/>
    </row>
    <row r="81" s="1" customFormat="1" ht="15" customHeight="1">
      <c r="B81" s="335"/>
      <c r="C81" s="310" t="s">
        <v>931</v>
      </c>
      <c r="D81" s="310"/>
      <c r="E81" s="310"/>
      <c r="F81" s="333" t="s">
        <v>932</v>
      </c>
      <c r="G81" s="334"/>
      <c r="H81" s="310" t="s">
        <v>933</v>
      </c>
      <c r="I81" s="310" t="s">
        <v>928</v>
      </c>
      <c r="J81" s="310">
        <v>50</v>
      </c>
      <c r="K81" s="324"/>
    </row>
    <row r="82" s="1" customFormat="1" ht="15" customHeight="1">
      <c r="B82" s="335"/>
      <c r="C82" s="310" t="s">
        <v>934</v>
      </c>
      <c r="D82" s="310"/>
      <c r="E82" s="310"/>
      <c r="F82" s="333" t="s">
        <v>926</v>
      </c>
      <c r="G82" s="334"/>
      <c r="H82" s="310" t="s">
        <v>935</v>
      </c>
      <c r="I82" s="310" t="s">
        <v>936</v>
      </c>
      <c r="J82" s="310"/>
      <c r="K82" s="324"/>
    </row>
    <row r="83" s="1" customFormat="1" ht="15" customHeight="1">
      <c r="B83" s="335"/>
      <c r="C83" s="336" t="s">
        <v>937</v>
      </c>
      <c r="D83" s="336"/>
      <c r="E83" s="336"/>
      <c r="F83" s="337" t="s">
        <v>932</v>
      </c>
      <c r="G83" s="336"/>
      <c r="H83" s="336" t="s">
        <v>938</v>
      </c>
      <c r="I83" s="336" t="s">
        <v>928</v>
      </c>
      <c r="J83" s="336">
        <v>15</v>
      </c>
      <c r="K83" s="324"/>
    </row>
    <row r="84" s="1" customFormat="1" ht="15" customHeight="1">
      <c r="B84" s="335"/>
      <c r="C84" s="336" t="s">
        <v>939</v>
      </c>
      <c r="D84" s="336"/>
      <c r="E84" s="336"/>
      <c r="F84" s="337" t="s">
        <v>932</v>
      </c>
      <c r="G84" s="336"/>
      <c r="H84" s="336" t="s">
        <v>940</v>
      </c>
      <c r="I84" s="336" t="s">
        <v>928</v>
      </c>
      <c r="J84" s="336">
        <v>15</v>
      </c>
      <c r="K84" s="324"/>
    </row>
    <row r="85" s="1" customFormat="1" ht="15" customHeight="1">
      <c r="B85" s="335"/>
      <c r="C85" s="336" t="s">
        <v>941</v>
      </c>
      <c r="D85" s="336"/>
      <c r="E85" s="336"/>
      <c r="F85" s="337" t="s">
        <v>932</v>
      </c>
      <c r="G85" s="336"/>
      <c r="H85" s="336" t="s">
        <v>942</v>
      </c>
      <c r="I85" s="336" t="s">
        <v>928</v>
      </c>
      <c r="J85" s="336">
        <v>20</v>
      </c>
      <c r="K85" s="324"/>
    </row>
    <row r="86" s="1" customFormat="1" ht="15" customHeight="1">
      <c r="B86" s="335"/>
      <c r="C86" s="336" t="s">
        <v>943</v>
      </c>
      <c r="D86" s="336"/>
      <c r="E86" s="336"/>
      <c r="F86" s="337" t="s">
        <v>932</v>
      </c>
      <c r="G86" s="336"/>
      <c r="H86" s="336" t="s">
        <v>944</v>
      </c>
      <c r="I86" s="336" t="s">
        <v>928</v>
      </c>
      <c r="J86" s="336">
        <v>20</v>
      </c>
      <c r="K86" s="324"/>
    </row>
    <row r="87" s="1" customFormat="1" ht="15" customHeight="1">
      <c r="B87" s="335"/>
      <c r="C87" s="310" t="s">
        <v>945</v>
      </c>
      <c r="D87" s="310"/>
      <c r="E87" s="310"/>
      <c r="F87" s="333" t="s">
        <v>932</v>
      </c>
      <c r="G87" s="334"/>
      <c r="H87" s="310" t="s">
        <v>946</v>
      </c>
      <c r="I87" s="310" t="s">
        <v>928</v>
      </c>
      <c r="J87" s="310">
        <v>50</v>
      </c>
      <c r="K87" s="324"/>
    </row>
    <row r="88" s="1" customFormat="1" ht="15" customHeight="1">
      <c r="B88" s="335"/>
      <c r="C88" s="310" t="s">
        <v>947</v>
      </c>
      <c r="D88" s="310"/>
      <c r="E88" s="310"/>
      <c r="F88" s="333" t="s">
        <v>932</v>
      </c>
      <c r="G88" s="334"/>
      <c r="H88" s="310" t="s">
        <v>948</v>
      </c>
      <c r="I88" s="310" t="s">
        <v>928</v>
      </c>
      <c r="J88" s="310">
        <v>20</v>
      </c>
      <c r="K88" s="324"/>
    </row>
    <row r="89" s="1" customFormat="1" ht="15" customHeight="1">
      <c r="B89" s="335"/>
      <c r="C89" s="310" t="s">
        <v>949</v>
      </c>
      <c r="D89" s="310"/>
      <c r="E89" s="310"/>
      <c r="F89" s="333" t="s">
        <v>932</v>
      </c>
      <c r="G89" s="334"/>
      <c r="H89" s="310" t="s">
        <v>950</v>
      </c>
      <c r="I89" s="310" t="s">
        <v>928</v>
      </c>
      <c r="J89" s="310">
        <v>20</v>
      </c>
      <c r="K89" s="324"/>
    </row>
    <row r="90" s="1" customFormat="1" ht="15" customHeight="1">
      <c r="B90" s="335"/>
      <c r="C90" s="310" t="s">
        <v>951</v>
      </c>
      <c r="D90" s="310"/>
      <c r="E90" s="310"/>
      <c r="F90" s="333" t="s">
        <v>932</v>
      </c>
      <c r="G90" s="334"/>
      <c r="H90" s="310" t="s">
        <v>952</v>
      </c>
      <c r="I90" s="310" t="s">
        <v>928</v>
      </c>
      <c r="J90" s="310">
        <v>50</v>
      </c>
      <c r="K90" s="324"/>
    </row>
    <row r="91" s="1" customFormat="1" ht="15" customHeight="1">
      <c r="B91" s="335"/>
      <c r="C91" s="310" t="s">
        <v>953</v>
      </c>
      <c r="D91" s="310"/>
      <c r="E91" s="310"/>
      <c r="F91" s="333" t="s">
        <v>932</v>
      </c>
      <c r="G91" s="334"/>
      <c r="H91" s="310" t="s">
        <v>953</v>
      </c>
      <c r="I91" s="310" t="s">
        <v>928</v>
      </c>
      <c r="J91" s="310">
        <v>50</v>
      </c>
      <c r="K91" s="324"/>
    </row>
    <row r="92" s="1" customFormat="1" ht="15" customHeight="1">
      <c r="B92" s="335"/>
      <c r="C92" s="310" t="s">
        <v>954</v>
      </c>
      <c r="D92" s="310"/>
      <c r="E92" s="310"/>
      <c r="F92" s="333" t="s">
        <v>932</v>
      </c>
      <c r="G92" s="334"/>
      <c r="H92" s="310" t="s">
        <v>955</v>
      </c>
      <c r="I92" s="310" t="s">
        <v>928</v>
      </c>
      <c r="J92" s="310">
        <v>255</v>
      </c>
      <c r="K92" s="324"/>
    </row>
    <row r="93" s="1" customFormat="1" ht="15" customHeight="1">
      <c r="B93" s="335"/>
      <c r="C93" s="310" t="s">
        <v>956</v>
      </c>
      <c r="D93" s="310"/>
      <c r="E93" s="310"/>
      <c r="F93" s="333" t="s">
        <v>926</v>
      </c>
      <c r="G93" s="334"/>
      <c r="H93" s="310" t="s">
        <v>957</v>
      </c>
      <c r="I93" s="310" t="s">
        <v>958</v>
      </c>
      <c r="J93" s="310"/>
      <c r="K93" s="324"/>
    </row>
    <row r="94" s="1" customFormat="1" ht="15" customHeight="1">
      <c r="B94" s="335"/>
      <c r="C94" s="310" t="s">
        <v>959</v>
      </c>
      <c r="D94" s="310"/>
      <c r="E94" s="310"/>
      <c r="F94" s="333" t="s">
        <v>926</v>
      </c>
      <c r="G94" s="334"/>
      <c r="H94" s="310" t="s">
        <v>960</v>
      </c>
      <c r="I94" s="310" t="s">
        <v>961</v>
      </c>
      <c r="J94" s="310"/>
      <c r="K94" s="324"/>
    </row>
    <row r="95" s="1" customFormat="1" ht="15" customHeight="1">
      <c r="B95" s="335"/>
      <c r="C95" s="310" t="s">
        <v>962</v>
      </c>
      <c r="D95" s="310"/>
      <c r="E95" s="310"/>
      <c r="F95" s="333" t="s">
        <v>926</v>
      </c>
      <c r="G95" s="334"/>
      <c r="H95" s="310" t="s">
        <v>962</v>
      </c>
      <c r="I95" s="310" t="s">
        <v>961</v>
      </c>
      <c r="J95" s="310"/>
      <c r="K95" s="324"/>
    </row>
    <row r="96" s="1" customFormat="1" ht="15" customHeight="1">
      <c r="B96" s="335"/>
      <c r="C96" s="310" t="s">
        <v>42</v>
      </c>
      <c r="D96" s="310"/>
      <c r="E96" s="310"/>
      <c r="F96" s="333" t="s">
        <v>926</v>
      </c>
      <c r="G96" s="334"/>
      <c r="H96" s="310" t="s">
        <v>963</v>
      </c>
      <c r="I96" s="310" t="s">
        <v>961</v>
      </c>
      <c r="J96" s="310"/>
      <c r="K96" s="324"/>
    </row>
    <row r="97" s="1" customFormat="1" ht="15" customHeight="1">
      <c r="B97" s="335"/>
      <c r="C97" s="310" t="s">
        <v>52</v>
      </c>
      <c r="D97" s="310"/>
      <c r="E97" s="310"/>
      <c r="F97" s="333" t="s">
        <v>926</v>
      </c>
      <c r="G97" s="334"/>
      <c r="H97" s="310" t="s">
        <v>964</v>
      </c>
      <c r="I97" s="310" t="s">
        <v>961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965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920</v>
      </c>
      <c r="D103" s="325"/>
      <c r="E103" s="325"/>
      <c r="F103" s="325" t="s">
        <v>921</v>
      </c>
      <c r="G103" s="326"/>
      <c r="H103" s="325" t="s">
        <v>58</v>
      </c>
      <c r="I103" s="325" t="s">
        <v>61</v>
      </c>
      <c r="J103" s="325" t="s">
        <v>922</v>
      </c>
      <c r="K103" s="324"/>
    </row>
    <row r="104" s="1" customFormat="1" ht="17.25" customHeight="1">
      <c r="B104" s="322"/>
      <c r="C104" s="327" t="s">
        <v>923</v>
      </c>
      <c r="D104" s="327"/>
      <c r="E104" s="327"/>
      <c r="F104" s="328" t="s">
        <v>924</v>
      </c>
      <c r="G104" s="329"/>
      <c r="H104" s="327"/>
      <c r="I104" s="327"/>
      <c r="J104" s="327" t="s">
        <v>925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57</v>
      </c>
      <c r="D106" s="332"/>
      <c r="E106" s="332"/>
      <c r="F106" s="333" t="s">
        <v>926</v>
      </c>
      <c r="G106" s="310"/>
      <c r="H106" s="310" t="s">
        <v>966</v>
      </c>
      <c r="I106" s="310" t="s">
        <v>928</v>
      </c>
      <c r="J106" s="310">
        <v>20</v>
      </c>
      <c r="K106" s="324"/>
    </row>
    <row r="107" s="1" customFormat="1" ht="15" customHeight="1">
      <c r="B107" s="322"/>
      <c r="C107" s="310" t="s">
        <v>929</v>
      </c>
      <c r="D107" s="310"/>
      <c r="E107" s="310"/>
      <c r="F107" s="333" t="s">
        <v>926</v>
      </c>
      <c r="G107" s="310"/>
      <c r="H107" s="310" t="s">
        <v>966</v>
      </c>
      <c r="I107" s="310" t="s">
        <v>928</v>
      </c>
      <c r="J107" s="310">
        <v>120</v>
      </c>
      <c r="K107" s="324"/>
    </row>
    <row r="108" s="1" customFormat="1" ht="15" customHeight="1">
      <c r="B108" s="335"/>
      <c r="C108" s="310" t="s">
        <v>931</v>
      </c>
      <c r="D108" s="310"/>
      <c r="E108" s="310"/>
      <c r="F108" s="333" t="s">
        <v>932</v>
      </c>
      <c r="G108" s="310"/>
      <c r="H108" s="310" t="s">
        <v>966</v>
      </c>
      <c r="I108" s="310" t="s">
        <v>928</v>
      </c>
      <c r="J108" s="310">
        <v>50</v>
      </c>
      <c r="K108" s="324"/>
    </row>
    <row r="109" s="1" customFormat="1" ht="15" customHeight="1">
      <c r="B109" s="335"/>
      <c r="C109" s="310" t="s">
        <v>934</v>
      </c>
      <c r="D109" s="310"/>
      <c r="E109" s="310"/>
      <c r="F109" s="333" t="s">
        <v>926</v>
      </c>
      <c r="G109" s="310"/>
      <c r="H109" s="310" t="s">
        <v>966</v>
      </c>
      <c r="I109" s="310" t="s">
        <v>936</v>
      </c>
      <c r="J109" s="310"/>
      <c r="K109" s="324"/>
    </row>
    <row r="110" s="1" customFormat="1" ht="15" customHeight="1">
      <c r="B110" s="335"/>
      <c r="C110" s="310" t="s">
        <v>945</v>
      </c>
      <c r="D110" s="310"/>
      <c r="E110" s="310"/>
      <c r="F110" s="333" t="s">
        <v>932</v>
      </c>
      <c r="G110" s="310"/>
      <c r="H110" s="310" t="s">
        <v>966</v>
      </c>
      <c r="I110" s="310" t="s">
        <v>928</v>
      </c>
      <c r="J110" s="310">
        <v>50</v>
      </c>
      <c r="K110" s="324"/>
    </row>
    <row r="111" s="1" customFormat="1" ht="15" customHeight="1">
      <c r="B111" s="335"/>
      <c r="C111" s="310" t="s">
        <v>953</v>
      </c>
      <c r="D111" s="310"/>
      <c r="E111" s="310"/>
      <c r="F111" s="333" t="s">
        <v>932</v>
      </c>
      <c r="G111" s="310"/>
      <c r="H111" s="310" t="s">
        <v>966</v>
      </c>
      <c r="I111" s="310" t="s">
        <v>928</v>
      </c>
      <c r="J111" s="310">
        <v>50</v>
      </c>
      <c r="K111" s="324"/>
    </row>
    <row r="112" s="1" customFormat="1" ht="15" customHeight="1">
      <c r="B112" s="335"/>
      <c r="C112" s="310" t="s">
        <v>951</v>
      </c>
      <c r="D112" s="310"/>
      <c r="E112" s="310"/>
      <c r="F112" s="333" t="s">
        <v>932</v>
      </c>
      <c r="G112" s="310"/>
      <c r="H112" s="310" t="s">
        <v>966</v>
      </c>
      <c r="I112" s="310" t="s">
        <v>928</v>
      </c>
      <c r="J112" s="310">
        <v>50</v>
      </c>
      <c r="K112" s="324"/>
    </row>
    <row r="113" s="1" customFormat="1" ht="15" customHeight="1">
      <c r="B113" s="335"/>
      <c r="C113" s="310" t="s">
        <v>57</v>
      </c>
      <c r="D113" s="310"/>
      <c r="E113" s="310"/>
      <c r="F113" s="333" t="s">
        <v>926</v>
      </c>
      <c r="G113" s="310"/>
      <c r="H113" s="310" t="s">
        <v>967</v>
      </c>
      <c r="I113" s="310" t="s">
        <v>928</v>
      </c>
      <c r="J113" s="310">
        <v>20</v>
      </c>
      <c r="K113" s="324"/>
    </row>
    <row r="114" s="1" customFormat="1" ht="15" customHeight="1">
      <c r="B114" s="335"/>
      <c r="C114" s="310" t="s">
        <v>968</v>
      </c>
      <c r="D114" s="310"/>
      <c r="E114" s="310"/>
      <c r="F114" s="333" t="s">
        <v>926</v>
      </c>
      <c r="G114" s="310"/>
      <c r="H114" s="310" t="s">
        <v>969</v>
      </c>
      <c r="I114" s="310" t="s">
        <v>928</v>
      </c>
      <c r="J114" s="310">
        <v>120</v>
      </c>
      <c r="K114" s="324"/>
    </row>
    <row r="115" s="1" customFormat="1" ht="15" customHeight="1">
      <c r="B115" s="335"/>
      <c r="C115" s="310" t="s">
        <v>42</v>
      </c>
      <c r="D115" s="310"/>
      <c r="E115" s="310"/>
      <c r="F115" s="333" t="s">
        <v>926</v>
      </c>
      <c r="G115" s="310"/>
      <c r="H115" s="310" t="s">
        <v>970</v>
      </c>
      <c r="I115" s="310" t="s">
        <v>961</v>
      </c>
      <c r="J115" s="310"/>
      <c r="K115" s="324"/>
    </row>
    <row r="116" s="1" customFormat="1" ht="15" customHeight="1">
      <c r="B116" s="335"/>
      <c r="C116" s="310" t="s">
        <v>52</v>
      </c>
      <c r="D116" s="310"/>
      <c r="E116" s="310"/>
      <c r="F116" s="333" t="s">
        <v>926</v>
      </c>
      <c r="G116" s="310"/>
      <c r="H116" s="310" t="s">
        <v>971</v>
      </c>
      <c r="I116" s="310" t="s">
        <v>961</v>
      </c>
      <c r="J116" s="310"/>
      <c r="K116" s="324"/>
    </row>
    <row r="117" s="1" customFormat="1" ht="15" customHeight="1">
      <c r="B117" s="335"/>
      <c r="C117" s="310" t="s">
        <v>61</v>
      </c>
      <c r="D117" s="310"/>
      <c r="E117" s="310"/>
      <c r="F117" s="333" t="s">
        <v>926</v>
      </c>
      <c r="G117" s="310"/>
      <c r="H117" s="310" t="s">
        <v>972</v>
      </c>
      <c r="I117" s="310" t="s">
        <v>973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974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920</v>
      </c>
      <c r="D123" s="325"/>
      <c r="E123" s="325"/>
      <c r="F123" s="325" t="s">
        <v>921</v>
      </c>
      <c r="G123" s="326"/>
      <c r="H123" s="325" t="s">
        <v>58</v>
      </c>
      <c r="I123" s="325" t="s">
        <v>61</v>
      </c>
      <c r="J123" s="325" t="s">
        <v>922</v>
      </c>
      <c r="K123" s="354"/>
    </row>
    <row r="124" s="1" customFormat="1" ht="17.25" customHeight="1">
      <c r="B124" s="353"/>
      <c r="C124" s="327" t="s">
        <v>923</v>
      </c>
      <c r="D124" s="327"/>
      <c r="E124" s="327"/>
      <c r="F124" s="328" t="s">
        <v>924</v>
      </c>
      <c r="G124" s="329"/>
      <c r="H124" s="327"/>
      <c r="I124" s="327"/>
      <c r="J124" s="327" t="s">
        <v>925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929</v>
      </c>
      <c r="D126" s="332"/>
      <c r="E126" s="332"/>
      <c r="F126" s="333" t="s">
        <v>926</v>
      </c>
      <c r="G126" s="310"/>
      <c r="H126" s="310" t="s">
        <v>966</v>
      </c>
      <c r="I126" s="310" t="s">
        <v>928</v>
      </c>
      <c r="J126" s="310">
        <v>120</v>
      </c>
      <c r="K126" s="358"/>
    </row>
    <row r="127" s="1" customFormat="1" ht="15" customHeight="1">
      <c r="B127" s="355"/>
      <c r="C127" s="310" t="s">
        <v>975</v>
      </c>
      <c r="D127" s="310"/>
      <c r="E127" s="310"/>
      <c r="F127" s="333" t="s">
        <v>926</v>
      </c>
      <c r="G127" s="310"/>
      <c r="H127" s="310" t="s">
        <v>976</v>
      </c>
      <c r="I127" s="310" t="s">
        <v>928</v>
      </c>
      <c r="J127" s="310" t="s">
        <v>977</v>
      </c>
      <c r="K127" s="358"/>
    </row>
    <row r="128" s="1" customFormat="1" ht="15" customHeight="1">
      <c r="B128" s="355"/>
      <c r="C128" s="310" t="s">
        <v>874</v>
      </c>
      <c r="D128" s="310"/>
      <c r="E128" s="310"/>
      <c r="F128" s="333" t="s">
        <v>926</v>
      </c>
      <c r="G128" s="310"/>
      <c r="H128" s="310" t="s">
        <v>978</v>
      </c>
      <c r="I128" s="310" t="s">
        <v>928</v>
      </c>
      <c r="J128" s="310" t="s">
        <v>977</v>
      </c>
      <c r="K128" s="358"/>
    </row>
    <row r="129" s="1" customFormat="1" ht="15" customHeight="1">
      <c r="B129" s="355"/>
      <c r="C129" s="310" t="s">
        <v>937</v>
      </c>
      <c r="D129" s="310"/>
      <c r="E129" s="310"/>
      <c r="F129" s="333" t="s">
        <v>932</v>
      </c>
      <c r="G129" s="310"/>
      <c r="H129" s="310" t="s">
        <v>938</v>
      </c>
      <c r="I129" s="310" t="s">
        <v>928</v>
      </c>
      <c r="J129" s="310">
        <v>15</v>
      </c>
      <c r="K129" s="358"/>
    </row>
    <row r="130" s="1" customFormat="1" ht="15" customHeight="1">
      <c r="B130" s="355"/>
      <c r="C130" s="336" t="s">
        <v>939</v>
      </c>
      <c r="D130" s="336"/>
      <c r="E130" s="336"/>
      <c r="F130" s="337" t="s">
        <v>932</v>
      </c>
      <c r="G130" s="336"/>
      <c r="H130" s="336" t="s">
        <v>940</v>
      </c>
      <c r="I130" s="336" t="s">
        <v>928</v>
      </c>
      <c r="J130" s="336">
        <v>15</v>
      </c>
      <c r="K130" s="358"/>
    </row>
    <row r="131" s="1" customFormat="1" ht="15" customHeight="1">
      <c r="B131" s="355"/>
      <c r="C131" s="336" t="s">
        <v>941</v>
      </c>
      <c r="D131" s="336"/>
      <c r="E131" s="336"/>
      <c r="F131" s="337" t="s">
        <v>932</v>
      </c>
      <c r="G131" s="336"/>
      <c r="H131" s="336" t="s">
        <v>942</v>
      </c>
      <c r="I131" s="336" t="s">
        <v>928</v>
      </c>
      <c r="J131" s="336">
        <v>20</v>
      </c>
      <c r="K131" s="358"/>
    </row>
    <row r="132" s="1" customFormat="1" ht="15" customHeight="1">
      <c r="B132" s="355"/>
      <c r="C132" s="336" t="s">
        <v>943</v>
      </c>
      <c r="D132" s="336"/>
      <c r="E132" s="336"/>
      <c r="F132" s="337" t="s">
        <v>932</v>
      </c>
      <c r="G132" s="336"/>
      <c r="H132" s="336" t="s">
        <v>944</v>
      </c>
      <c r="I132" s="336" t="s">
        <v>928</v>
      </c>
      <c r="J132" s="336">
        <v>20</v>
      </c>
      <c r="K132" s="358"/>
    </row>
    <row r="133" s="1" customFormat="1" ht="15" customHeight="1">
      <c r="B133" s="355"/>
      <c r="C133" s="310" t="s">
        <v>931</v>
      </c>
      <c r="D133" s="310"/>
      <c r="E133" s="310"/>
      <c r="F133" s="333" t="s">
        <v>932</v>
      </c>
      <c r="G133" s="310"/>
      <c r="H133" s="310" t="s">
        <v>966</v>
      </c>
      <c r="I133" s="310" t="s">
        <v>928</v>
      </c>
      <c r="J133" s="310">
        <v>50</v>
      </c>
      <c r="K133" s="358"/>
    </row>
    <row r="134" s="1" customFormat="1" ht="15" customHeight="1">
      <c r="B134" s="355"/>
      <c r="C134" s="310" t="s">
        <v>945</v>
      </c>
      <c r="D134" s="310"/>
      <c r="E134" s="310"/>
      <c r="F134" s="333" t="s">
        <v>932</v>
      </c>
      <c r="G134" s="310"/>
      <c r="H134" s="310" t="s">
        <v>966</v>
      </c>
      <c r="I134" s="310" t="s">
        <v>928</v>
      </c>
      <c r="J134" s="310">
        <v>50</v>
      </c>
      <c r="K134" s="358"/>
    </row>
    <row r="135" s="1" customFormat="1" ht="15" customHeight="1">
      <c r="B135" s="355"/>
      <c r="C135" s="310" t="s">
        <v>951</v>
      </c>
      <c r="D135" s="310"/>
      <c r="E135" s="310"/>
      <c r="F135" s="333" t="s">
        <v>932</v>
      </c>
      <c r="G135" s="310"/>
      <c r="H135" s="310" t="s">
        <v>966</v>
      </c>
      <c r="I135" s="310" t="s">
        <v>928</v>
      </c>
      <c r="J135" s="310">
        <v>50</v>
      </c>
      <c r="K135" s="358"/>
    </row>
    <row r="136" s="1" customFormat="1" ht="15" customHeight="1">
      <c r="B136" s="355"/>
      <c r="C136" s="310" t="s">
        <v>953</v>
      </c>
      <c r="D136" s="310"/>
      <c r="E136" s="310"/>
      <c r="F136" s="333" t="s">
        <v>932</v>
      </c>
      <c r="G136" s="310"/>
      <c r="H136" s="310" t="s">
        <v>966</v>
      </c>
      <c r="I136" s="310" t="s">
        <v>928</v>
      </c>
      <c r="J136" s="310">
        <v>50</v>
      </c>
      <c r="K136" s="358"/>
    </row>
    <row r="137" s="1" customFormat="1" ht="15" customHeight="1">
      <c r="B137" s="355"/>
      <c r="C137" s="310" t="s">
        <v>954</v>
      </c>
      <c r="D137" s="310"/>
      <c r="E137" s="310"/>
      <c r="F137" s="333" t="s">
        <v>932</v>
      </c>
      <c r="G137" s="310"/>
      <c r="H137" s="310" t="s">
        <v>979</v>
      </c>
      <c r="I137" s="310" t="s">
        <v>928</v>
      </c>
      <c r="J137" s="310">
        <v>255</v>
      </c>
      <c r="K137" s="358"/>
    </row>
    <row r="138" s="1" customFormat="1" ht="15" customHeight="1">
      <c r="B138" s="355"/>
      <c r="C138" s="310" t="s">
        <v>956</v>
      </c>
      <c r="D138" s="310"/>
      <c r="E138" s="310"/>
      <c r="F138" s="333" t="s">
        <v>926</v>
      </c>
      <c r="G138" s="310"/>
      <c r="H138" s="310" t="s">
        <v>980</v>
      </c>
      <c r="I138" s="310" t="s">
        <v>958</v>
      </c>
      <c r="J138" s="310"/>
      <c r="K138" s="358"/>
    </row>
    <row r="139" s="1" customFormat="1" ht="15" customHeight="1">
      <c r="B139" s="355"/>
      <c r="C139" s="310" t="s">
        <v>959</v>
      </c>
      <c r="D139" s="310"/>
      <c r="E139" s="310"/>
      <c r="F139" s="333" t="s">
        <v>926</v>
      </c>
      <c r="G139" s="310"/>
      <c r="H139" s="310" t="s">
        <v>981</v>
      </c>
      <c r="I139" s="310" t="s">
        <v>961</v>
      </c>
      <c r="J139" s="310"/>
      <c r="K139" s="358"/>
    </row>
    <row r="140" s="1" customFormat="1" ht="15" customHeight="1">
      <c r="B140" s="355"/>
      <c r="C140" s="310" t="s">
        <v>962</v>
      </c>
      <c r="D140" s="310"/>
      <c r="E140" s="310"/>
      <c r="F140" s="333" t="s">
        <v>926</v>
      </c>
      <c r="G140" s="310"/>
      <c r="H140" s="310" t="s">
        <v>962</v>
      </c>
      <c r="I140" s="310" t="s">
        <v>961</v>
      </c>
      <c r="J140" s="310"/>
      <c r="K140" s="358"/>
    </row>
    <row r="141" s="1" customFormat="1" ht="15" customHeight="1">
      <c r="B141" s="355"/>
      <c r="C141" s="310" t="s">
        <v>42</v>
      </c>
      <c r="D141" s="310"/>
      <c r="E141" s="310"/>
      <c r="F141" s="333" t="s">
        <v>926</v>
      </c>
      <c r="G141" s="310"/>
      <c r="H141" s="310" t="s">
        <v>982</v>
      </c>
      <c r="I141" s="310" t="s">
        <v>961</v>
      </c>
      <c r="J141" s="310"/>
      <c r="K141" s="358"/>
    </row>
    <row r="142" s="1" customFormat="1" ht="15" customHeight="1">
      <c r="B142" s="355"/>
      <c r="C142" s="310" t="s">
        <v>983</v>
      </c>
      <c r="D142" s="310"/>
      <c r="E142" s="310"/>
      <c r="F142" s="333" t="s">
        <v>926</v>
      </c>
      <c r="G142" s="310"/>
      <c r="H142" s="310" t="s">
        <v>984</v>
      </c>
      <c r="I142" s="310" t="s">
        <v>961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985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920</v>
      </c>
      <c r="D148" s="325"/>
      <c r="E148" s="325"/>
      <c r="F148" s="325" t="s">
        <v>921</v>
      </c>
      <c r="G148" s="326"/>
      <c r="H148" s="325" t="s">
        <v>58</v>
      </c>
      <c r="I148" s="325" t="s">
        <v>61</v>
      </c>
      <c r="J148" s="325" t="s">
        <v>922</v>
      </c>
      <c r="K148" s="324"/>
    </row>
    <row r="149" s="1" customFormat="1" ht="17.25" customHeight="1">
      <c r="B149" s="322"/>
      <c r="C149" s="327" t="s">
        <v>923</v>
      </c>
      <c r="D149" s="327"/>
      <c r="E149" s="327"/>
      <c r="F149" s="328" t="s">
        <v>924</v>
      </c>
      <c r="G149" s="329"/>
      <c r="H149" s="327"/>
      <c r="I149" s="327"/>
      <c r="J149" s="327" t="s">
        <v>925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929</v>
      </c>
      <c r="D151" s="310"/>
      <c r="E151" s="310"/>
      <c r="F151" s="363" t="s">
        <v>926</v>
      </c>
      <c r="G151" s="310"/>
      <c r="H151" s="362" t="s">
        <v>966</v>
      </c>
      <c r="I151" s="362" t="s">
        <v>928</v>
      </c>
      <c r="J151" s="362">
        <v>120</v>
      </c>
      <c r="K151" s="358"/>
    </row>
    <row r="152" s="1" customFormat="1" ht="15" customHeight="1">
      <c r="B152" s="335"/>
      <c r="C152" s="362" t="s">
        <v>975</v>
      </c>
      <c r="D152" s="310"/>
      <c r="E152" s="310"/>
      <c r="F152" s="363" t="s">
        <v>926</v>
      </c>
      <c r="G152" s="310"/>
      <c r="H152" s="362" t="s">
        <v>986</v>
      </c>
      <c r="I152" s="362" t="s">
        <v>928</v>
      </c>
      <c r="J152" s="362" t="s">
        <v>977</v>
      </c>
      <c r="K152" s="358"/>
    </row>
    <row r="153" s="1" customFormat="1" ht="15" customHeight="1">
      <c r="B153" s="335"/>
      <c r="C153" s="362" t="s">
        <v>874</v>
      </c>
      <c r="D153" s="310"/>
      <c r="E153" s="310"/>
      <c r="F153" s="363" t="s">
        <v>926</v>
      </c>
      <c r="G153" s="310"/>
      <c r="H153" s="362" t="s">
        <v>987</v>
      </c>
      <c r="I153" s="362" t="s">
        <v>928</v>
      </c>
      <c r="J153" s="362" t="s">
        <v>977</v>
      </c>
      <c r="K153" s="358"/>
    </row>
    <row r="154" s="1" customFormat="1" ht="15" customHeight="1">
      <c r="B154" s="335"/>
      <c r="C154" s="362" t="s">
        <v>931</v>
      </c>
      <c r="D154" s="310"/>
      <c r="E154" s="310"/>
      <c r="F154" s="363" t="s">
        <v>932</v>
      </c>
      <c r="G154" s="310"/>
      <c r="H154" s="362" t="s">
        <v>966</v>
      </c>
      <c r="I154" s="362" t="s">
        <v>928</v>
      </c>
      <c r="J154" s="362">
        <v>50</v>
      </c>
      <c r="K154" s="358"/>
    </row>
    <row r="155" s="1" customFormat="1" ht="15" customHeight="1">
      <c r="B155" s="335"/>
      <c r="C155" s="362" t="s">
        <v>934</v>
      </c>
      <c r="D155" s="310"/>
      <c r="E155" s="310"/>
      <c r="F155" s="363" t="s">
        <v>926</v>
      </c>
      <c r="G155" s="310"/>
      <c r="H155" s="362" t="s">
        <v>966</v>
      </c>
      <c r="I155" s="362" t="s">
        <v>936</v>
      </c>
      <c r="J155" s="362"/>
      <c r="K155" s="358"/>
    </row>
    <row r="156" s="1" customFormat="1" ht="15" customHeight="1">
      <c r="B156" s="335"/>
      <c r="C156" s="362" t="s">
        <v>945</v>
      </c>
      <c r="D156" s="310"/>
      <c r="E156" s="310"/>
      <c r="F156" s="363" t="s">
        <v>932</v>
      </c>
      <c r="G156" s="310"/>
      <c r="H156" s="362" t="s">
        <v>966</v>
      </c>
      <c r="I156" s="362" t="s">
        <v>928</v>
      </c>
      <c r="J156" s="362">
        <v>50</v>
      </c>
      <c r="K156" s="358"/>
    </row>
    <row r="157" s="1" customFormat="1" ht="15" customHeight="1">
      <c r="B157" s="335"/>
      <c r="C157" s="362" t="s">
        <v>953</v>
      </c>
      <c r="D157" s="310"/>
      <c r="E157" s="310"/>
      <c r="F157" s="363" t="s">
        <v>932</v>
      </c>
      <c r="G157" s="310"/>
      <c r="H157" s="362" t="s">
        <v>966</v>
      </c>
      <c r="I157" s="362" t="s">
        <v>928</v>
      </c>
      <c r="J157" s="362">
        <v>50</v>
      </c>
      <c r="K157" s="358"/>
    </row>
    <row r="158" s="1" customFormat="1" ht="15" customHeight="1">
      <c r="B158" s="335"/>
      <c r="C158" s="362" t="s">
        <v>951</v>
      </c>
      <c r="D158" s="310"/>
      <c r="E158" s="310"/>
      <c r="F158" s="363" t="s">
        <v>932</v>
      </c>
      <c r="G158" s="310"/>
      <c r="H158" s="362" t="s">
        <v>966</v>
      </c>
      <c r="I158" s="362" t="s">
        <v>928</v>
      </c>
      <c r="J158" s="362">
        <v>50</v>
      </c>
      <c r="K158" s="358"/>
    </row>
    <row r="159" s="1" customFormat="1" ht="15" customHeight="1">
      <c r="B159" s="335"/>
      <c r="C159" s="362" t="s">
        <v>117</v>
      </c>
      <c r="D159" s="310"/>
      <c r="E159" s="310"/>
      <c r="F159" s="363" t="s">
        <v>926</v>
      </c>
      <c r="G159" s="310"/>
      <c r="H159" s="362" t="s">
        <v>988</v>
      </c>
      <c r="I159" s="362" t="s">
        <v>928</v>
      </c>
      <c r="J159" s="362" t="s">
        <v>989</v>
      </c>
      <c r="K159" s="358"/>
    </row>
    <row r="160" s="1" customFormat="1" ht="15" customHeight="1">
      <c r="B160" s="335"/>
      <c r="C160" s="362" t="s">
        <v>990</v>
      </c>
      <c r="D160" s="310"/>
      <c r="E160" s="310"/>
      <c r="F160" s="363" t="s">
        <v>926</v>
      </c>
      <c r="G160" s="310"/>
      <c r="H160" s="362" t="s">
        <v>991</v>
      </c>
      <c r="I160" s="362" t="s">
        <v>961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992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920</v>
      </c>
      <c r="D166" s="325"/>
      <c r="E166" s="325"/>
      <c r="F166" s="325" t="s">
        <v>921</v>
      </c>
      <c r="G166" s="367"/>
      <c r="H166" s="368" t="s">
        <v>58</v>
      </c>
      <c r="I166" s="368" t="s">
        <v>61</v>
      </c>
      <c r="J166" s="325" t="s">
        <v>922</v>
      </c>
      <c r="K166" s="302"/>
    </row>
    <row r="167" s="1" customFormat="1" ht="17.25" customHeight="1">
      <c r="B167" s="303"/>
      <c r="C167" s="327" t="s">
        <v>923</v>
      </c>
      <c r="D167" s="327"/>
      <c r="E167" s="327"/>
      <c r="F167" s="328" t="s">
        <v>924</v>
      </c>
      <c r="G167" s="369"/>
      <c r="H167" s="370"/>
      <c r="I167" s="370"/>
      <c r="J167" s="327" t="s">
        <v>925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929</v>
      </c>
      <c r="D169" s="310"/>
      <c r="E169" s="310"/>
      <c r="F169" s="333" t="s">
        <v>926</v>
      </c>
      <c r="G169" s="310"/>
      <c r="H169" s="310" t="s">
        <v>966</v>
      </c>
      <c r="I169" s="310" t="s">
        <v>928</v>
      </c>
      <c r="J169" s="310">
        <v>120</v>
      </c>
      <c r="K169" s="358"/>
    </row>
    <row r="170" s="1" customFormat="1" ht="15" customHeight="1">
      <c r="B170" s="335"/>
      <c r="C170" s="310" t="s">
        <v>975</v>
      </c>
      <c r="D170" s="310"/>
      <c r="E170" s="310"/>
      <c r="F170" s="333" t="s">
        <v>926</v>
      </c>
      <c r="G170" s="310"/>
      <c r="H170" s="310" t="s">
        <v>976</v>
      </c>
      <c r="I170" s="310" t="s">
        <v>928</v>
      </c>
      <c r="J170" s="310" t="s">
        <v>977</v>
      </c>
      <c r="K170" s="358"/>
    </row>
    <row r="171" s="1" customFormat="1" ht="15" customHeight="1">
      <c r="B171" s="335"/>
      <c r="C171" s="310" t="s">
        <v>874</v>
      </c>
      <c r="D171" s="310"/>
      <c r="E171" s="310"/>
      <c r="F171" s="333" t="s">
        <v>926</v>
      </c>
      <c r="G171" s="310"/>
      <c r="H171" s="310" t="s">
        <v>993</v>
      </c>
      <c r="I171" s="310" t="s">
        <v>928</v>
      </c>
      <c r="J171" s="310" t="s">
        <v>977</v>
      </c>
      <c r="K171" s="358"/>
    </row>
    <row r="172" s="1" customFormat="1" ht="15" customHeight="1">
      <c r="B172" s="335"/>
      <c r="C172" s="310" t="s">
        <v>931</v>
      </c>
      <c r="D172" s="310"/>
      <c r="E172" s="310"/>
      <c r="F172" s="333" t="s">
        <v>932</v>
      </c>
      <c r="G172" s="310"/>
      <c r="H172" s="310" t="s">
        <v>993</v>
      </c>
      <c r="I172" s="310" t="s">
        <v>928</v>
      </c>
      <c r="J172" s="310">
        <v>50</v>
      </c>
      <c r="K172" s="358"/>
    </row>
    <row r="173" s="1" customFormat="1" ht="15" customHeight="1">
      <c r="B173" s="335"/>
      <c r="C173" s="310" t="s">
        <v>934</v>
      </c>
      <c r="D173" s="310"/>
      <c r="E173" s="310"/>
      <c r="F173" s="333" t="s">
        <v>926</v>
      </c>
      <c r="G173" s="310"/>
      <c r="H173" s="310" t="s">
        <v>993</v>
      </c>
      <c r="I173" s="310" t="s">
        <v>936</v>
      </c>
      <c r="J173" s="310"/>
      <c r="K173" s="358"/>
    </row>
    <row r="174" s="1" customFormat="1" ht="15" customHeight="1">
      <c r="B174" s="335"/>
      <c r="C174" s="310" t="s">
        <v>945</v>
      </c>
      <c r="D174" s="310"/>
      <c r="E174" s="310"/>
      <c r="F174" s="333" t="s">
        <v>932</v>
      </c>
      <c r="G174" s="310"/>
      <c r="H174" s="310" t="s">
        <v>993</v>
      </c>
      <c r="I174" s="310" t="s">
        <v>928</v>
      </c>
      <c r="J174" s="310">
        <v>50</v>
      </c>
      <c r="K174" s="358"/>
    </row>
    <row r="175" s="1" customFormat="1" ht="15" customHeight="1">
      <c r="B175" s="335"/>
      <c r="C175" s="310" t="s">
        <v>953</v>
      </c>
      <c r="D175" s="310"/>
      <c r="E175" s="310"/>
      <c r="F175" s="333" t="s">
        <v>932</v>
      </c>
      <c r="G175" s="310"/>
      <c r="H175" s="310" t="s">
        <v>993</v>
      </c>
      <c r="I175" s="310" t="s">
        <v>928</v>
      </c>
      <c r="J175" s="310">
        <v>50</v>
      </c>
      <c r="K175" s="358"/>
    </row>
    <row r="176" s="1" customFormat="1" ht="15" customHeight="1">
      <c r="B176" s="335"/>
      <c r="C176" s="310" t="s">
        <v>951</v>
      </c>
      <c r="D176" s="310"/>
      <c r="E176" s="310"/>
      <c r="F176" s="333" t="s">
        <v>932</v>
      </c>
      <c r="G176" s="310"/>
      <c r="H176" s="310" t="s">
        <v>993</v>
      </c>
      <c r="I176" s="310" t="s">
        <v>928</v>
      </c>
      <c r="J176" s="310">
        <v>50</v>
      </c>
      <c r="K176" s="358"/>
    </row>
    <row r="177" s="1" customFormat="1" ht="15" customHeight="1">
      <c r="B177" s="335"/>
      <c r="C177" s="310" t="s">
        <v>136</v>
      </c>
      <c r="D177" s="310"/>
      <c r="E177" s="310"/>
      <c r="F177" s="333" t="s">
        <v>926</v>
      </c>
      <c r="G177" s="310"/>
      <c r="H177" s="310" t="s">
        <v>994</v>
      </c>
      <c r="I177" s="310" t="s">
        <v>995</v>
      </c>
      <c r="J177" s="310"/>
      <c r="K177" s="358"/>
    </row>
    <row r="178" s="1" customFormat="1" ht="15" customHeight="1">
      <c r="B178" s="335"/>
      <c r="C178" s="310" t="s">
        <v>61</v>
      </c>
      <c r="D178" s="310"/>
      <c r="E178" s="310"/>
      <c r="F178" s="333" t="s">
        <v>926</v>
      </c>
      <c r="G178" s="310"/>
      <c r="H178" s="310" t="s">
        <v>996</v>
      </c>
      <c r="I178" s="310" t="s">
        <v>997</v>
      </c>
      <c r="J178" s="310">
        <v>1</v>
      </c>
      <c r="K178" s="358"/>
    </row>
    <row r="179" s="1" customFormat="1" ht="15" customHeight="1">
      <c r="B179" s="335"/>
      <c r="C179" s="310" t="s">
        <v>57</v>
      </c>
      <c r="D179" s="310"/>
      <c r="E179" s="310"/>
      <c r="F179" s="333" t="s">
        <v>926</v>
      </c>
      <c r="G179" s="310"/>
      <c r="H179" s="310" t="s">
        <v>998</v>
      </c>
      <c r="I179" s="310" t="s">
        <v>928</v>
      </c>
      <c r="J179" s="310">
        <v>20</v>
      </c>
      <c r="K179" s="358"/>
    </row>
    <row r="180" s="1" customFormat="1" ht="15" customHeight="1">
      <c r="B180" s="335"/>
      <c r="C180" s="310" t="s">
        <v>58</v>
      </c>
      <c r="D180" s="310"/>
      <c r="E180" s="310"/>
      <c r="F180" s="333" t="s">
        <v>926</v>
      </c>
      <c r="G180" s="310"/>
      <c r="H180" s="310" t="s">
        <v>999</v>
      </c>
      <c r="I180" s="310" t="s">
        <v>928</v>
      </c>
      <c r="J180" s="310">
        <v>255</v>
      </c>
      <c r="K180" s="358"/>
    </row>
    <row r="181" s="1" customFormat="1" ht="15" customHeight="1">
      <c r="B181" s="335"/>
      <c r="C181" s="310" t="s">
        <v>137</v>
      </c>
      <c r="D181" s="310"/>
      <c r="E181" s="310"/>
      <c r="F181" s="333" t="s">
        <v>926</v>
      </c>
      <c r="G181" s="310"/>
      <c r="H181" s="310" t="s">
        <v>890</v>
      </c>
      <c r="I181" s="310" t="s">
        <v>928</v>
      </c>
      <c r="J181" s="310">
        <v>10</v>
      </c>
      <c r="K181" s="358"/>
    </row>
    <row r="182" s="1" customFormat="1" ht="15" customHeight="1">
      <c r="B182" s="335"/>
      <c r="C182" s="310" t="s">
        <v>138</v>
      </c>
      <c r="D182" s="310"/>
      <c r="E182" s="310"/>
      <c r="F182" s="333" t="s">
        <v>926</v>
      </c>
      <c r="G182" s="310"/>
      <c r="H182" s="310" t="s">
        <v>1000</v>
      </c>
      <c r="I182" s="310" t="s">
        <v>961</v>
      </c>
      <c r="J182" s="310"/>
      <c r="K182" s="358"/>
    </row>
    <row r="183" s="1" customFormat="1" ht="15" customHeight="1">
      <c r="B183" s="335"/>
      <c r="C183" s="310" t="s">
        <v>1001</v>
      </c>
      <c r="D183" s="310"/>
      <c r="E183" s="310"/>
      <c r="F183" s="333" t="s">
        <v>926</v>
      </c>
      <c r="G183" s="310"/>
      <c r="H183" s="310" t="s">
        <v>1002</v>
      </c>
      <c r="I183" s="310" t="s">
        <v>961</v>
      </c>
      <c r="J183" s="310"/>
      <c r="K183" s="358"/>
    </row>
    <row r="184" s="1" customFormat="1" ht="15" customHeight="1">
      <c r="B184" s="335"/>
      <c r="C184" s="310" t="s">
        <v>990</v>
      </c>
      <c r="D184" s="310"/>
      <c r="E184" s="310"/>
      <c r="F184" s="333" t="s">
        <v>926</v>
      </c>
      <c r="G184" s="310"/>
      <c r="H184" s="310" t="s">
        <v>1003</v>
      </c>
      <c r="I184" s="310" t="s">
        <v>961</v>
      </c>
      <c r="J184" s="310"/>
      <c r="K184" s="358"/>
    </row>
    <row r="185" s="1" customFormat="1" ht="15" customHeight="1">
      <c r="B185" s="335"/>
      <c r="C185" s="310" t="s">
        <v>140</v>
      </c>
      <c r="D185" s="310"/>
      <c r="E185" s="310"/>
      <c r="F185" s="333" t="s">
        <v>932</v>
      </c>
      <c r="G185" s="310"/>
      <c r="H185" s="310" t="s">
        <v>1004</v>
      </c>
      <c r="I185" s="310" t="s">
        <v>928</v>
      </c>
      <c r="J185" s="310">
        <v>50</v>
      </c>
      <c r="K185" s="358"/>
    </row>
    <row r="186" s="1" customFormat="1" ht="15" customHeight="1">
      <c r="B186" s="335"/>
      <c r="C186" s="310" t="s">
        <v>1005</v>
      </c>
      <c r="D186" s="310"/>
      <c r="E186" s="310"/>
      <c r="F186" s="333" t="s">
        <v>932</v>
      </c>
      <c r="G186" s="310"/>
      <c r="H186" s="310" t="s">
        <v>1006</v>
      </c>
      <c r="I186" s="310" t="s">
        <v>1007</v>
      </c>
      <c r="J186" s="310"/>
      <c r="K186" s="358"/>
    </row>
    <row r="187" s="1" customFormat="1" ht="15" customHeight="1">
      <c r="B187" s="335"/>
      <c r="C187" s="310" t="s">
        <v>1008</v>
      </c>
      <c r="D187" s="310"/>
      <c r="E187" s="310"/>
      <c r="F187" s="333" t="s">
        <v>932</v>
      </c>
      <c r="G187" s="310"/>
      <c r="H187" s="310" t="s">
        <v>1009</v>
      </c>
      <c r="I187" s="310" t="s">
        <v>1007</v>
      </c>
      <c r="J187" s="310"/>
      <c r="K187" s="358"/>
    </row>
    <row r="188" s="1" customFormat="1" ht="15" customHeight="1">
      <c r="B188" s="335"/>
      <c r="C188" s="310" t="s">
        <v>1010</v>
      </c>
      <c r="D188" s="310"/>
      <c r="E188" s="310"/>
      <c r="F188" s="333" t="s">
        <v>932</v>
      </c>
      <c r="G188" s="310"/>
      <c r="H188" s="310" t="s">
        <v>1011</v>
      </c>
      <c r="I188" s="310" t="s">
        <v>1007</v>
      </c>
      <c r="J188" s="310"/>
      <c r="K188" s="358"/>
    </row>
    <row r="189" s="1" customFormat="1" ht="15" customHeight="1">
      <c r="B189" s="335"/>
      <c r="C189" s="371" t="s">
        <v>1012</v>
      </c>
      <c r="D189" s="310"/>
      <c r="E189" s="310"/>
      <c r="F189" s="333" t="s">
        <v>932</v>
      </c>
      <c r="G189" s="310"/>
      <c r="H189" s="310" t="s">
        <v>1013</v>
      </c>
      <c r="I189" s="310" t="s">
        <v>1014</v>
      </c>
      <c r="J189" s="372" t="s">
        <v>1015</v>
      </c>
      <c r="K189" s="358"/>
    </row>
    <row r="190" s="17" customFormat="1" ht="15" customHeight="1">
      <c r="B190" s="373"/>
      <c r="C190" s="374" t="s">
        <v>1016</v>
      </c>
      <c r="D190" s="375"/>
      <c r="E190" s="375"/>
      <c r="F190" s="376" t="s">
        <v>932</v>
      </c>
      <c r="G190" s="375"/>
      <c r="H190" s="375" t="s">
        <v>1017</v>
      </c>
      <c r="I190" s="375" t="s">
        <v>1014</v>
      </c>
      <c r="J190" s="377" t="s">
        <v>1015</v>
      </c>
      <c r="K190" s="378"/>
    </row>
    <row r="191" s="1" customFormat="1" ht="15" customHeight="1">
      <c r="B191" s="335"/>
      <c r="C191" s="371" t="s">
        <v>46</v>
      </c>
      <c r="D191" s="310"/>
      <c r="E191" s="310"/>
      <c r="F191" s="333" t="s">
        <v>926</v>
      </c>
      <c r="G191" s="310"/>
      <c r="H191" s="307" t="s">
        <v>1018</v>
      </c>
      <c r="I191" s="310" t="s">
        <v>1019</v>
      </c>
      <c r="J191" s="310"/>
      <c r="K191" s="358"/>
    </row>
    <row r="192" s="1" customFormat="1" ht="15" customHeight="1">
      <c r="B192" s="335"/>
      <c r="C192" s="371" t="s">
        <v>1020</v>
      </c>
      <c r="D192" s="310"/>
      <c r="E192" s="310"/>
      <c r="F192" s="333" t="s">
        <v>926</v>
      </c>
      <c r="G192" s="310"/>
      <c r="H192" s="310" t="s">
        <v>1021</v>
      </c>
      <c r="I192" s="310" t="s">
        <v>961</v>
      </c>
      <c r="J192" s="310"/>
      <c r="K192" s="358"/>
    </row>
    <row r="193" s="1" customFormat="1" ht="15" customHeight="1">
      <c r="B193" s="335"/>
      <c r="C193" s="371" t="s">
        <v>1022</v>
      </c>
      <c r="D193" s="310"/>
      <c r="E193" s="310"/>
      <c r="F193" s="333" t="s">
        <v>926</v>
      </c>
      <c r="G193" s="310"/>
      <c r="H193" s="310" t="s">
        <v>1023</v>
      </c>
      <c r="I193" s="310" t="s">
        <v>961</v>
      </c>
      <c r="J193" s="310"/>
      <c r="K193" s="358"/>
    </row>
    <row r="194" s="1" customFormat="1" ht="15" customHeight="1">
      <c r="B194" s="335"/>
      <c r="C194" s="371" t="s">
        <v>1024</v>
      </c>
      <c r="D194" s="310"/>
      <c r="E194" s="310"/>
      <c r="F194" s="333" t="s">
        <v>932</v>
      </c>
      <c r="G194" s="310"/>
      <c r="H194" s="310" t="s">
        <v>1025</v>
      </c>
      <c r="I194" s="310" t="s">
        <v>961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1026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1027</v>
      </c>
      <c r="D201" s="380"/>
      <c r="E201" s="380"/>
      <c r="F201" s="380" t="s">
        <v>1028</v>
      </c>
      <c r="G201" s="381"/>
      <c r="H201" s="380" t="s">
        <v>1029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1019</v>
      </c>
      <c r="D203" s="310"/>
      <c r="E203" s="310"/>
      <c r="F203" s="333" t="s">
        <v>47</v>
      </c>
      <c r="G203" s="310"/>
      <c r="H203" s="310" t="s">
        <v>1030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48</v>
      </c>
      <c r="G204" s="310"/>
      <c r="H204" s="310" t="s">
        <v>1031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51</v>
      </c>
      <c r="G205" s="310"/>
      <c r="H205" s="310" t="s">
        <v>1032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49</v>
      </c>
      <c r="G206" s="310"/>
      <c r="H206" s="310" t="s">
        <v>1033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50</v>
      </c>
      <c r="G207" s="310"/>
      <c r="H207" s="310" t="s">
        <v>1034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973</v>
      </c>
      <c r="D209" s="310"/>
      <c r="E209" s="310"/>
      <c r="F209" s="333" t="s">
        <v>83</v>
      </c>
      <c r="G209" s="310"/>
      <c r="H209" s="310" t="s">
        <v>1035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870</v>
      </c>
      <c r="G210" s="310"/>
      <c r="H210" s="310" t="s">
        <v>871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868</v>
      </c>
      <c r="G211" s="310"/>
      <c r="H211" s="310" t="s">
        <v>1036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90</v>
      </c>
      <c r="G212" s="371"/>
      <c r="H212" s="362" t="s">
        <v>91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872</v>
      </c>
      <c r="G213" s="371"/>
      <c r="H213" s="362" t="s">
        <v>768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997</v>
      </c>
      <c r="D215" s="310"/>
      <c r="E215" s="310"/>
      <c r="F215" s="333">
        <v>1</v>
      </c>
      <c r="G215" s="371"/>
      <c r="H215" s="362" t="s">
        <v>1037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1038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1039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1040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 Jandová</dc:creator>
  <cp:lastModifiedBy>Andrea Jandová</cp:lastModifiedBy>
  <dcterms:created xsi:type="dcterms:W3CDTF">2025-06-16T08:41:32Z</dcterms:created>
  <dcterms:modified xsi:type="dcterms:W3CDTF">2025-06-16T08:41:36Z</dcterms:modified>
</cp:coreProperties>
</file>