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Kros\STENAVA\New folder\"/>
    </mc:Choice>
  </mc:AlternateContent>
  <bookViews>
    <workbookView xWindow="0" yWindow="0" windowWidth="0" windowHeight="0"/>
  </bookViews>
  <sheets>
    <sheet name="Rekapitulace stavby" sheetId="1" r:id="rId1"/>
    <sheet name="SO 01 - km 0,000 - 0,043 7" sheetId="2" r:id="rId2"/>
    <sheet name="SO 02 - km 0,043 7 – 0,120" sheetId="3" r:id="rId3"/>
    <sheet name="VON - Vedlejší a ostatní ..." sheetId="4" r:id="rId4"/>
    <sheet name="SO 01 - odtěžení nánosů" sheetId="5" r:id="rId5"/>
    <sheet name="VON - Vedlejší a ostatní ..._01" sheetId="6" r:id="rId6"/>
    <sheet name="Pokyny pro vyplnění" sheetId="7" r:id="rId7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'SO 01 - km 0,000 - 0,043 7'!$C$99:$K$468</definedName>
    <definedName name="_xlnm.Print_Area" localSheetId="1">'SO 01 - km 0,000 - 0,043 7'!$C$4:$J$41,'SO 01 - km 0,000 - 0,043 7'!$C$47:$J$79,'SO 01 - km 0,000 - 0,043 7'!$C$85:$K$468</definedName>
    <definedName name="_xlnm.Print_Titles" localSheetId="1">'SO 01 - km 0,000 - 0,043 7'!$99:$99</definedName>
    <definedName name="_xlnm._FilterDatabase" localSheetId="2" hidden="1">'SO 02 - km 0,043 7 – 0,120'!$C$93:$K$185</definedName>
    <definedName name="_xlnm.Print_Area" localSheetId="2">'SO 02 - km 0,043 7 – 0,120'!$C$4:$J$41,'SO 02 - km 0,043 7 – 0,120'!$C$47:$J$73,'SO 02 - km 0,043 7 – 0,120'!$C$79:$K$185</definedName>
    <definedName name="_xlnm.Print_Titles" localSheetId="2">'SO 02 - km 0,043 7 – 0,120'!$93:$93</definedName>
    <definedName name="_xlnm._FilterDatabase" localSheetId="3" hidden="1">'VON - Vedlejší a ostatní ...'!$C$89:$K$144</definedName>
    <definedName name="_xlnm.Print_Area" localSheetId="3">'VON - Vedlejší a ostatní ...'!$C$4:$J$41,'VON - Vedlejší a ostatní ...'!$C$47:$J$69,'VON - Vedlejší a ostatní ...'!$C$75:$K$144</definedName>
    <definedName name="_xlnm.Print_Titles" localSheetId="3">'VON - Vedlejší a ostatní ...'!$89:$89</definedName>
    <definedName name="_xlnm._FilterDatabase" localSheetId="4" hidden="1">'SO 01 - odtěžení nánosů'!$C$89:$K$133</definedName>
    <definedName name="_xlnm.Print_Area" localSheetId="4">'SO 01 - odtěžení nánosů'!$C$4:$J$41,'SO 01 - odtěžení nánosů'!$C$47:$J$69,'SO 01 - odtěžení nánosů'!$C$75:$K$133</definedName>
    <definedName name="_xlnm.Print_Titles" localSheetId="4">'SO 01 - odtěžení nánosů'!$89:$89</definedName>
    <definedName name="_xlnm._FilterDatabase" localSheetId="5" hidden="1">'VON - Vedlejší a ostatní ..._01'!$C$90:$K$148</definedName>
    <definedName name="_xlnm.Print_Area" localSheetId="5">'VON - Vedlejší a ostatní ..._01'!$C$4:$J$41,'VON - Vedlejší a ostatní ..._01'!$C$47:$J$70,'VON - Vedlejší a ostatní ..._01'!$C$76:$K$148</definedName>
    <definedName name="_xlnm.Print_Titles" localSheetId="5">'VON - Vedlejší a ostatní ..._01'!$90:$90</definedName>
    <definedName name="_xlnm.Print_Area" localSheetId="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6" l="1" r="J39"/>
  <c r="J38"/>
  <c i="1" r="AY61"/>
  <c i="6" r="J37"/>
  <c i="1" r="AX61"/>
  <c i="6"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2"/>
  <c r="BH122"/>
  <c r="BG122"/>
  <c r="BF122"/>
  <c r="T122"/>
  <c r="R122"/>
  <c r="P122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F85"/>
  <c r="E83"/>
  <c r="F56"/>
  <c r="E54"/>
  <c r="J26"/>
  <c r="E26"/>
  <c r="J88"/>
  <c r="J25"/>
  <c r="J23"/>
  <c r="E23"/>
  <c r="J87"/>
  <c r="J22"/>
  <c r="J20"/>
  <c r="E20"/>
  <c r="F88"/>
  <c r="J19"/>
  <c r="J17"/>
  <c r="E17"/>
  <c r="F87"/>
  <c r="J16"/>
  <c r="J14"/>
  <c r="J85"/>
  <c r="E7"/>
  <c r="E79"/>
  <c i="5" r="J39"/>
  <c r="J38"/>
  <c i="1" r="AY60"/>
  <c i="5" r="J37"/>
  <c i="1" r="AX60"/>
  <c i="5" r="BI131"/>
  <c r="BH131"/>
  <c r="BG131"/>
  <c r="BF131"/>
  <c r="T131"/>
  <c r="T130"/>
  <c r="R131"/>
  <c r="R130"/>
  <c r="P131"/>
  <c r="P130"/>
  <c r="BI127"/>
  <c r="BH127"/>
  <c r="BG127"/>
  <c r="BF127"/>
  <c r="T127"/>
  <c r="T126"/>
  <c r="R127"/>
  <c r="R126"/>
  <c r="P127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2"/>
  <c r="BH102"/>
  <c r="BG102"/>
  <c r="BF102"/>
  <c r="T102"/>
  <c r="R102"/>
  <c r="P102"/>
  <c r="BI93"/>
  <c r="BH93"/>
  <c r="BG93"/>
  <c r="BF93"/>
  <c r="T93"/>
  <c r="R93"/>
  <c r="P93"/>
  <c r="F84"/>
  <c r="E82"/>
  <c r="F56"/>
  <c r="E54"/>
  <c r="J26"/>
  <c r="E26"/>
  <c r="J87"/>
  <c r="J25"/>
  <c r="J23"/>
  <c r="E23"/>
  <c r="J86"/>
  <c r="J22"/>
  <c r="J20"/>
  <c r="E20"/>
  <c r="F87"/>
  <c r="J19"/>
  <c r="J17"/>
  <c r="E17"/>
  <c r="F86"/>
  <c r="J16"/>
  <c r="J14"/>
  <c r="J84"/>
  <c r="E7"/>
  <c r="E78"/>
  <c i="4" r="J39"/>
  <c r="J38"/>
  <c i="1" r="AY58"/>
  <c i="4" r="J37"/>
  <c i="1" r="AX58"/>
  <c i="4" r="BI142"/>
  <c r="BH142"/>
  <c r="BF142"/>
  <c r="BE142"/>
  <c r="T142"/>
  <c r="R142"/>
  <c r="P142"/>
  <c r="BI139"/>
  <c r="BH139"/>
  <c r="BF139"/>
  <c r="BE139"/>
  <c r="T139"/>
  <c r="R139"/>
  <c r="P139"/>
  <c r="BI137"/>
  <c r="BH137"/>
  <c r="BF137"/>
  <c r="BE137"/>
  <c r="T137"/>
  <c r="R137"/>
  <c r="P137"/>
  <c r="BI134"/>
  <c r="BH134"/>
  <c r="BF134"/>
  <c r="BE134"/>
  <c r="T134"/>
  <c r="R134"/>
  <c r="P134"/>
  <c r="BI130"/>
  <c r="BH130"/>
  <c r="BF130"/>
  <c r="BE130"/>
  <c r="T130"/>
  <c r="R130"/>
  <c r="P130"/>
  <c r="BI127"/>
  <c r="BH127"/>
  <c r="BF127"/>
  <c r="BE127"/>
  <c r="T127"/>
  <c r="R127"/>
  <c r="P127"/>
  <c r="BI123"/>
  <c r="BH123"/>
  <c r="BF123"/>
  <c r="BE123"/>
  <c r="T123"/>
  <c r="R123"/>
  <c r="P123"/>
  <c r="BI120"/>
  <c r="BH120"/>
  <c r="BF120"/>
  <c r="BE120"/>
  <c r="T120"/>
  <c r="R120"/>
  <c r="P120"/>
  <c r="BI118"/>
  <c r="BH118"/>
  <c r="BF118"/>
  <c r="BE118"/>
  <c r="T118"/>
  <c r="R118"/>
  <c r="P118"/>
  <c r="BI116"/>
  <c r="BH116"/>
  <c r="BF116"/>
  <c r="BE116"/>
  <c r="T116"/>
  <c r="R116"/>
  <c r="P116"/>
  <c r="BI113"/>
  <c r="BH113"/>
  <c r="BF113"/>
  <c r="BE113"/>
  <c r="T113"/>
  <c r="R113"/>
  <c r="P113"/>
  <c r="BI110"/>
  <c r="BH110"/>
  <c r="BF110"/>
  <c r="BE110"/>
  <c r="T110"/>
  <c r="R110"/>
  <c r="P110"/>
  <c r="BI108"/>
  <c r="BH108"/>
  <c r="BF108"/>
  <c r="BE108"/>
  <c r="T108"/>
  <c r="R108"/>
  <c r="P108"/>
  <c r="BI105"/>
  <c r="BH105"/>
  <c r="BF105"/>
  <c r="BE105"/>
  <c r="T105"/>
  <c r="R105"/>
  <c r="P105"/>
  <c r="BI103"/>
  <c r="BH103"/>
  <c r="BF103"/>
  <c r="BE103"/>
  <c r="T103"/>
  <c r="R103"/>
  <c r="P103"/>
  <c r="BI101"/>
  <c r="BH101"/>
  <c r="BF101"/>
  <c r="BE101"/>
  <c r="T101"/>
  <c r="R101"/>
  <c r="P101"/>
  <c r="BI99"/>
  <c r="BH99"/>
  <c r="BF99"/>
  <c r="BE99"/>
  <c r="T99"/>
  <c r="R99"/>
  <c r="P99"/>
  <c r="BI97"/>
  <c r="BH97"/>
  <c r="BF97"/>
  <c r="BE97"/>
  <c r="T97"/>
  <c r="R97"/>
  <c r="P97"/>
  <c r="BI95"/>
  <c r="BH95"/>
  <c r="BF95"/>
  <c r="BE95"/>
  <c r="T95"/>
  <c r="R95"/>
  <c r="P95"/>
  <c r="BI93"/>
  <c r="BH93"/>
  <c r="BF93"/>
  <c r="BE93"/>
  <c r="T93"/>
  <c r="R93"/>
  <c r="P93"/>
  <c r="F84"/>
  <c r="E82"/>
  <c r="F56"/>
  <c r="E54"/>
  <c r="J26"/>
  <c r="E26"/>
  <c r="J87"/>
  <c r="J25"/>
  <c r="J23"/>
  <c r="E23"/>
  <c r="J86"/>
  <c r="J22"/>
  <c r="J20"/>
  <c r="E20"/>
  <c r="F87"/>
  <c r="J19"/>
  <c r="J17"/>
  <c r="E17"/>
  <c r="F86"/>
  <c r="J16"/>
  <c r="J14"/>
  <c r="J84"/>
  <c r="E7"/>
  <c r="E78"/>
  <c i="3" r="J39"/>
  <c r="J38"/>
  <c i="1" r="AY57"/>
  <c i="3" r="J37"/>
  <c i="1" r="AX57"/>
  <c i="3" r="BI183"/>
  <c r="BH183"/>
  <c r="BF183"/>
  <c r="BE183"/>
  <c r="T183"/>
  <c r="R183"/>
  <c r="P183"/>
  <c r="BI180"/>
  <c r="BH180"/>
  <c r="BF180"/>
  <c r="BE180"/>
  <c r="T180"/>
  <c r="R180"/>
  <c r="P180"/>
  <c r="BI175"/>
  <c r="BH175"/>
  <c r="BF175"/>
  <c r="BE175"/>
  <c r="T175"/>
  <c r="R175"/>
  <c r="P175"/>
  <c r="BI170"/>
  <c r="BH170"/>
  <c r="BF170"/>
  <c r="BE170"/>
  <c r="T170"/>
  <c r="R170"/>
  <c r="P170"/>
  <c r="BI164"/>
  <c r="BH164"/>
  <c r="BF164"/>
  <c r="BE164"/>
  <c r="T164"/>
  <c r="R164"/>
  <c r="P164"/>
  <c r="BI159"/>
  <c r="BH159"/>
  <c r="BF159"/>
  <c r="BE159"/>
  <c r="T159"/>
  <c r="T158"/>
  <c r="R159"/>
  <c r="R158"/>
  <c r="P159"/>
  <c r="P158"/>
  <c r="BI153"/>
  <c r="BH153"/>
  <c r="BF153"/>
  <c r="BE153"/>
  <c r="T153"/>
  <c r="R153"/>
  <c r="P153"/>
  <c r="BI148"/>
  <c r="BH148"/>
  <c r="BF148"/>
  <c r="BE148"/>
  <c r="T148"/>
  <c r="R148"/>
  <c r="P148"/>
  <c r="BI141"/>
  <c r="BH141"/>
  <c r="BF141"/>
  <c r="BE141"/>
  <c r="T141"/>
  <c r="R141"/>
  <c r="P141"/>
  <c r="BI135"/>
  <c r="BH135"/>
  <c r="BF135"/>
  <c r="BE135"/>
  <c r="T135"/>
  <c r="R135"/>
  <c r="P135"/>
  <c r="BI132"/>
  <c r="BH132"/>
  <c r="BF132"/>
  <c r="BE132"/>
  <c r="T132"/>
  <c r="R132"/>
  <c r="P132"/>
  <c r="BI126"/>
  <c r="BH126"/>
  <c r="BF126"/>
  <c r="BE126"/>
  <c r="T126"/>
  <c r="T125"/>
  <c r="R126"/>
  <c r="R125"/>
  <c r="P126"/>
  <c r="P125"/>
  <c r="BI121"/>
  <c r="BH121"/>
  <c r="BF121"/>
  <c r="BE121"/>
  <c r="T121"/>
  <c r="R121"/>
  <c r="P121"/>
  <c r="BI117"/>
  <c r="BH117"/>
  <c r="BF117"/>
  <c r="BE117"/>
  <c r="T117"/>
  <c r="R117"/>
  <c r="P117"/>
  <c r="BI113"/>
  <c r="BH113"/>
  <c r="BF113"/>
  <c r="BE113"/>
  <c r="T113"/>
  <c r="R113"/>
  <c r="P113"/>
  <c r="BI109"/>
  <c r="BH109"/>
  <c r="BF109"/>
  <c r="BE109"/>
  <c r="T109"/>
  <c r="R109"/>
  <c r="P109"/>
  <c r="BI106"/>
  <c r="BH106"/>
  <c r="BF106"/>
  <c r="BE106"/>
  <c r="T106"/>
  <c r="R106"/>
  <c r="P106"/>
  <c r="BI101"/>
  <c r="BH101"/>
  <c r="BF101"/>
  <c r="BE101"/>
  <c r="T101"/>
  <c r="R101"/>
  <c r="P101"/>
  <c r="BI97"/>
  <c r="BH97"/>
  <c r="BF97"/>
  <c r="BE97"/>
  <c r="T97"/>
  <c r="R97"/>
  <c r="P97"/>
  <c r="F88"/>
  <c r="E86"/>
  <c r="F56"/>
  <c r="E54"/>
  <c r="J26"/>
  <c r="E26"/>
  <c r="J91"/>
  <c r="J25"/>
  <c r="J23"/>
  <c r="E23"/>
  <c r="J90"/>
  <c r="J22"/>
  <c r="J20"/>
  <c r="E20"/>
  <c r="F91"/>
  <c r="J19"/>
  <c r="J17"/>
  <c r="E17"/>
  <c r="F90"/>
  <c r="J16"/>
  <c r="J14"/>
  <c r="J88"/>
  <c r="E7"/>
  <c r="E82"/>
  <c i="2" r="J39"/>
  <c r="J38"/>
  <c i="1" r="AY56"/>
  <c i="2" r="J37"/>
  <c i="1" r="AX56"/>
  <c i="2" r="BI464"/>
  <c r="BH464"/>
  <c r="BF464"/>
  <c r="BE464"/>
  <c r="T464"/>
  <c r="T463"/>
  <c r="T462"/>
  <c r="R464"/>
  <c r="R463"/>
  <c r="R462"/>
  <c r="P464"/>
  <c r="P463"/>
  <c r="P462"/>
  <c r="BI459"/>
  <c r="BH459"/>
  <c r="BF459"/>
  <c r="BE459"/>
  <c r="T459"/>
  <c r="R459"/>
  <c r="P459"/>
  <c r="BI456"/>
  <c r="BH456"/>
  <c r="BF456"/>
  <c r="BE456"/>
  <c r="T456"/>
  <c r="R456"/>
  <c r="P456"/>
  <c r="BI451"/>
  <c r="BH451"/>
  <c r="BF451"/>
  <c r="BE451"/>
  <c r="T451"/>
  <c r="R451"/>
  <c r="P451"/>
  <c r="BI445"/>
  <c r="BH445"/>
  <c r="BF445"/>
  <c r="BE445"/>
  <c r="T445"/>
  <c r="R445"/>
  <c r="P445"/>
  <c r="BI439"/>
  <c r="BH439"/>
  <c r="BF439"/>
  <c r="BE439"/>
  <c r="T439"/>
  <c r="R439"/>
  <c r="P439"/>
  <c r="BI434"/>
  <c r="BH434"/>
  <c r="BF434"/>
  <c r="BE434"/>
  <c r="T434"/>
  <c r="T433"/>
  <c r="R434"/>
  <c r="R433"/>
  <c r="P434"/>
  <c r="P433"/>
  <c r="BI431"/>
  <c r="BH431"/>
  <c r="BF431"/>
  <c r="BE431"/>
  <c r="T431"/>
  <c r="R431"/>
  <c r="P431"/>
  <c r="BI425"/>
  <c r="BH425"/>
  <c r="BF425"/>
  <c r="BE425"/>
  <c r="T425"/>
  <c r="R425"/>
  <c r="P425"/>
  <c r="BI422"/>
  <c r="BH422"/>
  <c r="BF422"/>
  <c r="BE422"/>
  <c r="T422"/>
  <c r="R422"/>
  <c r="P422"/>
  <c r="BI416"/>
  <c r="BH416"/>
  <c r="BF416"/>
  <c r="BE416"/>
  <c r="T416"/>
  <c r="R416"/>
  <c r="P416"/>
  <c r="BI412"/>
  <c r="BH412"/>
  <c r="BF412"/>
  <c r="BE412"/>
  <c r="T412"/>
  <c r="R412"/>
  <c r="P412"/>
  <c r="BI406"/>
  <c r="BH406"/>
  <c r="BF406"/>
  <c r="BE406"/>
  <c r="T406"/>
  <c r="R406"/>
  <c r="P406"/>
  <c r="BI400"/>
  <c r="BH400"/>
  <c r="BF400"/>
  <c r="BE400"/>
  <c r="T400"/>
  <c r="R400"/>
  <c r="P400"/>
  <c r="BI395"/>
  <c r="BH395"/>
  <c r="BF395"/>
  <c r="BE395"/>
  <c r="T395"/>
  <c r="R395"/>
  <c r="P395"/>
  <c r="BI389"/>
  <c r="BH389"/>
  <c r="BF389"/>
  <c r="BE389"/>
  <c r="T389"/>
  <c r="R389"/>
  <c r="P389"/>
  <c r="BI384"/>
  <c r="BH384"/>
  <c r="BF384"/>
  <c r="BE384"/>
  <c r="T384"/>
  <c r="R384"/>
  <c r="P384"/>
  <c r="BI380"/>
  <c r="BH380"/>
  <c r="BF380"/>
  <c r="BE380"/>
  <c r="T380"/>
  <c r="R380"/>
  <c r="P380"/>
  <c r="BI374"/>
  <c r="BH374"/>
  <c r="BF374"/>
  <c r="BE374"/>
  <c r="T374"/>
  <c r="R374"/>
  <c r="P374"/>
  <c r="BI368"/>
  <c r="BH368"/>
  <c r="BF368"/>
  <c r="BE368"/>
  <c r="T368"/>
  <c r="R368"/>
  <c r="P368"/>
  <c r="BI365"/>
  <c r="BH365"/>
  <c r="BF365"/>
  <c r="BE365"/>
  <c r="T365"/>
  <c r="R365"/>
  <c r="P365"/>
  <c r="BI359"/>
  <c r="BH359"/>
  <c r="BF359"/>
  <c r="BE359"/>
  <c r="T359"/>
  <c r="R359"/>
  <c r="P359"/>
  <c r="BI353"/>
  <c r="BH353"/>
  <c r="BF353"/>
  <c r="BE353"/>
  <c r="T353"/>
  <c r="R353"/>
  <c r="P353"/>
  <c r="BI348"/>
  <c r="BH348"/>
  <c r="BF348"/>
  <c r="BE348"/>
  <c r="T348"/>
  <c r="R348"/>
  <c r="P348"/>
  <c r="BI344"/>
  <c r="BH344"/>
  <c r="BF344"/>
  <c r="BE344"/>
  <c r="T344"/>
  <c r="R344"/>
  <c r="P344"/>
  <c r="BI339"/>
  <c r="BH339"/>
  <c r="BF339"/>
  <c r="BE339"/>
  <c r="T339"/>
  <c r="R339"/>
  <c r="P339"/>
  <c r="BI333"/>
  <c r="BH333"/>
  <c r="BF333"/>
  <c r="BE333"/>
  <c r="T333"/>
  <c r="T332"/>
  <c r="R333"/>
  <c r="R332"/>
  <c r="P333"/>
  <c r="P332"/>
  <c r="BI327"/>
  <c r="BH327"/>
  <c r="BF327"/>
  <c r="BE327"/>
  <c r="T327"/>
  <c r="R327"/>
  <c r="P327"/>
  <c r="BI321"/>
  <c r="BH321"/>
  <c r="BF321"/>
  <c r="BE321"/>
  <c r="T321"/>
  <c r="R321"/>
  <c r="P321"/>
  <c r="BI314"/>
  <c r="BH314"/>
  <c r="BF314"/>
  <c r="BE314"/>
  <c r="T314"/>
  <c r="R314"/>
  <c r="P314"/>
  <c r="BI308"/>
  <c r="BH308"/>
  <c r="BF308"/>
  <c r="BE308"/>
  <c r="T308"/>
  <c r="R308"/>
  <c r="P308"/>
  <c r="BI303"/>
  <c r="BH303"/>
  <c r="BF303"/>
  <c r="BE303"/>
  <c r="T303"/>
  <c r="R303"/>
  <c r="P303"/>
  <c r="BI296"/>
  <c r="BH296"/>
  <c r="BF296"/>
  <c r="BE296"/>
  <c r="T296"/>
  <c r="R296"/>
  <c r="P296"/>
  <c r="BI290"/>
  <c r="BH290"/>
  <c r="BF290"/>
  <c r="BE290"/>
  <c r="T290"/>
  <c r="R290"/>
  <c r="P290"/>
  <c r="BI284"/>
  <c r="BH284"/>
  <c r="BF284"/>
  <c r="BE284"/>
  <c r="T284"/>
  <c r="R284"/>
  <c r="P284"/>
  <c r="BI279"/>
  <c r="BH279"/>
  <c r="BF279"/>
  <c r="BE279"/>
  <c r="T279"/>
  <c r="R279"/>
  <c r="P279"/>
  <c r="BI275"/>
  <c r="BH275"/>
  <c r="BF275"/>
  <c r="BE275"/>
  <c r="T275"/>
  <c r="R275"/>
  <c r="P275"/>
  <c r="BI270"/>
  <c r="BH270"/>
  <c r="BF270"/>
  <c r="BE270"/>
  <c r="T270"/>
  <c r="R270"/>
  <c r="P270"/>
  <c r="BI264"/>
  <c r="BH264"/>
  <c r="BF264"/>
  <c r="BE264"/>
  <c r="T264"/>
  <c r="R264"/>
  <c r="P264"/>
  <c r="BI259"/>
  <c r="BH259"/>
  <c r="BF259"/>
  <c r="BE259"/>
  <c r="T259"/>
  <c r="R259"/>
  <c r="P259"/>
  <c r="BI253"/>
  <c r="BH253"/>
  <c r="BF253"/>
  <c r="BE253"/>
  <c r="T253"/>
  <c r="R253"/>
  <c r="P253"/>
  <c r="BI249"/>
  <c r="BH249"/>
  <c r="BF249"/>
  <c r="BE249"/>
  <c r="T249"/>
  <c r="R249"/>
  <c r="P249"/>
  <c r="BI243"/>
  <c r="BH243"/>
  <c r="BF243"/>
  <c r="BE243"/>
  <c r="T243"/>
  <c r="R243"/>
  <c r="P243"/>
  <c r="BI240"/>
  <c r="BH240"/>
  <c r="BF240"/>
  <c r="BE240"/>
  <c r="T240"/>
  <c r="R240"/>
  <c r="P240"/>
  <c r="BI234"/>
  <c r="BH234"/>
  <c r="BF234"/>
  <c r="BE234"/>
  <c r="T234"/>
  <c r="R234"/>
  <c r="P234"/>
  <c r="BI228"/>
  <c r="BH228"/>
  <c r="BF228"/>
  <c r="BE228"/>
  <c r="T228"/>
  <c r="R228"/>
  <c r="P228"/>
  <c r="BI222"/>
  <c r="BH222"/>
  <c r="BF222"/>
  <c r="BE222"/>
  <c r="T222"/>
  <c r="R222"/>
  <c r="P222"/>
  <c r="BI217"/>
  <c r="BH217"/>
  <c r="BF217"/>
  <c r="BE217"/>
  <c r="T217"/>
  <c r="R217"/>
  <c r="P217"/>
  <c r="BI212"/>
  <c r="BH212"/>
  <c r="BF212"/>
  <c r="BE212"/>
  <c r="T212"/>
  <c r="R212"/>
  <c r="P212"/>
  <c r="BI207"/>
  <c r="BH207"/>
  <c r="BF207"/>
  <c r="BE207"/>
  <c r="T207"/>
  <c r="R207"/>
  <c r="P207"/>
  <c r="BI202"/>
  <c r="BH202"/>
  <c r="BF202"/>
  <c r="BE202"/>
  <c r="T202"/>
  <c r="R202"/>
  <c r="P202"/>
  <c r="BI199"/>
  <c r="BH199"/>
  <c r="BF199"/>
  <c r="BE199"/>
  <c r="T199"/>
  <c r="R199"/>
  <c r="P199"/>
  <c r="BI196"/>
  <c r="BH196"/>
  <c r="BF196"/>
  <c r="BE196"/>
  <c r="T196"/>
  <c r="R196"/>
  <c r="P196"/>
  <c r="BI191"/>
  <c r="BH191"/>
  <c r="BF191"/>
  <c r="BE191"/>
  <c r="T191"/>
  <c r="R191"/>
  <c r="P191"/>
  <c r="BI189"/>
  <c r="BH189"/>
  <c r="BF189"/>
  <c r="BE189"/>
  <c r="T189"/>
  <c r="R189"/>
  <c r="P189"/>
  <c r="BI184"/>
  <c r="BH184"/>
  <c r="BF184"/>
  <c r="BE184"/>
  <c r="T184"/>
  <c r="R184"/>
  <c r="P184"/>
  <c r="BI180"/>
  <c r="BH180"/>
  <c r="BF180"/>
  <c r="BE180"/>
  <c r="T180"/>
  <c r="R180"/>
  <c r="P180"/>
  <c r="BI177"/>
  <c r="BH177"/>
  <c r="BF177"/>
  <c r="BE177"/>
  <c r="T177"/>
  <c r="R177"/>
  <c r="P177"/>
  <c r="BI173"/>
  <c r="BH173"/>
  <c r="BF173"/>
  <c r="BE173"/>
  <c r="T173"/>
  <c r="R173"/>
  <c r="P173"/>
  <c r="BI167"/>
  <c r="BH167"/>
  <c r="BF167"/>
  <c r="BE167"/>
  <c r="T167"/>
  <c r="R167"/>
  <c r="P167"/>
  <c r="BI164"/>
  <c r="BH164"/>
  <c r="BF164"/>
  <c r="BE164"/>
  <c r="T164"/>
  <c r="R164"/>
  <c r="P164"/>
  <c r="BI161"/>
  <c r="BH161"/>
  <c r="BF161"/>
  <c r="BE161"/>
  <c r="T161"/>
  <c r="R161"/>
  <c r="P161"/>
  <c r="BI156"/>
  <c r="BH156"/>
  <c r="BF156"/>
  <c r="BE156"/>
  <c r="T156"/>
  <c r="R156"/>
  <c r="P156"/>
  <c r="BI150"/>
  <c r="BH150"/>
  <c r="BF150"/>
  <c r="BE150"/>
  <c r="T150"/>
  <c r="R150"/>
  <c r="P150"/>
  <c r="BI147"/>
  <c r="BH147"/>
  <c r="BF147"/>
  <c r="BE147"/>
  <c r="T147"/>
  <c r="R147"/>
  <c r="P147"/>
  <c r="BI142"/>
  <c r="BH142"/>
  <c r="BF142"/>
  <c r="BE142"/>
  <c r="T142"/>
  <c r="R142"/>
  <c r="P142"/>
  <c r="BI138"/>
  <c r="BH138"/>
  <c r="BF138"/>
  <c r="BE138"/>
  <c r="T138"/>
  <c r="R138"/>
  <c r="P138"/>
  <c r="BI134"/>
  <c r="BH134"/>
  <c r="BF134"/>
  <c r="BE134"/>
  <c r="T134"/>
  <c r="R134"/>
  <c r="P134"/>
  <c r="BI130"/>
  <c r="BH130"/>
  <c r="BF130"/>
  <c r="BE130"/>
  <c r="T130"/>
  <c r="R130"/>
  <c r="P130"/>
  <c r="BI126"/>
  <c r="BH126"/>
  <c r="BF126"/>
  <c r="BE126"/>
  <c r="T126"/>
  <c r="R126"/>
  <c r="P126"/>
  <c r="BI120"/>
  <c r="BH120"/>
  <c r="BF120"/>
  <c r="BE120"/>
  <c r="T120"/>
  <c r="R120"/>
  <c r="P120"/>
  <c r="BI115"/>
  <c r="BH115"/>
  <c r="BF115"/>
  <c r="BE115"/>
  <c r="T115"/>
  <c r="R115"/>
  <c r="P115"/>
  <c r="BI110"/>
  <c r="BH110"/>
  <c r="BF110"/>
  <c r="BE110"/>
  <c r="T110"/>
  <c r="R110"/>
  <c r="P110"/>
  <c r="BI108"/>
  <c r="BH108"/>
  <c r="BF108"/>
  <c r="BE108"/>
  <c r="T108"/>
  <c r="R108"/>
  <c r="P108"/>
  <c r="BI103"/>
  <c r="BH103"/>
  <c r="BF103"/>
  <c r="BE103"/>
  <c r="T103"/>
  <c r="R103"/>
  <c r="P103"/>
  <c r="F94"/>
  <c r="E92"/>
  <c r="F56"/>
  <c r="E54"/>
  <c r="J26"/>
  <c r="E26"/>
  <c r="J97"/>
  <c r="J25"/>
  <c r="J23"/>
  <c r="E23"/>
  <c r="J96"/>
  <c r="J22"/>
  <c r="J20"/>
  <c r="E20"/>
  <c r="F97"/>
  <c r="J19"/>
  <c r="J17"/>
  <c r="E17"/>
  <c r="F96"/>
  <c r="J16"/>
  <c r="J14"/>
  <c r="J94"/>
  <c r="E7"/>
  <c r="E88"/>
  <c i="1" r="L50"/>
  <c r="AM50"/>
  <c r="AM49"/>
  <c r="L49"/>
  <c r="AM47"/>
  <c r="L47"/>
  <c r="L45"/>
  <c r="L44"/>
  <c i="2" r="BK464"/>
  <c r="J464"/>
  <c r="BK459"/>
  <c r="J459"/>
  <c r="BK456"/>
  <c r="J456"/>
  <c r="BK451"/>
  <c r="J451"/>
  <c r="BK445"/>
  <c r="J445"/>
  <c r="BK439"/>
  <c r="J439"/>
  <c r="BK434"/>
  <c r="J434"/>
  <c r="BK431"/>
  <c r="J431"/>
  <c r="BK425"/>
  <c r="J425"/>
  <c r="BK422"/>
  <c r="J422"/>
  <c r="BK416"/>
  <c r="J416"/>
  <c r="BK412"/>
  <c r="J412"/>
  <c r="BK406"/>
  <c r="J406"/>
  <c r="BK400"/>
  <c r="J400"/>
  <c r="BK395"/>
  <c r="J395"/>
  <c r="BK389"/>
  <c r="J389"/>
  <c r="BK384"/>
  <c r="J384"/>
  <c r="BK380"/>
  <c r="J380"/>
  <c r="BK374"/>
  <c r="J374"/>
  <c r="BK368"/>
  <c r="J368"/>
  <c r="BK365"/>
  <c r="J365"/>
  <c r="BK359"/>
  <c r="J359"/>
  <c r="BK353"/>
  <c r="J353"/>
  <c r="BK348"/>
  <c r="J348"/>
  <c r="BK344"/>
  <c r="J344"/>
  <c r="BK339"/>
  <c r="J339"/>
  <c r="BK333"/>
  <c r="J333"/>
  <c r="BK327"/>
  <c r="J327"/>
  <c r="BK321"/>
  <c r="J321"/>
  <c r="BK314"/>
  <c r="J314"/>
  <c r="BK308"/>
  <c r="J308"/>
  <c r="BK303"/>
  <c r="J303"/>
  <c r="BK296"/>
  <c r="J296"/>
  <c r="BK290"/>
  <c r="J290"/>
  <c r="BK284"/>
  <c r="J284"/>
  <c r="BK279"/>
  <c r="J279"/>
  <c r="BK275"/>
  <c r="J275"/>
  <c r="BK270"/>
  <c r="J270"/>
  <c r="BK264"/>
  <c r="J264"/>
  <c r="BK259"/>
  <c r="J259"/>
  <c r="BK253"/>
  <c r="J253"/>
  <c r="BK249"/>
  <c r="J249"/>
  <c r="BK243"/>
  <c r="J243"/>
  <c r="BK240"/>
  <c r="J240"/>
  <c r="BK234"/>
  <c r="J234"/>
  <c r="BK228"/>
  <c r="J228"/>
  <c r="BK222"/>
  <c r="J222"/>
  <c r="BK217"/>
  <c r="J217"/>
  <c r="BK212"/>
  <c r="J212"/>
  <c r="BK207"/>
  <c r="J207"/>
  <c r="BK202"/>
  <c r="J202"/>
  <c r="BK199"/>
  <c r="J199"/>
  <c r="BK196"/>
  <c r="J196"/>
  <c r="BK191"/>
  <c r="J191"/>
  <c r="BK189"/>
  <c r="J189"/>
  <c r="BK184"/>
  <c r="J184"/>
  <c r="BK180"/>
  <c r="J180"/>
  <c r="BK177"/>
  <c r="J177"/>
  <c r="BK173"/>
  <c r="J173"/>
  <c r="BK167"/>
  <c r="J167"/>
  <c r="BK164"/>
  <c r="J164"/>
  <c r="BK161"/>
  <c r="J161"/>
  <c r="BK156"/>
  <c r="J156"/>
  <c r="BK150"/>
  <c r="J150"/>
  <c r="BK147"/>
  <c r="J147"/>
  <c r="BK142"/>
  <c r="J142"/>
  <c r="BK138"/>
  <c r="J138"/>
  <c r="BK134"/>
  <c r="J134"/>
  <c r="BK130"/>
  <c r="J130"/>
  <c r="BK126"/>
  <c r="J126"/>
  <c r="BK120"/>
  <c r="J120"/>
  <c r="BK115"/>
  <c r="J115"/>
  <c r="BK110"/>
  <c r="J110"/>
  <c r="BK108"/>
  <c r="J108"/>
  <c r="BK103"/>
  <c r="J103"/>
  <c i="1" r="AS59"/>
  <c r="AS55"/>
  <c i="3" r="BK183"/>
  <c r="J183"/>
  <c r="BK180"/>
  <c r="J180"/>
  <c r="BK175"/>
  <c r="J175"/>
  <c r="BK170"/>
  <c r="J170"/>
  <c r="BK164"/>
  <c r="J164"/>
  <c r="BK159"/>
  <c r="J159"/>
  <c r="BK153"/>
  <c r="J153"/>
  <c r="BK148"/>
  <c r="J148"/>
  <c r="BK141"/>
  <c r="J141"/>
  <c r="BK135"/>
  <c r="J135"/>
  <c r="BK132"/>
  <c r="J132"/>
  <c r="BK126"/>
  <c r="J126"/>
  <c r="BK121"/>
  <c r="J121"/>
  <c r="BK117"/>
  <c r="J117"/>
  <c r="BK113"/>
  <c r="J113"/>
  <c r="BK109"/>
  <c r="J109"/>
  <c r="BK106"/>
  <c r="J106"/>
  <c r="BK101"/>
  <c r="J101"/>
  <c r="BK97"/>
  <c r="J97"/>
  <c i="4" r="BK142"/>
  <c r="J142"/>
  <c r="BK139"/>
  <c r="J139"/>
  <c r="BK137"/>
  <c r="J137"/>
  <c r="BK134"/>
  <c r="J134"/>
  <c r="BK130"/>
  <c r="J130"/>
  <c r="BK127"/>
  <c r="J127"/>
  <c r="BK123"/>
  <c r="J123"/>
  <c r="BK120"/>
  <c r="J120"/>
  <c r="BK118"/>
  <c r="J118"/>
  <c r="BK116"/>
  <c r="J116"/>
  <c r="BK113"/>
  <c r="J113"/>
  <c r="BK110"/>
  <c r="J110"/>
  <c r="BK108"/>
  <c r="J108"/>
  <c r="BK105"/>
  <c r="J105"/>
  <c r="BK103"/>
  <c r="J103"/>
  <c r="BK101"/>
  <c r="J101"/>
  <c r="BK99"/>
  <c r="J99"/>
  <c r="BK97"/>
  <c r="J97"/>
  <c r="BK95"/>
  <c r="J95"/>
  <c r="BK93"/>
  <c r="J93"/>
  <c i="5" r="BK131"/>
  <c r="J131"/>
  <c r="BK127"/>
  <c r="J127"/>
  <c r="BK122"/>
  <c r="J122"/>
  <c r="BK118"/>
  <c r="J118"/>
  <c r="BK114"/>
  <c r="J114"/>
  <c r="BK111"/>
  <c r="J111"/>
  <c r="BK102"/>
  <c r="J102"/>
  <c r="BK93"/>
  <c r="J93"/>
  <c i="6" r="BK146"/>
  <c r="J146"/>
  <c r="BK144"/>
  <c r="J144"/>
  <c r="BK142"/>
  <c r="J142"/>
  <c r="BK138"/>
  <c r="J138"/>
  <c r="BK135"/>
  <c r="J135"/>
  <c r="BK131"/>
  <c r="J131"/>
  <c r="BK129"/>
  <c r="J129"/>
  <c r="BK127"/>
  <c r="J127"/>
  <c r="BK122"/>
  <c r="J122"/>
  <c r="BK110"/>
  <c r="J110"/>
  <c r="BK107"/>
  <c r="J107"/>
  <c r="BK105"/>
  <c r="J105"/>
  <c r="BK103"/>
  <c r="J103"/>
  <c r="BK101"/>
  <c r="J101"/>
  <c r="BK98"/>
  <c r="J98"/>
  <c r="BK96"/>
  <c r="J96"/>
  <c r="BK94"/>
  <c r="J94"/>
  <c i="3" l="1" r="P131"/>
  <c r="R131"/>
  <c r="T131"/>
  <c i="2" r="BK102"/>
  <c r="J102"/>
  <c r="J65"/>
  <c r="P102"/>
  <c r="R102"/>
  <c r="T102"/>
  <c r="BK201"/>
  <c r="J201"/>
  <c r="J66"/>
  <c r="P201"/>
  <c r="R201"/>
  <c r="T201"/>
  <c r="BK227"/>
  <c r="J227"/>
  <c r="J67"/>
  <c r="P227"/>
  <c r="R227"/>
  <c r="T227"/>
  <c r="BK289"/>
  <c r="J289"/>
  <c r="J68"/>
  <c r="P289"/>
  <c r="R289"/>
  <c r="T289"/>
  <c r="BK302"/>
  <c r="J302"/>
  <c r="J69"/>
  <c r="P302"/>
  <c r="R302"/>
  <c r="T302"/>
  <c r="BK320"/>
  <c r="J320"/>
  <c r="J70"/>
  <c r="P320"/>
  <c r="R320"/>
  <c r="T320"/>
  <c r="BK338"/>
  <c r="J338"/>
  <c r="J72"/>
  <c r="P338"/>
  <c r="R338"/>
  <c r="T338"/>
  <c r="BK424"/>
  <c r="J424"/>
  <c r="J73"/>
  <c r="P424"/>
  <c r="R424"/>
  <c r="T424"/>
  <c r="BK438"/>
  <c r="J438"/>
  <c r="J76"/>
  <c r="P438"/>
  <c r="P437"/>
  <c r="R438"/>
  <c r="R437"/>
  <c r="T438"/>
  <c r="T437"/>
  <c i="3" r="BK96"/>
  <c r="J96"/>
  <c r="J65"/>
  <c r="P96"/>
  <c r="R96"/>
  <c r="T96"/>
  <c r="BK112"/>
  <c r="J112"/>
  <c r="J66"/>
  <c r="P112"/>
  <c r="R112"/>
  <c r="T112"/>
  <c r="BK147"/>
  <c r="J147"/>
  <c r="J69"/>
  <c r="P147"/>
  <c r="R147"/>
  <c r="T147"/>
  <c r="BK163"/>
  <c r="J163"/>
  <c r="J72"/>
  <c r="P163"/>
  <c r="P162"/>
  <c r="R163"/>
  <c r="R162"/>
  <c r="T163"/>
  <c r="T162"/>
  <c i="4" r="BK92"/>
  <c r="J92"/>
  <c r="J65"/>
  <c r="P92"/>
  <c r="R92"/>
  <c r="T92"/>
  <c r="BK115"/>
  <c r="J115"/>
  <c r="J66"/>
  <c r="P115"/>
  <c r="R115"/>
  <c r="T115"/>
  <c r="BK126"/>
  <c r="J126"/>
  <c r="J67"/>
  <c r="P126"/>
  <c r="R126"/>
  <c r="T126"/>
  <c r="BK133"/>
  <c r="J133"/>
  <c r="J68"/>
  <c r="P133"/>
  <c r="R133"/>
  <c r="T133"/>
  <c i="5" r="BK92"/>
  <c r="J92"/>
  <c r="J65"/>
  <c r="P92"/>
  <c r="R92"/>
  <c r="T92"/>
  <c r="BK117"/>
  <c r="J117"/>
  <c r="J66"/>
  <c r="P117"/>
  <c r="R117"/>
  <c r="T117"/>
  <c i="6" r="BK93"/>
  <c r="J93"/>
  <c r="J65"/>
  <c r="P93"/>
  <c r="P92"/>
  <c r="R93"/>
  <c r="R92"/>
  <c r="T93"/>
  <c r="T92"/>
  <c r="BK126"/>
  <c r="J126"/>
  <c r="J67"/>
  <c r="P126"/>
  <c r="R126"/>
  <c r="T126"/>
  <c r="BK134"/>
  <c r="J134"/>
  <c r="J68"/>
  <c r="P134"/>
  <c r="R134"/>
  <c r="T134"/>
  <c r="BK141"/>
  <c r="J141"/>
  <c r="J69"/>
  <c r="P141"/>
  <c r="R141"/>
  <c r="T141"/>
  <c i="2" r="BK332"/>
  <c r="J332"/>
  <c r="J71"/>
  <c r="BK433"/>
  <c r="J433"/>
  <c r="J74"/>
  <c r="BK463"/>
  <c r="J463"/>
  <c r="J78"/>
  <c i="3" r="BK125"/>
  <c r="J125"/>
  <c r="J67"/>
  <c r="BK131"/>
  <c r="J131"/>
  <c r="J68"/>
  <c r="BK158"/>
  <c r="J158"/>
  <c r="J70"/>
  <c i="5" r="BK126"/>
  <c r="J126"/>
  <c r="J67"/>
  <c r="BK130"/>
  <c r="J130"/>
  <c r="J68"/>
  <c i="6" r="E50"/>
  <c r="J56"/>
  <c r="F58"/>
  <c r="J58"/>
  <c r="F59"/>
  <c r="J59"/>
  <c r="BE94"/>
  <c r="BE96"/>
  <c r="BE98"/>
  <c r="BE101"/>
  <c r="BE103"/>
  <c r="BE105"/>
  <c r="BE107"/>
  <c r="BE110"/>
  <c r="BE122"/>
  <c r="BE127"/>
  <c r="BE129"/>
  <c r="BE131"/>
  <c r="BE135"/>
  <c r="BE138"/>
  <c r="BE142"/>
  <c r="BE144"/>
  <c r="BE146"/>
  <c i="5" r="E50"/>
  <c r="J56"/>
  <c r="F58"/>
  <c r="J58"/>
  <c r="F59"/>
  <c r="J59"/>
  <c r="BE93"/>
  <c r="BE102"/>
  <c r="BE111"/>
  <c r="BE114"/>
  <c r="BE118"/>
  <c r="BE122"/>
  <c r="BE127"/>
  <c r="BE131"/>
  <c i="4" r="E50"/>
  <c r="J56"/>
  <c r="F58"/>
  <c r="J58"/>
  <c r="F59"/>
  <c r="J59"/>
  <c r="BG93"/>
  <c r="BG95"/>
  <c r="BG97"/>
  <c r="BG99"/>
  <c r="BG101"/>
  <c r="BG103"/>
  <c r="BG105"/>
  <c r="BG108"/>
  <c r="BG110"/>
  <c r="BG113"/>
  <c r="BG116"/>
  <c r="BG118"/>
  <c r="BG120"/>
  <c r="BG123"/>
  <c r="BG127"/>
  <c r="BG130"/>
  <c r="BG134"/>
  <c r="BG137"/>
  <c r="BG139"/>
  <c r="BG142"/>
  <c i="3" r="E50"/>
  <c r="J56"/>
  <c r="F58"/>
  <c r="J58"/>
  <c r="F59"/>
  <c r="J59"/>
  <c r="BG97"/>
  <c r="BG101"/>
  <c r="BG106"/>
  <c r="BG109"/>
  <c r="BG113"/>
  <c r="BG117"/>
  <c r="BG121"/>
  <c r="BG126"/>
  <c r="BG132"/>
  <c r="BG135"/>
  <c r="BG141"/>
  <c r="BG148"/>
  <c r="BG153"/>
  <c r="BG159"/>
  <c r="BG164"/>
  <c r="BG170"/>
  <c r="BG175"/>
  <c r="BG180"/>
  <c r="BG183"/>
  <c i="2" r="E50"/>
  <c r="J56"/>
  <c r="F58"/>
  <c r="J58"/>
  <c r="F59"/>
  <c r="J59"/>
  <c r="BG103"/>
  <c r="BG108"/>
  <c r="BG110"/>
  <c r="BG115"/>
  <c r="BG120"/>
  <c r="BG126"/>
  <c r="BG130"/>
  <c r="BG134"/>
  <c r="BG138"/>
  <c r="BG142"/>
  <c r="BG147"/>
  <c r="BG150"/>
  <c r="BG156"/>
  <c r="BG161"/>
  <c r="BG164"/>
  <c r="BG167"/>
  <c r="BG173"/>
  <c r="BG177"/>
  <c r="BG180"/>
  <c r="BG184"/>
  <c r="BG189"/>
  <c r="BG191"/>
  <c r="BG196"/>
  <c r="BG199"/>
  <c r="BG202"/>
  <c r="BG207"/>
  <c r="BG212"/>
  <c r="BG217"/>
  <c r="BG222"/>
  <c r="BG228"/>
  <c r="BG234"/>
  <c r="BG240"/>
  <c r="BG243"/>
  <c r="BG249"/>
  <c r="BG253"/>
  <c r="BG259"/>
  <c r="BG264"/>
  <c r="BG270"/>
  <c r="BG275"/>
  <c r="BG279"/>
  <c r="BG284"/>
  <c r="BG290"/>
  <c r="BG296"/>
  <c r="BG303"/>
  <c r="BG308"/>
  <c r="BG314"/>
  <c r="BG321"/>
  <c r="BG327"/>
  <c r="BG333"/>
  <c r="BG339"/>
  <c r="BG344"/>
  <c r="BG348"/>
  <c r="BG353"/>
  <c r="BG359"/>
  <c r="BG365"/>
  <c r="BG368"/>
  <c r="BG374"/>
  <c r="BG380"/>
  <c r="BG384"/>
  <c r="BG389"/>
  <c r="BG395"/>
  <c r="BG400"/>
  <c r="BG406"/>
  <c r="BG412"/>
  <c r="BG416"/>
  <c r="BG422"/>
  <c r="BG425"/>
  <c r="BG431"/>
  <c r="BG434"/>
  <c r="BG439"/>
  <c r="BG445"/>
  <c r="BG451"/>
  <c r="BG456"/>
  <c r="BG459"/>
  <c r="BG464"/>
  <c r="F35"/>
  <c i="1" r="AZ56"/>
  <c i="2" r="J35"/>
  <c i="1" r="AV56"/>
  <c i="2" r="F36"/>
  <c i="1" r="BA56"/>
  <c i="2" r="J36"/>
  <c i="1" r="AW56"/>
  <c i="2" r="F38"/>
  <c i="1" r="BC56"/>
  <c i="2" r="F39"/>
  <c i="1" r="BD56"/>
  <c r="AS54"/>
  <c i="3" r="F35"/>
  <c i="1" r="AZ57"/>
  <c i="3" r="J35"/>
  <c i="1" r="AV57"/>
  <c i="3" r="F36"/>
  <c i="1" r="BA57"/>
  <c i="3" r="J36"/>
  <c i="1" r="AW57"/>
  <c i="3" r="F38"/>
  <c i="1" r="BC57"/>
  <c i="3" r="F39"/>
  <c i="1" r="BD57"/>
  <c i="4" r="F35"/>
  <c i="1" r="AZ58"/>
  <c i="4" r="J35"/>
  <c i="1" r="AV58"/>
  <c i="4" r="F36"/>
  <c i="1" r="BA58"/>
  <c i="4" r="J36"/>
  <c i="1" r="AW58"/>
  <c i="4" r="F38"/>
  <c i="1" r="BC58"/>
  <c i="4" r="F39"/>
  <c i="1" r="BD58"/>
  <c i="5" r="F36"/>
  <c i="1" r="BA60"/>
  <c i="5" r="J36"/>
  <c i="1" r="AW60"/>
  <c i="5" r="F37"/>
  <c i="1" r="BB60"/>
  <c i="5" r="F38"/>
  <c i="1" r="BC60"/>
  <c i="5" r="F39"/>
  <c i="1" r="BD60"/>
  <c i="6" r="F36"/>
  <c i="1" r="BA61"/>
  <c i="6" r="J36"/>
  <c i="1" r="AW61"/>
  <c i="6" r="F37"/>
  <c i="1" r="BB61"/>
  <c i="6" r="F38"/>
  <c i="1" r="BC61"/>
  <c i="6" r="F39"/>
  <c i="1" r="BD61"/>
  <c i="6" l="1" r="T125"/>
  <c r="R125"/>
  <c r="P125"/>
  <c r="T91"/>
  <c r="R91"/>
  <c r="P91"/>
  <c i="1" r="AU61"/>
  <c i="5" r="T91"/>
  <c r="T90"/>
  <c r="R91"/>
  <c r="R90"/>
  <c r="P91"/>
  <c r="P90"/>
  <c i="1" r="AU60"/>
  <c i="4" r="T91"/>
  <c r="T90"/>
  <c r="R91"/>
  <c r="R90"/>
  <c r="P91"/>
  <c r="P90"/>
  <c i="1" r="AU58"/>
  <c i="3" r="T95"/>
  <c r="T94"/>
  <c r="R95"/>
  <c r="R94"/>
  <c r="P95"/>
  <c r="P94"/>
  <c i="1" r="AU57"/>
  <c i="2" r="T101"/>
  <c r="T100"/>
  <c r="R101"/>
  <c r="R100"/>
  <c r="P101"/>
  <c r="P100"/>
  <c i="1" r="AU56"/>
  <c i="2" r="BK101"/>
  <c r="J101"/>
  <c r="J64"/>
  <c r="BK437"/>
  <c r="J437"/>
  <c r="J75"/>
  <c r="BK462"/>
  <c r="J462"/>
  <c r="J77"/>
  <c i="3" r="BK95"/>
  <c r="J95"/>
  <c r="J64"/>
  <c r="BK162"/>
  <c r="J162"/>
  <c r="J71"/>
  <c i="4" r="BK91"/>
  <c r="J91"/>
  <c r="J64"/>
  <c i="5" r="BK91"/>
  <c r="J91"/>
  <c r="J64"/>
  <c i="6" r="BK92"/>
  <c r="J92"/>
  <c r="J64"/>
  <c r="BK125"/>
  <c r="J125"/>
  <c r="J66"/>
  <c i="1" r="AT56"/>
  <c i="2" r="F37"/>
  <c i="1" r="BB56"/>
  <c r="AT57"/>
  <c i="3" r="F37"/>
  <c i="1" r="BB57"/>
  <c r="AT58"/>
  <c i="4" r="F37"/>
  <c i="1" r="BB58"/>
  <c r="BD55"/>
  <c r="BC55"/>
  <c r="AY55"/>
  <c r="BA55"/>
  <c r="AW55"/>
  <c r="AZ55"/>
  <c r="AV55"/>
  <c i="5" r="F35"/>
  <c i="1" r="AZ60"/>
  <c i="5" r="J35"/>
  <c i="1" r="AV60"/>
  <c r="AT60"/>
  <c r="BD59"/>
  <c r="BC59"/>
  <c r="AY59"/>
  <c r="BB59"/>
  <c r="AX59"/>
  <c r="BA59"/>
  <c r="AW59"/>
  <c i="6" r="F35"/>
  <c i="1" r="AZ61"/>
  <c i="6" r="J35"/>
  <c i="1" r="AV61"/>
  <c r="AT61"/>
  <c i="2" l="1" r="BK100"/>
  <c r="J100"/>
  <c r="J63"/>
  <c i="3" r="BK94"/>
  <c r="J94"/>
  <c r="J63"/>
  <c i="4" r="BK90"/>
  <c r="J90"/>
  <c r="J63"/>
  <c i="5" r="BK90"/>
  <c r="J90"/>
  <c r="J63"/>
  <c i="6" r="BK91"/>
  <c r="J91"/>
  <c r="J63"/>
  <c i="1" r="AU59"/>
  <c r="AU55"/>
  <c r="AU54"/>
  <c r="AT55"/>
  <c r="BB55"/>
  <c r="AX55"/>
  <c r="AZ59"/>
  <c r="AV59"/>
  <c r="AT59"/>
  <c r="BD54"/>
  <c r="W33"/>
  <c r="BC54"/>
  <c r="W32"/>
  <c r="BA54"/>
  <c r="W30"/>
  <c i="6" l="1" r="J32"/>
  <c i="1" r="AG61"/>
  <c i="2" r="J32"/>
  <c i="1" r="AG56"/>
  <c r="AN56"/>
  <c i="3" r="J32"/>
  <c i="1" r="AG57"/>
  <c i="4" r="J32"/>
  <c i="1" r="AG58"/>
  <c i="5" r="J32"/>
  <c i="1" r="AG60"/>
  <c r="AZ54"/>
  <c r="W29"/>
  <c r="AW54"/>
  <c r="AK30"/>
  <c r="BB54"/>
  <c r="W31"/>
  <c r="AY54"/>
  <c i="2" l="1" r="J41"/>
  <c i="3" r="J41"/>
  <c i="4" r="J41"/>
  <c i="5" r="J41"/>
  <c i="6" r="J41"/>
  <c i="1" r="AN57"/>
  <c r="AN58"/>
  <c r="AN60"/>
  <c r="AN61"/>
  <c r="AG55"/>
  <c r="AG59"/>
  <c r="AV54"/>
  <c r="AK29"/>
  <c r="AX54"/>
  <c l="1" r="AN55"/>
  <c r="AN59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<sst xmlns="http://schemas.openxmlformats.org/spreadsheetml/2006/main">
  <si>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</si>
  <si>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</si>
  <si>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</si>
  <si>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</si>
  <si>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</si>
  <si>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{5bff0ba7-f5f2-4031-8f73-1cce964ec639}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</si>
  <si>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</si>
  <si>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</si>
  <si>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</si>
  <si>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</si>
  <si>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</si>
  <si>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</si>
  <si>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</si>
  <si>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</si>
  <si>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119251001_119251002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</si>
  <si>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</si>
  <si>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</si>
  <si>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Stěnava, Broumov, obnova LB zdi a těžení nánosů</t>
  </si>
  <si>
    <t>KSO:</t>
  </si>
  <si>
    <t/>
  </si>
  <si>
    <t>CC-CZ:</t>
  </si>
  <si>
    <t>Místo:</t>
  </si>
  <si>
    <t>Broumov</t>
  </si>
  <si>
    <t>Datum:</t>
  </si>
  <si>
    <t>6.6.2025</t>
  </si>
  <si>
    <t>Zadavatel:</t>
  </si>
  <si>
    <t>IČ:</t>
  </si>
  <si>
    <t>70890005</t>
  </si>
  <si>
    <t>Povodí Labe, státní podnik</t>
  </si>
  <si>
    <t>DIČ:</t>
  </si>
  <si>
    <t>Účastník:</t>
  </si>
  <si>
    <t>Vyplň údaj</t>
  </si>
  <si>
    <t>Projektant:</t>
  </si>
  <si>
    <t>27221253</t>
  </si>
  <si>
    <t>HG partner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</si>
  <si>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</si>
  <si>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</si>
  <si>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</si>
  <si>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</si>
  <si>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</si>
  <si>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</si>
  <si>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</si>
  <si>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</si>
  <si>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</si>
  <si>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</si>
  <si>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</si>
  <si>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</si>
  <si>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</si>
  <si>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</si>
  <si>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</si>
  <si>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</si>
  <si>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</si>
  <si>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</si>
  <si>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</si>
  <si>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</si>
  <si>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</si>
  <si>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</si>
  <si>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</si>
  <si>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</si>
  <si>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</si>
  <si>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</si>
  <si>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</si>
  <si>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</si>
  <si>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</si>
  <si>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</si>
  <si>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</si>
  <si>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</si>
  <si>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</si>
  <si>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</si>
  <si>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</si>
  <si>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</si>
  <si>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</si>
  <si>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</si>
  <si>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</si>
  <si>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</si>
  <si>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</si>
  <si>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</si>
  <si>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</si>
  <si>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119251001</t>
  </si>
  <si>
    <t>Stěnava, Broumov, obnova LB zdi, ř.km 37,430 - 37,550</t>
  </si>
  <si>
    <t>STA</t>
  </si>
  <si>
    <t>1</t>
  </si>
  <si>
    <t>{f4fde064-0c45-4a16-b15c-4ba4400cc5c5}</t>
  </si>
  <si>
    <t>2</t>
  </si>
  <si>
    <t>/</t>
  </si>
  <si>
    <t>SO 01</t>
  </si>
  <si>
    <t>km 0,000 - 0,043 7</t>
  </si>
  <si>
    <t>Soupis</t>
  </si>
  <si>
    <t>{f907076f-59b3-4789-8b8c-cc525bfa5e26}</t>
  </si>
  <si>
    <t>SO 02</t>
  </si>
  <si>
    <t>km 0,043 7 – 0,120</t>
  </si>
  <si>
    <t>{5ed4d711-3785-4c27-b488-159673821236}</t>
  </si>
  <si>
    <t>VON</t>
  </si>
  <si>
    <t>Vedlejší a ostatní ...</t>
  </si>
  <si>
    <t>{3642748d-f89f-4fb5-ab61-7e1522a42003}</t>
  </si>
  <si>
    <t>119251002</t>
  </si>
  <si>
    <t>Stěnava, Broumov, odstranění nánosů, ř.km 35,130 - 35,850</t>
  </si>
  <si>
    <t>{63402ec7-eccb-4a41-9765-b19ecc398d5c}</t>
  </si>
  <si>
    <t>odtěžení nánosů</t>
  </si>
  <si>
    <t>{1ff476d1-dced-4de4-b7b8-efe88989449d}</t>
  </si>
  <si>
    <t>{8f7f4d36-33a6-45ce-97b3-30ca8c2da35d}</t>
  </si>
  <si>
    <t>KRYCÍ LIST SOUPISU PRACÍ</t>
  </si>
  <si>
    <t>Objekt:</t>
  </si>
  <si>
    <t>119251001 - Stěnava, Broumov, obnova LB zdi, ř.km 37,430 - 37,550</t>
  </si>
  <si>
    <t>Soupis:</t>
  </si>
  <si>
    <t>SO 01 - km 0,000 - 0,043 7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</si>
  <si>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</si>
  <si>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</si>
  <si>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</si>
  <si>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</si>
  <si>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</si>
  <si>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</si>
  <si>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</si>
  <si>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</si>
  <si>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</si>
  <si>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</si>
  <si>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</si>
  <si>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</si>
  <si>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</si>
  <si>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</si>
  <si>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</si>
  <si>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</si>
  <si>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</si>
  <si>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M - Práce a dodávky M</t>
  </si>
  <si>
    <t xml:space="preserve">    23-M - Montáže potrubí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</si>
  <si>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</si>
  <si>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</si>
  <si>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</si>
  <si>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</si>
  <si>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</si>
  <si>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</si>
  <si>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</si>
  <si>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</si>
  <si>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</si>
  <si>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</si>
  <si>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</si>
  <si>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</si>
  <si>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</si>
  <si>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</si>
  <si>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</si>
  <si>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</si>
  <si>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</si>
  <si>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Zemní práce</t>
  </si>
  <si>
    <t>K</t>
  </si>
  <si>
    <t>R11125110</t>
  </si>
  <si>
    <t>Odstranění křovin a náletů i s kořeny sklonu terénu do 1:5 z celkové plochy do 100 m2 strojně</t>
  </si>
  <si>
    <t>m2</t>
  </si>
  <si>
    <t>4</t>
  </si>
  <si>
    <t>PP</t>
  </si>
  <si>
    <t>P</t>
  </si>
  <si>
    <t>Poznámka k položce:_x000d_
Poznámka k položce: - vč. odstranění 5 ks pařezů</t>
  </si>
  <si>
    <t>VV</t>
  </si>
  <si>
    <t>45 "D.1 odstranění vegetace - křoviny a nálety; plocha</t>
  </si>
  <si>
    <t>Součet</t>
  </si>
  <si>
    <t>R16230152</t>
  </si>
  <si>
    <t>Vodorovné přemístění odstraněných křovin, větví a pařezů do místa uložení, vč. likvidace dle platné legislativy</t>
  </si>
  <si>
    <t>kpl</t>
  </si>
  <si>
    <t>3</t>
  </si>
  <si>
    <t>113201111</t>
  </si>
  <si>
    <t>Vytrhání obrub chodníkových ležatých</t>
  </si>
  <si>
    <t>m</t>
  </si>
  <si>
    <t>CS ÚRS 2025 01</t>
  </si>
  <si>
    <t>6</t>
  </si>
  <si>
    <t>Vytrhání obrub s vybouráním lože, s přemístěním hmot na skládku na vzdálenost do 3 m nebo s naložením na dopravní prostředek chodníkových ležatých</t>
  </si>
  <si>
    <t>Online PSC</t>
  </si>
  <si>
    <t>https://podminky.urs.cz/item/CS_URS_2025_01/113201111</t>
  </si>
  <si>
    <t xml:space="preserve">66,00  "F.4 SO 01 dlažba - rozebrání dlažby - bourání obrubníku</t>
  </si>
  <si>
    <t>113107162</t>
  </si>
  <si>
    <t>Odstranění podkladu z kameniva drceného tl přes 100 do 200 mm strojně pl přes 50 do 200 m2</t>
  </si>
  <si>
    <t>8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</si>
  <si>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</si>
  <si>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https://podminky.urs.cz/item/CS_URS_2025_01/113107162</t>
  </si>
  <si>
    <t xml:space="preserve">140,00  "F.4 SO 01 dlažba - rozebrání dlažby - odstranění podkladu tl. 150 mm</t>
  </si>
  <si>
    <t>5</t>
  </si>
  <si>
    <t>113106121</t>
  </si>
  <si>
    <t>Rozebrání dlažeb z betonových nebo kamenných dlaždic komunikací pro pěší ručně</t>
  </si>
  <si>
    <t>10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</si>
  <si>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</si>
  <si>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https://podminky.urs.cz/item/CS_URS_2025_01/113106121</t>
  </si>
  <si>
    <t>Poznámka k položce:_x000d_
Poznámka k položce: - dlažba bude použita zpět, 10% bude nahrazeno novou</t>
  </si>
  <si>
    <t xml:space="preserve">140,00  "F.4 SO 01 dlažba - rozebrání dlažby (30x30 cm)</t>
  </si>
  <si>
    <t>114203202</t>
  </si>
  <si>
    <t>Očištění lomového kamene nebo betonových tvárnic od malty</t>
  </si>
  <si>
    <t>m3</t>
  </si>
  <si>
    <t>Očištění lomového kamene nebo betonových tvárnic získaných při rozebrání dlažeb, záhozů, rovnanin a soustřeďovacích staveb od malty</t>
  </si>
  <si>
    <t>https://podminky.urs.cz/item/CS_URS_2025_01/114203202</t>
  </si>
  <si>
    <t>Poznámka k položce:_x000d_
Poznámka k položce: - očištění vytříděného kamene z původního opevnění</t>
  </si>
  <si>
    <t>7</t>
  </si>
  <si>
    <t>114203301</t>
  </si>
  <si>
    <t>Třídění lomového kamene nebo betonových tvárnic podle druhu, velikosti nebo tvaru - strojně</t>
  </si>
  <si>
    <t>14</t>
  </si>
  <si>
    <t>Třídění lomového kamene nebo betonových tvárnic strojně získaných při rozebrání dlažeb, záhozů, rovnanin a soustřeďovacích staveb podle druhu, velikosti nebo tvaru</t>
  </si>
  <si>
    <t>https://podminky.urs.cz/item/CS_URS_2025_01/114203301</t>
  </si>
  <si>
    <t>Poznámka k položce:_x000d_
Poznámka k položce: - třídění kamene z původního opevnění</t>
  </si>
  <si>
    <t>162351123</t>
  </si>
  <si>
    <t>Vodorovné přemístění přes 50 do 500 m výkopku/sypaniny z hornin třídy těžitelnosti II skupiny 4 a 5</t>
  </si>
  <si>
    <t>16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</si>
  <si>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</si>
  <si>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https://podminky.urs.cz/item/CS_URS_2025_01/162351123</t>
  </si>
  <si>
    <t>Poznámka k položce:_x000d_
Poznámka k položce: - kámen z původního opevnění</t>
  </si>
  <si>
    <t>9</t>
  </si>
  <si>
    <t>167151102</t>
  </si>
  <si>
    <t>Nakládání výkopku z hornin třídy těžitelnosti II skupiny 4 a 5 do 100 m3</t>
  </si>
  <si>
    <t>18</t>
  </si>
  <si>
    <t>Nakládání, skládání a překládání neulehlého výkopku nebo sypaniny strojně nakládání, množství do 100 m3, z horniny třídy těžitelnosti II, skupiny 4 a 5</t>
  </si>
  <si>
    <t>https://podminky.urs.cz/item/CS_URS_2025_01/167151102</t>
  </si>
  <si>
    <t>119003227</t>
  </si>
  <si>
    <t>Mobilní plotová zábrana vyplněná dráty výšky přes 1,5 do 2,2 m pro zabezpečení výkopu zřízení</t>
  </si>
  <si>
    <t>20</t>
  </si>
  <si>
    <t>Pomocné konstrukce při zabezpečení výkopu svislé ocelové mobilní oplocení, výšky přes 1,5 do 2,2 m panely vyplněné dráty zřízení</t>
  </si>
  <si>
    <t>https://podminky.urs.cz/item/CS_URS_2025_01/119003227</t>
  </si>
  <si>
    <t>8+9+65+5 "mobilní oplocení staveniště</t>
  </si>
  <si>
    <t>11</t>
  </si>
  <si>
    <t>119003228</t>
  </si>
  <si>
    <t>Mobilní plotová zábrana vyplněná dráty výšky přes 1,5 do 2,2 m pro zabezpečení výkopu odstranění</t>
  </si>
  <si>
    <t>22</t>
  </si>
  <si>
    <t>Pomocné konstrukce při zabezpečení výkopu svislé ocelové mobilní oplocení, výšky přes 1,5 do 2,2 m panely vyplněné dráty odstranění</t>
  </si>
  <si>
    <t>https://podminky.urs.cz/item/CS_URS_2025_01/119003228</t>
  </si>
  <si>
    <t>122211101</t>
  </si>
  <si>
    <t>Odkopávky a prokopávky v hornině třídy těžitelnosti I, skupiny 3 ručně</t>
  </si>
  <si>
    <t>24</t>
  </si>
  <si>
    <t>Odkopávky a prokopávky ručně zapažené i nezapažené v hornině třídy těžitelnosti I skupiny 3</t>
  </si>
  <si>
    <t>https://podminky.urs.cz/item/CS_URS_2025_01/122211101</t>
  </si>
  <si>
    <t>Poznámka k položce:_x000d_
Poznámka k položce: - výkop za ponechanou přizdívkou a v blízkosti mostu</t>
  </si>
  <si>
    <t>14,90 "F.4 tab vv SO 01 - výkop (ručně)</t>
  </si>
  <si>
    <t>13</t>
  </si>
  <si>
    <t>124253100</t>
  </si>
  <si>
    <t>Vykopávky pro koryta vodotečí v hornině třídy těžitelnosti I skupiny 3 objem do 100 m3 strojně</t>
  </si>
  <si>
    <t>26</t>
  </si>
  <si>
    <t>Vykopávky pro koryta vodotečí strojně v hornině třídy těžitelnosti I skupiny 3 do 100 m3</t>
  </si>
  <si>
    <t>https://podminky.urs.cz/item/CS_URS_2025_01/124253100</t>
  </si>
  <si>
    <t>61,06 "F.4 tab vv SO 01 - výkop</t>
  </si>
  <si>
    <t>162351103</t>
  </si>
  <si>
    <t>Vodorovné přemístění přes 50 do 500 m výkopku/sypaniny z horniny třídy těžitelnosti I skupiny 1 až 3</t>
  </si>
  <si>
    <t>28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</si>
  <si>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</si>
  <si>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https://podminky.urs.cz/item/CS_URS_2025_01/162351103</t>
  </si>
  <si>
    <t>15</t>
  </si>
  <si>
    <t>167151111</t>
  </si>
  <si>
    <t>Nakládání výkopku z hornin třídy těžitelnosti I skupiny 1 až 3 přes 100 m3</t>
  </si>
  <si>
    <t>30</t>
  </si>
  <si>
    <t>Nakládání, skládání a překládání neulehlého výkopku nebo sypaniny strojně nakládání, množství přes 100 m3, z hornin třídy těžitelnosti I, skupiny 1 až 3</t>
  </si>
  <si>
    <t>https://podminky.urs.cz/item/CS_URS_2025_01/167151111</t>
  </si>
  <si>
    <t>174151101</t>
  </si>
  <si>
    <t>Zásyp jam, šachet rýh nebo kolem objektů sypaninou se zhutněním</t>
  </si>
  <si>
    <t>32</t>
  </si>
  <si>
    <t>Zásyp sypaninou z jakékoliv horniny strojně s uložením výkopku ve vrstvách se zhutněním jam, šachet, rýh nebo kolem objektů v těchto vykopávkách</t>
  </si>
  <si>
    <t xml:space="preserve">33,80 "F.4 tab vv SO 01 zpětný zásyp </t>
  </si>
  <si>
    <t>Mezisoučet</t>
  </si>
  <si>
    <t>24,93 "F.4 tab vv SO 01 nepropustná zemina za rubem zdi</t>
  </si>
  <si>
    <t>17</t>
  </si>
  <si>
    <t>M</t>
  </si>
  <si>
    <t>58125110</t>
  </si>
  <si>
    <t>jíl surový kusový</t>
  </si>
  <si>
    <t>t</t>
  </si>
  <si>
    <t>34</t>
  </si>
  <si>
    <t>24,93*1,8 "F.4 tab vv SO 01 nepropustná zemina za rubem zdi; objem * obj. hmotnost</t>
  </si>
  <si>
    <t>181411131</t>
  </si>
  <si>
    <t>Založení parkového trávníku výsevem pl do 1000 m2 v rovině a ve svahu do 1:5</t>
  </si>
  <si>
    <t>36</t>
  </si>
  <si>
    <t>Založení trávníku na půdě předem připravené plochy do 1000 m2 výsevem včetně utažení parkového v rovině nebo na svahu do 1:5</t>
  </si>
  <si>
    <t>https://podminky.urs.cz/item/CS_URS_2025_01/181411131</t>
  </si>
  <si>
    <t>19</t>
  </si>
  <si>
    <t>00572470</t>
  </si>
  <si>
    <t>osivo směs travní univerzál</t>
  </si>
  <si>
    <t>kg</t>
  </si>
  <si>
    <t>38</t>
  </si>
  <si>
    <t>21,1*0,015 "Přepočtené koeficientem množství</t>
  </si>
  <si>
    <t>181351003</t>
  </si>
  <si>
    <t>Rozprostření ornice tl vrstvy do 200 mm pl do 100 m2 v rovině nebo ve svahu do 1:5 strojně</t>
  </si>
  <si>
    <t>40</t>
  </si>
  <si>
    <t>Rozprostření a urovnání ornice v rovině nebo ve svahu sklonu do 1:5 strojně při souvislé ploše do 100 m2, tl. vrstvy do 200 mm</t>
  </si>
  <si>
    <t>https://podminky.urs.cz/item/CS_URS_2025_01/181351003</t>
  </si>
  <si>
    <t xml:space="preserve">21,10 "F.4 tab vv SO 01 Ohumusování a osetí tl. 100 mm </t>
  </si>
  <si>
    <t>10364101</t>
  </si>
  <si>
    <t>zemina pro terénní úpravy - ornice</t>
  </si>
  <si>
    <t>42</t>
  </si>
  <si>
    <t>R151102</t>
  </si>
  <si>
    <t>Zřízení příložného pažení stěn výkopu (rozepření konstrukce), včetně rozepření dle TZ, včetně odstranění</t>
  </si>
  <si>
    <t>44</t>
  </si>
  <si>
    <t xml:space="preserve">Poznámka k položce:_x000d_
Poznámka k položce: - pažiny - dřevěné fošny 60 mm  - sloupky - dřevěné trámky 100x100 mm  - šikmé vzpěry - ocelové trubky 89/10  - rozepření bude provedeno do přísypové lavice, případně po konzultaci se statikem bude rozepřené o konstrukci základu zdi - konkrétní forma pažení bude navržena zhotovitelem</t>
  </si>
  <si>
    <t xml:space="preserve">107,03 "F.4 tab vv SO 01příložné pažení </t>
  </si>
  <si>
    <t>23</t>
  </si>
  <si>
    <t>AGR 01.1</t>
  </si>
  <si>
    <t>Zřízení pojezdové hrázky, vč. odstranění a likvidace dle platné legislativy</t>
  </si>
  <si>
    <t>46</t>
  </si>
  <si>
    <t>Poznámka k položce:_x000d_
Poznámka k položce: - pojezdová hrázka š. 3,5 m, v. 0,8 m, dl. 21 m, naplavený materiál z koryta, příp. doplnění těsnící části pro zajištění nepropustnosti, opevnění směrem do koryta kamenným záhozem - vč. čerpání a pohotovostní čerpací soupravy a úpravy přísypové lavice v místě, kde dojde ke spárování - zřízení a odstranění - viz TZ</t>
  </si>
  <si>
    <t>R162701.1</t>
  </si>
  <si>
    <t>Vodorovné přemístění výkopku vč. uložení na skládku (poplatku) dle platné legislativy</t>
  </si>
  <si>
    <t>48</t>
  </si>
  <si>
    <t>Zakládání</t>
  </si>
  <si>
    <t>25</t>
  </si>
  <si>
    <t>282791121</t>
  </si>
  <si>
    <t>Injektážní trubky z PVC hladké vnitřní D 25 až 50 mm manžetové</t>
  </si>
  <si>
    <t>50</t>
  </si>
  <si>
    <t>Injektážní trubky z PVC závitové s osazením upravených trubek do předem připraveného injekčního vrtu, vnitřního průměru přes 25 do 50 mm, hladké manžetové</t>
  </si>
  <si>
    <t>https://podminky.urs.cz/item/CS_URS_2025_01/282791121</t>
  </si>
  <si>
    <t>88,0*0,3 "F.4 SO 01 injektáž - tr. dl. 0,3 m; počet * dl.</t>
  </si>
  <si>
    <t>R2159011</t>
  </si>
  <si>
    <t>Zhutnění podloží - základové spáry do 95% PS</t>
  </si>
  <si>
    <t>52</t>
  </si>
  <si>
    <t>Poznámka k položce:_x000d_
Poznámka k položce: - zhutnění základové spáry pod dlažbou (30 MPa)</t>
  </si>
  <si>
    <t xml:space="preserve">140,00  "F.4 SO 01 dlažba - Zhutnění základové spáry</t>
  </si>
  <si>
    <t>27</t>
  </si>
  <si>
    <t>281604111</t>
  </si>
  <si>
    <t>Injektování aktivovanými směsmi nízkotlaké vzestupné tlakem do 0,6 MPa</t>
  </si>
  <si>
    <t>hod</t>
  </si>
  <si>
    <t>54</t>
  </si>
  <si>
    <t>Injektování aktivovanými směsmi vzestupné, tlakem do 0,60 MPa</t>
  </si>
  <si>
    <t>https://podminky.urs.cz/item/CS_URS_2025_01/281604111</t>
  </si>
  <si>
    <t>88,0*1,2*0,5 "F.4 SO 01 injektáž - hl. 1,20 m á 0,5 m; počet * hl. * doba na mb</t>
  </si>
  <si>
    <t>58521130</t>
  </si>
  <si>
    <t>cement portlandský CEM I 42,5MPa</t>
  </si>
  <si>
    <t>56</t>
  </si>
  <si>
    <t xml:space="preserve">Poznámka k položce:_x000d_
Poznámka k položce: Požadavky na injektážní směs: - velikost zrna &lt;0,5  CEM I 42,5 R a vody. Poměr mísení c:v = 1,4:1, objemová hmotnost směsi γ = 1,65  g.cm-3, pevnost v tlaku po 7 dnech min. 15 MPa, po 28 dnech min. 20 MPa. Dekantace (odstoj) směsi v procentech objemu by neměla překročit hodnoty 2% po 1 h, 4% po 2 h a 5% po 3 hodinách. - dle TZ</t>
  </si>
  <si>
    <t>88,0*1,2*50*(1,43/1000) "F.4 SO 01 injektáž - hl. 1,20 m á 0,5 m; počet * spotřeba na mb * spotřeba na l směsi</t>
  </si>
  <si>
    <t>29</t>
  </si>
  <si>
    <t>13021019</t>
  </si>
  <si>
    <t>tyč ocelová kruhová žebírková DIN 488 jakost B500B (10 505) výztuž do betonu D 25mm</t>
  </si>
  <si>
    <t>58</t>
  </si>
  <si>
    <t>Poznámka k položce:_x000d_
Poznámka k položce: - hmotnost: 3,85 kg/m</t>
  </si>
  <si>
    <t>88,0*1,0*(3,85/1000) "F.4 SO 01 injektáž - výztuž dl. 1,0 m á 0,5 m; počet * délka * hmotnost</t>
  </si>
  <si>
    <t>Svislé a kompletní konstrukce</t>
  </si>
  <si>
    <t>317321018</t>
  </si>
  <si>
    <t>Římsy opěrných zdí a valů ze ŽB tř. C 30/37</t>
  </si>
  <si>
    <t>60</t>
  </si>
  <si>
    <t>Římsy opěrných zdí a valů z betonu železového tř. C 30/37</t>
  </si>
  <si>
    <t>https://podminky.urs.cz/item/CS_URS_2025_01/317321018</t>
  </si>
  <si>
    <t>Poznámka k položce:_x000d_
Poznámka k položce: - beton C30/37 XC4 XF4 XD3</t>
  </si>
  <si>
    <t xml:space="preserve">7,09  "F.4 tab vv SO 01 ŽB římsa C30/37 XC4 XF4 XD3</t>
  </si>
  <si>
    <t>78</t>
  </si>
  <si>
    <t>317353111</t>
  </si>
  <si>
    <t>Bednění říms opěrných zdí a valů přímých, zalomených nebo zakřivených zřízení</t>
  </si>
  <si>
    <t>62</t>
  </si>
  <si>
    <t>Bednění říms opěrných zdí a valů jakéhokoliv tvaru přímých, zalomených nebo jinak zakřivených zřízení</t>
  </si>
  <si>
    <t>https://podminky.urs.cz/item/CS_URS_2025_01/317353111</t>
  </si>
  <si>
    <t xml:space="preserve">22,15  "F.4 tab vv SO 01 římsa - bednění</t>
  </si>
  <si>
    <t>2,56 "F.4 SO 01 římsa - dilatace - bednění</t>
  </si>
  <si>
    <t>79</t>
  </si>
  <si>
    <t>317353112</t>
  </si>
  <si>
    <t>Bednění říms opěrných zdí a valů přímých, zalomených nebo zakřivených odstranění</t>
  </si>
  <si>
    <t>64</t>
  </si>
  <si>
    <t>Bednění říms opěrných zdí a valů jakéhokoliv tvaru přímých, zalomených nebo jinak zakřivených odstranění</t>
  </si>
  <si>
    <t>https://podminky.urs.cz/item/CS_URS_2025_01/317353112</t>
  </si>
  <si>
    <t>80</t>
  </si>
  <si>
    <t>317361016</t>
  </si>
  <si>
    <t>Výztuž říms opěrných zdí a valů z betonářské oceli 10 505</t>
  </si>
  <si>
    <t>66</t>
  </si>
  <si>
    <t>Výztuž říms opěrných zdí a valů z oceli 10 505 (R) nebo BSt 500</t>
  </si>
  <si>
    <t>https://podminky.urs.cz/item/CS_URS_2025_01/317361016</t>
  </si>
  <si>
    <t>Poznámka k položce:_x000d_
Poznámka k položce: - B500b, vč. trnů pro kotvení římsy do zdi</t>
  </si>
  <si>
    <t xml:space="preserve">7,09*(80/1000)  "F.4 tab vv SO 01 ŽB římsa - výztuž; 80 kg/m3 betonu dle obdobných konstrukcí</t>
  </si>
  <si>
    <t>35</t>
  </si>
  <si>
    <t>321212745</t>
  </si>
  <si>
    <t>Oprava zdiva vodních staveb do 3 m3 z lomového kamene obkladního bez jeho dodání</t>
  </si>
  <si>
    <t>68</t>
  </si>
  <si>
    <t>Oprava zdiva nadzákladového z lomového kamene vodních staveb přehrad, jezů a plavebních komor, spodní stavby vodních elektráren, jader přehrad, odběrných věží a výpustných zařízení, opěrných zdí, šachet, šachtic a ostatních konstrukcí objemu opravovaných</t>
  </si>
  <si>
    <t>https://podminky.urs.cz/item/CS_URS_2025_01/321212745</t>
  </si>
  <si>
    <t>Poznámka k položce:_x000d_
Poznámka k položce: - využití původního kamene</t>
  </si>
  <si>
    <t>321222111</t>
  </si>
  <si>
    <t>Zdění obkladního zdiva vodních staveb řádkového</t>
  </si>
  <si>
    <t>70</t>
  </si>
  <si>
    <t>Zdění obkladního zdiva vodních staveb přehrad, jezů a plavebních komor, spodní stavby vodních elektráren, odběrných věží a výpustných zařízení, opěrných zdí, šachet, šachtic a ostatních konstrukcí řádkového hrubého i čistého s vyspárováním na maltu cement</t>
  </si>
  <si>
    <t>https://podminky.urs.cz/item/CS_URS_2025_01/321222111</t>
  </si>
  <si>
    <t>Poznámka k položce:_x000d_
Poznámka k položce: - líc zdi, tl. 0,3 m</t>
  </si>
  <si>
    <t xml:space="preserve">22,39  "F.4 tab vv SO 01 nadzákladové zdivo - líc (pískovec)</t>
  </si>
  <si>
    <t>37</t>
  </si>
  <si>
    <t>58381086</t>
  </si>
  <si>
    <t>kámen lomový upravený štípaný (80, 40, 20 cm) pískovec</t>
  </si>
  <si>
    <t>72</t>
  </si>
  <si>
    <t>Poznámka k položce:_x000d_
Poznámka k položce: - kámen vhodný pro vodní stavby</t>
  </si>
  <si>
    <t>22,39*2 "Přepočtené koeficientem množství</t>
  </si>
  <si>
    <t>338171113</t>
  </si>
  <si>
    <t>Osazování sloupků a vzpěr plotových ocelových v do 2 m se zabetonováním</t>
  </si>
  <si>
    <t>kus</t>
  </si>
  <si>
    <t>74</t>
  </si>
  <si>
    <t>Montáž sloupků a vzpěr plotových ocelových trubkových nebo profilovaných výšky do 2 m se zabetonováním do 0,08 m3 do připravených jamek</t>
  </si>
  <si>
    <t>https://podminky.urs.cz/item/CS_URS_2025_01/338171113</t>
  </si>
  <si>
    <t>Poznámka k položce:_x000d_
Poznámka k položce: - původní sloupky pr. 90 mm</t>
  </si>
  <si>
    <t>8,00 "F.4 SO 01 oplocení - demontáž stávajícího plotu (pletivo) - původní sloupky</t>
  </si>
  <si>
    <t>39</t>
  </si>
  <si>
    <t>348401220</t>
  </si>
  <si>
    <t>Montáž oplocení ze strojového pletiva bez napínacích drátů v do 1,6 m</t>
  </si>
  <si>
    <t>76</t>
  </si>
  <si>
    <t>Montáž oplocení z pletiva strojového bez napínacích drátů do 1,6 m</t>
  </si>
  <si>
    <t>https://podminky.urs.cz/item/CS_URS_2025_01/348401220</t>
  </si>
  <si>
    <t>21,20 "F.4 SO 01 oplocení - nové pletivo</t>
  </si>
  <si>
    <t>31324756</t>
  </si>
  <si>
    <t>pletivo drátěné se čtvercovými oky zapletené Pz 50x2x1600mm</t>
  </si>
  <si>
    <t>21,2*1,05 "Přepočtené koeficientem množství</t>
  </si>
  <si>
    <t>41</t>
  </si>
  <si>
    <t>R32121323</t>
  </si>
  <si>
    <t>Zdivo nadzákladové z lomového kamene vodních staveb rubové se zatřením na maltu MC 25 - bez dodání kamene</t>
  </si>
  <si>
    <t>Zdivo nadzákladové z lomového kamene vodních staveb přehrad, jezů a plavebních komor, spodní stavby vodních elektráren, odběrných věží a výpustných zařízení, opěrných zdí, šachet, šachtic a ostatních konstrukcí rubové z lomového kamene lomařsky upraveného</t>
  </si>
  <si>
    <t>Poznámka k položce:_x000d_
Poznámka k položce: - využití kamenného zdiva z původní konstrukce</t>
  </si>
  <si>
    <t xml:space="preserve">55,66  "F.4 tab vv SO 01 nadzákladové zdivo - rub (původní kámen)</t>
  </si>
  <si>
    <t>R3381711</t>
  </si>
  <si>
    <t>Osazování ocelového oplocení z dílců v do 2 m se zabetonováním</t>
  </si>
  <si>
    <t>82</t>
  </si>
  <si>
    <t>Poznámka k položce:_x000d_
Poznámka k položce: - vč. výkopu pro sloupky a jejich zabetonování (celkem 3 ks sloupků)</t>
  </si>
  <si>
    <t>8,00 "F.4 SO 01 oplocení - ocelový plot - demontáž a obnova (zabetonování) - u p.č. 552</t>
  </si>
  <si>
    <t>Vodorovné konstrukce</t>
  </si>
  <si>
    <t>43</t>
  </si>
  <si>
    <t>457311117</t>
  </si>
  <si>
    <t>Vyrovnávací nebo spádový beton C 25/30 včetně úpravy povrchu</t>
  </si>
  <si>
    <t>84</t>
  </si>
  <si>
    <t>Vyrovnávací nebo spádový beton včetně úpravy povrchu C 25/30</t>
  </si>
  <si>
    <t>https://podminky.urs.cz/item/CS_URS_2025_01/457311117</t>
  </si>
  <si>
    <t>Poznámka k položce:_x000d_
Poznámka k položce: - beton C30/37 XC4 XF3 XA1</t>
  </si>
  <si>
    <t xml:space="preserve">6,31  "F.4 tab vv SO 01 vyrovnávací vrstva betonu C25/30</t>
  </si>
  <si>
    <t>457542111</t>
  </si>
  <si>
    <t>Filtrační vrstvy ze štěrkodrti se zhutněním frakce od 0 až 22 do 0 až 63 mm</t>
  </si>
  <si>
    <t>86</t>
  </si>
  <si>
    <t>Filtrační vrstvy jakékoliv tloušťky a sklonu ze štěrkodrti se zhutněním do 10 pojezdů/m3, frakce od 0-22 do 0-63 mm</t>
  </si>
  <si>
    <t>https://podminky.urs.cz/item/CS_URS_2025_01/457542111</t>
  </si>
  <si>
    <t>Poznámka k položce:_x000d_
Poznámka k položce: - fr. 8-16 mm</t>
  </si>
  <si>
    <t xml:space="preserve">12,93  "F.4 tab vv SO 01 drenážní vrstva ŠD fr. 8-16</t>
  </si>
  <si>
    <t>Komunikace pozemní</t>
  </si>
  <si>
    <t>45</t>
  </si>
  <si>
    <t>564750011</t>
  </si>
  <si>
    <t>Podklad z kameniva hrubého drceného vel. 8-16 mm plochy přes 100 m2 tl 150 mm</t>
  </si>
  <si>
    <t>88</t>
  </si>
  <si>
    <t>Podklad nebo kryt z kameniva hrubého drceného vel. 8-16 mm s rozprostřením a zhutněním plochy přes 100 m2, po zhutnění tl. 150 mm</t>
  </si>
  <si>
    <t>https://podminky.urs.cz/item/CS_URS_2025_01/564750011</t>
  </si>
  <si>
    <t xml:space="preserve">140,00  "F.4 SO 01 dlažba - obnova dlažby - drc. kam. 8-16 mm</t>
  </si>
  <si>
    <t>596811122</t>
  </si>
  <si>
    <t>Kladení betonové dlažby komunikací pro pěší do lože z kameniva velikosti do 0,09 m2 pl přes 100 do 300 m2</t>
  </si>
  <si>
    <t>90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</si>
  <si>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přes 100 do</t>
  </si>
  <si>
    <t>https://podminky.urs.cz/item/CS_URS_2025_01/596811122</t>
  </si>
  <si>
    <t>Poznámka k položce:_x000d_
Poznámka k položce: - využití původní dlažby, 10% nová dlažba</t>
  </si>
  <si>
    <t xml:space="preserve">140,00  "F.4 SO 01 dlažba - obnova dlažby </t>
  </si>
  <si>
    <t>47</t>
  </si>
  <si>
    <t>59248005</t>
  </si>
  <si>
    <t>dlažba chodníková betonová 300x300mm tl 50mm přírodní</t>
  </si>
  <si>
    <t>92</t>
  </si>
  <si>
    <t xml:space="preserve">0,1*140,00  "F.4 SO 01 dlažba - obnova dlažby - nová dlažba; 10% * plocha</t>
  </si>
  <si>
    <t>14*1,02 "Přepočtené koeficientem množství</t>
  </si>
  <si>
    <t>Úpravy povrchů, podlahy a osazování výplní</t>
  </si>
  <si>
    <t>628613111</t>
  </si>
  <si>
    <t>Oprava nátěru částí OK mostů včetně očištění 2x základní 2xvrchní syntetický nátěr do 50 m2</t>
  </si>
  <si>
    <t>94</t>
  </si>
  <si>
    <t>Oprava nátěru částí ocelových mostních konstrukcí nebo jednotlivých prvků syntetického 2x základní a 2x vrchní nátěr včetně ručního odstranění starých nátěrů, rzi, prach a nečistot plochy jednotlivě do 50 m2</t>
  </si>
  <si>
    <t>https://podminky.urs.cz/item/CS_URS_2025_01/628613111</t>
  </si>
  <si>
    <t>Poznámka k položce:_x000d_
Poznámka k položce: - dle ceníku - pro osovou vzdálenost příčlí do 150 mm 2 x plocha</t>
  </si>
  <si>
    <t>2*1,1*30,90 "F.4 SO 01 zábradlí - zpětná montáž - úprava; 2 * výška * délka</t>
  </si>
  <si>
    <t>49</t>
  </si>
  <si>
    <t>R628635</t>
  </si>
  <si>
    <t>Spárování zdiva z lomového kamene maltou cementovou hl spár přes 50 do 140 mm</t>
  </si>
  <si>
    <t>96</t>
  </si>
  <si>
    <t>Spárování zdiva z lomového kamene upraveného maltou cementovou hloubky vysekaných spár přes 50 do 140 mm</t>
  </si>
  <si>
    <t>Poznámka k položce:_x000d_
Poznámka k položce: - malta MC 25 s kamenivem frakce 0-3 mm (vlastnosti MC budou zlepšeny přidáním reaktivního zušlechťovače malty - např.: syntetická disperze na bázi polymerů s reaktivním oxidem křemičitým), po vrstvách tl. 20-30 mm - předpoklad 60% plochy přizdívky</t>
  </si>
  <si>
    <t xml:space="preserve">52,00  "F.4 tab vv SO 01 hloubkové přespárování</t>
  </si>
  <si>
    <t>Trubní vedení</t>
  </si>
  <si>
    <t>R831372.1</t>
  </si>
  <si>
    <t>Prodloužení stávajícího vyústění, odříznutí potrubí, likvidace odřezku dle platné legislativy, nastavení potrubím PE pomocí přechodu, vč. materiálu</t>
  </si>
  <si>
    <t>ks</t>
  </si>
  <si>
    <t>98</t>
  </si>
  <si>
    <t>Poznámka k položce:_x000d_
Poznámka k položce: - obnova stávajícího potrubí DN 100 až DN 500 v dl. 1,5 m - odříznutí stávajícího potrubí, nastavení pomocí přesuvky</t>
  </si>
  <si>
    <t>8,0 "F.4 SO 01 stávající vyústění (DN 100, DN 200 a DN 500, otvor 10x10 a 20 x 40 cm)</t>
  </si>
  <si>
    <t>Ostatní konstrukce a práce, bourání</t>
  </si>
  <si>
    <t>51</t>
  </si>
  <si>
    <t>916231213</t>
  </si>
  <si>
    <t>Osazení chodníkového obrubníku betonového stojatého s boční opěrou do lože z betonu prostého</t>
  </si>
  <si>
    <t>100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</si>
  <si>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</si>
  <si>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https://podminky.urs.cz/item/CS_URS_2025_01/916231213</t>
  </si>
  <si>
    <t xml:space="preserve">66,00  "F.4 SO 01 dlažba - nový obrubník</t>
  </si>
  <si>
    <t>59217017</t>
  </si>
  <si>
    <t>obrubník betonový chodníkový 1000x100x250mm</t>
  </si>
  <si>
    <t>102</t>
  </si>
  <si>
    <t>66*1,02 "Přepočtené koeficientem množství</t>
  </si>
  <si>
    <t>53</t>
  </si>
  <si>
    <t>979054441</t>
  </si>
  <si>
    <t>Očištění vybouraných z desek nebo dlaždic s původním spárováním z kameniva těženého</t>
  </si>
  <si>
    <t>104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</si>
  <si>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</si>
  <si>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https://podminky.urs.cz/item/CS_URS_2025_01/979054441</t>
  </si>
  <si>
    <t xml:space="preserve">0,9*140,00  "F.4 SO 01 dlažba - rozebrání dlažby (30x30 cm) - 90% bude využito zpět</t>
  </si>
  <si>
    <t>931992121</t>
  </si>
  <si>
    <t>Výplň dilatačních spár z extrudovaného polystyrénu tl 20 mm</t>
  </si>
  <si>
    <t>106</t>
  </si>
  <si>
    <t>Výplň dilatačních spár z polystyrenu extrudovaného, tloušťky 20 mm</t>
  </si>
  <si>
    <t>https://podminky.urs.cz/item/CS_URS_2025_01/931992121</t>
  </si>
  <si>
    <t>Poznámka k položce:_x000d_
Poznámka k položce: - dilatační spára ŽB římsy</t>
  </si>
  <si>
    <t>2,56 "F.4 SO 01 římsa - dilatace - polystyren</t>
  </si>
  <si>
    <t>55</t>
  </si>
  <si>
    <t>931994132</t>
  </si>
  <si>
    <t>Těsnění dilatační spáry betonové konstrukce silikonovým tmelem do pl 4,0 cm2</t>
  </si>
  <si>
    <t>108</t>
  </si>
  <si>
    <t>Těsnění spáry betonové konstrukce pásy, profily, tmely tmelem silikonovým spáry dilatační do 4,0 cm2</t>
  </si>
  <si>
    <t>https://podminky.urs.cz/item/CS_URS_2025_01/931994132</t>
  </si>
  <si>
    <t>20,80 "F.4 SO 01 římsa - dilatace - pružný tmel</t>
  </si>
  <si>
    <t>R946111.1</t>
  </si>
  <si>
    <t>Mobilní lešení trubkové/dílcové š od 0,6 do 0,9 m dl do 3,2 m v přes 1,5 do 2,5 m, montáž a demontáž, vč. příplatku za použití po celou dobu stavby</t>
  </si>
  <si>
    <t>110</t>
  </si>
  <si>
    <t>Poznámka k položce:_x000d_
Poznámka k položce: - lešení pro plochu zdi 146,19 m2</t>
  </si>
  <si>
    <t>57</t>
  </si>
  <si>
    <t>966071711</t>
  </si>
  <si>
    <t>Bourání sloupků a vzpěr plotových ocelových do 2,5 m zabetonovaných</t>
  </si>
  <si>
    <t>112</t>
  </si>
  <si>
    <t>Bourání plotových sloupků a vzpěr ocelových trubkových nebo profilovaných výšky do 2,50 m zabetonovaných</t>
  </si>
  <si>
    <t>https://podminky.urs.cz/item/CS_URS_2025_01/966071711</t>
  </si>
  <si>
    <t>Poznámka k položce:_x000d_
Poznámka k položce: - sloupky budou osazeny zpět</t>
  </si>
  <si>
    <t>8,00 "F.4 SO 01 oplocení - demontáž stávajícího plotu (pletivo) - sloupky</t>
  </si>
  <si>
    <t>966071821</t>
  </si>
  <si>
    <t>Rozebrání oplocení z drátěného pletiva se čtvercovými oky v do 1,6 m</t>
  </si>
  <si>
    <t>114</t>
  </si>
  <si>
    <t>Rozebrání oplocení z pletiva drátěného se čtvercovými oky, výšky do 1,6 m</t>
  </si>
  <si>
    <t>https://podminky.urs.cz/item/CS_URS_2025_01/966071821</t>
  </si>
  <si>
    <t>Poznámka k položce:_x000d_
Poznámka k položce: - pletivo bude předáno majiteli pozemku</t>
  </si>
  <si>
    <t>21,20 "F.4 SO 01 oplocení - demontáž stávajícího plotu (pletivo)</t>
  </si>
  <si>
    <t>59</t>
  </si>
  <si>
    <t>966021112</t>
  </si>
  <si>
    <t>Bourání konstrukcí LTM zdiva kamenného na MC ručně</t>
  </si>
  <si>
    <t>116</t>
  </si>
  <si>
    <t>Bourání konstrukcí LTM ve vodních tocích s přemístěním suti na hromady na vzdálenost do 20 m nebo s naložením na dopravní prostředek ručně ze zdiva kamenného, pro jakýkoliv druh kamene na maltu cementovou</t>
  </si>
  <si>
    <t>https://podminky.urs.cz/item/CS_URS_2025_01/966021112</t>
  </si>
  <si>
    <t>Poznámka k položce:_x000d_
Poznámka k položce: - bourání části stávající zdi (za rubem přizdívky a v blízkosti mostku), uvolněné kameny při přespárování</t>
  </si>
  <si>
    <t>966025112</t>
  </si>
  <si>
    <t>Bourání konstrukcí LTM zdiva kamenného na MC strojně</t>
  </si>
  <si>
    <t>118</t>
  </si>
  <si>
    <t>Bourání konstrukcí LTM ve vodních tocích s přemístěním suti na hromady na vzdálenost do 20 m nebo s naložením na dopravní prostředek strojně ze zdiva kamenného, pro jakýkoliv druh kamene na maltu cementovou</t>
  </si>
  <si>
    <t>https://podminky.urs.cz/item/CS_URS_2025_01/966025112</t>
  </si>
  <si>
    <t xml:space="preserve">61,44 "F.4 tab vv SO 01 odbourání kamenné zdi </t>
  </si>
  <si>
    <t>61</t>
  </si>
  <si>
    <t>966045111</t>
  </si>
  <si>
    <t>Bourání konstrukcí LTM zdiva z betonu prostého neprokládaného strojně</t>
  </si>
  <si>
    <t>120</t>
  </si>
  <si>
    <t>Bourání konstrukcí LTM ve vodních tocích s přemístěním suti na hromady na vzdálenost do 20 m nebo s naložením na dopravní prostředek strojně z betonu prostého neprokládaného</t>
  </si>
  <si>
    <t>https://podminky.urs.cz/item/CS_URS_2025_01/966045111</t>
  </si>
  <si>
    <t>Poznámka k položce:_x000d_
Poznámka k položce: - bourání stávající betonové předpaty podél stávajících konstrukcí - viz D.5 a TZ</t>
  </si>
  <si>
    <t xml:space="preserve">7,09  "F.4 tab vv SO 01 odbourání betonové římsy</t>
  </si>
  <si>
    <t>977151113</t>
  </si>
  <si>
    <t>Jádrové vrty diamantovými korunkami do stavebních materiálů D přes 40 do 50 mm</t>
  </si>
  <si>
    <t>122</t>
  </si>
  <si>
    <t>Jádrové vrty diamantovými korunkami do stavebních materiálů (železobetonu, betonu, cihel, obkladů, dlažeb, kamene) průměru přes 40 do 50 mm</t>
  </si>
  <si>
    <t>https://podminky.urs.cz/item/CS_URS_2025_01/977151113</t>
  </si>
  <si>
    <t xml:space="preserve">88,0*1,2 "F.4 SO 01 injektáž - průměr vrtu 45 mm, hl. 1,20 m á 0,5 m; počet * hl. </t>
  </si>
  <si>
    <t>63</t>
  </si>
  <si>
    <t>985131111</t>
  </si>
  <si>
    <t>Očištění ploch stěn, rubu kleneb a podlah tlakovou vodou</t>
  </si>
  <si>
    <t>124</t>
  </si>
  <si>
    <t>https://podminky.urs.cz/item/CS_URS_2025_01/985131111</t>
  </si>
  <si>
    <t>Poznámka k položce:_x000d_
Poznámka k položce: - očištění stávajícího zdiva tlakovou vodou (200-300 bar) - vč. likvidace materiálu dle platné legislativy</t>
  </si>
  <si>
    <t xml:space="preserve">154,21  "F.4 tab vv SO 01 očištění zdiva tlakovou vodou</t>
  </si>
  <si>
    <t>985331213</t>
  </si>
  <si>
    <t>Dodatečné vlepování betonářské výztuže D 12 mm do chemické malty včetně vyvrtání otvoru</t>
  </si>
  <si>
    <t>126</t>
  </si>
  <si>
    <t>Dodatečné vlepování betonářské výztuže včetně vyvrtání a vyčištění otvoru chemickou maltou průměr výztuže 12 mm</t>
  </si>
  <si>
    <t>https://podminky.urs.cz/item/CS_URS_2025_01/985331213</t>
  </si>
  <si>
    <t>Poznámka k položce:_x000d_
Poznámka k položce: - trn je součástí výztuže římsy</t>
  </si>
  <si>
    <t xml:space="preserve">88*0,25  "F.4 SO 01 ŽB římsa - kotvení (á 0,5 m), délka vrtu 0,25 m; počet * délka</t>
  </si>
  <si>
    <t>65</t>
  </si>
  <si>
    <t>R9660521</t>
  </si>
  <si>
    <t>Bourání ocelového zábradlí z dílců v do 2 m s ocelových sloupků zasypaných zeminou</t>
  </si>
  <si>
    <t>128</t>
  </si>
  <si>
    <t>R9111222</t>
  </si>
  <si>
    <t>Oprava částí ocelového zábradlí svařovaného nebo šroubovaného montáž dílů hmotnosti do 50 kg, vč. materiálu</t>
  </si>
  <si>
    <t>130</t>
  </si>
  <si>
    <t>Poznámka k položce:_x000d_
Poznámka k položce: - ocelové zábradlí podél toku a ocelový plot u p.č.543, vč. branky - ocelový plot u p.č. 552 - vč. přesunu na mezideponii a zpět</t>
  </si>
  <si>
    <t>30,90 "F.4 SO 01 zábradlí - zpětná montáž - úprava</t>
  </si>
  <si>
    <t>67</t>
  </si>
  <si>
    <t>AGR 01.2</t>
  </si>
  <si>
    <t>Demontáž a znovuosazení ocel. konstrukce kolárny včetně stojanů na kola a příp. opravy PKO</t>
  </si>
  <si>
    <t>132</t>
  </si>
  <si>
    <t>997</t>
  </si>
  <si>
    <t>Přesun sutě</t>
  </si>
  <si>
    <t>997002611</t>
  </si>
  <si>
    <t>Nakládání suti a vybouraných hmot</t>
  </si>
  <si>
    <t>134</t>
  </si>
  <si>
    <t>Nakládání suti a vybouraných hmot na dopravní prostředek pro vodorovné přemístění</t>
  </si>
  <si>
    <t>https://podminky.urs.cz/item/CS_URS_2025_01/997002611</t>
  </si>
  <si>
    <t>1,488 "spárování, hmotnost dle TOV pol.R628635</t>
  </si>
  <si>
    <t>0,454 "jádrové vrty, hmotnost dle TOV pol.977151113</t>
  </si>
  <si>
    <t>69</t>
  </si>
  <si>
    <t>R997002.1</t>
  </si>
  <si>
    <t>Vodorovné přemístění suti vč. uložení na skládku (poplatku) dle platné legislativy</t>
  </si>
  <si>
    <t>136</t>
  </si>
  <si>
    <t>998</t>
  </si>
  <si>
    <t>Přesun hmot</t>
  </si>
  <si>
    <t>998332011</t>
  </si>
  <si>
    <t>Přesun hmot pro úpravy vodních toků a kanály</t>
  </si>
  <si>
    <t>138</t>
  </si>
  <si>
    <t>Přesun hmot pro úpravy vodních toků a kanály, hráze rybníků apod. dopravní vzdálenost do 500 m</t>
  </si>
  <si>
    <t>https://podminky.urs.cz/item/CS_URS_2025_01/998332011</t>
  </si>
  <si>
    <t>PSV</t>
  </si>
  <si>
    <t>Práce a dodávky PSV</t>
  </si>
  <si>
    <t>767</t>
  </si>
  <si>
    <t>Konstrukce zámečnické</t>
  </si>
  <si>
    <t>767161834</t>
  </si>
  <si>
    <t>Demontáž zábradlí rovného nerozebíratelného hmotnosti 1 m zábradlí přes 20 kg k dalšímu použití</t>
  </si>
  <si>
    <t>140</t>
  </si>
  <si>
    <t>Demontáž zábradlí k dalšímu použití rovného nerozebíratelný spoj hmotnosti 1 m zábradlí přes 20 kg</t>
  </si>
  <si>
    <t>https://podminky.urs.cz/item/CS_URS_2025_01/767161834</t>
  </si>
  <si>
    <t>Poznámka k položce:_x000d_
Poznámka k položce: - zábradlí (plot) bude osazeno zpět, vč. branky</t>
  </si>
  <si>
    <t>30,90 "F.4 SO 01 zábradlí - demontáž původního zábradlí (odřezáním, obnova)</t>
  </si>
  <si>
    <t>73</t>
  </si>
  <si>
    <t>767163122</t>
  </si>
  <si>
    <t>Montáž přímého kovového zábradlí do betonu v rovině v exteriéru</t>
  </si>
  <si>
    <t>142</t>
  </si>
  <si>
    <t>Montáž zábradlí přímého v exteriéru v rovině (na rovné ploše) kotveného do betonu</t>
  </si>
  <si>
    <t>https://podminky.urs.cz/item/CS_URS_2025_01/767163122</t>
  </si>
  <si>
    <t xml:space="preserve">Poznámka k položce:_x000d_
Poznámka k položce: - ocelové zábradlí podél toku a ocelový plot u p.č.543, vč. branky  - vč. kotvení do betonové římsy (domu - plot)</t>
  </si>
  <si>
    <t>M01.1</t>
  </si>
  <si>
    <t>Patka pro ukotvení zábradlí, vč. materiálu a montáže na zábradlí</t>
  </si>
  <si>
    <t>144</t>
  </si>
  <si>
    <t>Poznámka k položce:_x000d_
Poznámka k položce: - viz D.6</t>
  </si>
  <si>
    <t>19 "F.4 SO 01 zábradlí - zpětná montáž - počet kotvení</t>
  </si>
  <si>
    <t>75</t>
  </si>
  <si>
    <t>998767101</t>
  </si>
  <si>
    <t>Přesun hmot tonážní pro zámečnické konstrukce v objektech v do 6 m</t>
  </si>
  <si>
    <t>146</t>
  </si>
  <si>
    <t>Přesun hmot pro zámečnické konstrukce stanovený z hmotnosti přesunovaného materiálu vodorovná dopravní vzdálenost do 50 m základní v objektech výšky do 6 m</t>
  </si>
  <si>
    <t>https://podminky.urs.cz/item/CS_URS_2025_01/998767101</t>
  </si>
  <si>
    <t>998767194</t>
  </si>
  <si>
    <t>Příplatek k přesunu hmot tonážnímu pro zámečnické konstrukce za zvětšený přesun do 1000 m</t>
  </si>
  <si>
    <t>148</t>
  </si>
  <si>
    <t>Přesun hmot pro zámečnické konstrukce stanovený z hmotnosti přesunovaného materiálu vodorovná dopravní vzdálenost do 50 m Příplatek k cenám za zvětšený přesun přes vymezenou vodorovnou dopravní vzdálenost do 1000 m</t>
  </si>
  <si>
    <t>https://podminky.urs.cz/item/CS_URS_2025_01/998767194</t>
  </si>
  <si>
    <t>Práce a dodávky M</t>
  </si>
  <si>
    <t>23-M</t>
  </si>
  <si>
    <t>Montáže potrubí</t>
  </si>
  <si>
    <t>77</t>
  </si>
  <si>
    <t>R936944</t>
  </si>
  <si>
    <t>M+D odvodnění z potrubí plastového PE HD DN 80, vč. zatěsnění maltou</t>
  </si>
  <si>
    <t>bm</t>
  </si>
  <si>
    <t>150</t>
  </si>
  <si>
    <t>Poznámka k položce:_x000d_
Poznámka k položce: - potrubí PE DN 80 á 3,00 m, ve sklonu 5 % - zatěsněno maltou MC 2,5</t>
  </si>
  <si>
    <t>16,0 "F.4 SO 01 odvodnění - PE DN 80, dl. 1 m</t>
  </si>
  <si>
    <t>SO 02 - km 0,043 7 – 0,120</t>
  </si>
  <si>
    <t>50+3 "mobilní oplocení staveniště</t>
  </si>
  <si>
    <t>AGR 03.1</t>
  </si>
  <si>
    <t xml:space="preserve">Poznámka k položce:_x000d_
Poznámka k položce: - pojezdová hrázka š. 3,5 m, v. 0,8 m, dl. 75 m, naplavený materiál z koryta, příp. doplnění těsnící části pro zajištění nepropustnosti, opevnění směrem do koryta kamenným záhozem - vč. čerpání a pohotovostní čerpací soupravy a úpravy přísypové lavice v místě, kde dojde ke spárování - zřízení a odstranění  - viz TZ</t>
  </si>
  <si>
    <t>R33412</t>
  </si>
  <si>
    <t>Osazení kamenořezů hmotnosti přes 0,5 do 5 t do MC tl. 50 mm na distanční prvky, vč. spárování MC</t>
  </si>
  <si>
    <t>Osazení kamenořezů hmotnosti jednotlivě přes 0,5 do 5 t do cementové malty MC30 tl. 50 mm na betonové distanční prvky v. 40 mm, vč. spárování MC 25</t>
  </si>
  <si>
    <t>4 "F.4 SO 02 nový kamenořez</t>
  </si>
  <si>
    <t>M01.3</t>
  </si>
  <si>
    <t>Kamenořez</t>
  </si>
  <si>
    <t>0,75*0,15*4 "F.4 SO 02 nový kamenořez; rozměry * počet kusů</t>
  </si>
  <si>
    <t>Poznámka k položce:_x000d_
Poznámka k položce: - malta MC 25 s kamenivem frakce 0-3 mm (vlastnosti MC budou zlepšeny přidáním reaktivního zušlechťovače malty - např.: syntetická disperze na bázi polymerů s reaktivním oxidem křemičitým), po vrstvách tl. 20-30 mm - předpoklad 60% plochy přizdívky a 100% plochy zdi</t>
  </si>
  <si>
    <t xml:space="preserve">218,32  "F.4 tab vv SO 02 hloubkové přespárování</t>
  </si>
  <si>
    <t>R946111.2</t>
  </si>
  <si>
    <t>Poznámka k položce:_x000d_
Poznámka k položce: - lešení pro plochu zdi 251,79 m2</t>
  </si>
  <si>
    <t>966041111</t>
  </si>
  <si>
    <t>Bourání konstrukcí LTM zdiva z betonu prostého neprokládaného ručně</t>
  </si>
  <si>
    <t>Bourání konstrukcí LTM ve vodních tocích s přemístěním suti na hromady na vzdálenost do 20 m nebo s naložením na dopravní prostředek ručně z betonu prostého neprokládaného</t>
  </si>
  <si>
    <t>https://podminky.urs.cz/item/CS_URS_2025_01/966041111</t>
  </si>
  <si>
    <t xml:space="preserve">0,45  "F.4 SO 02 odbourání betonové římsy (ručně)</t>
  </si>
  <si>
    <t xml:space="preserve">258,15  "F.4 tab vv SO 02 očištění zdiva tlakovou vodou</t>
  </si>
  <si>
    <t>6,368 "spárování, hmotnost dle TOV pol.R628635</t>
  </si>
  <si>
    <t xml:space="preserve">0,990  "bourání betonové římsy, hmotnost dle TOV pol.966041111</t>
  </si>
  <si>
    <t>767161823</t>
  </si>
  <si>
    <t>Demontáž zábradlí schodišťového nerozebíratelného hmotnosti 1 m zábradlí do 20 kg do suti</t>
  </si>
  <si>
    <t>Demontáž zábradlí do suti schodišťového nerozebíratelný spoj hmotnosti 1 m zábradlí do 20 kg</t>
  </si>
  <si>
    <t>https://podminky.urs.cz/item/CS_URS_2025_01/767161823</t>
  </si>
  <si>
    <t>Poznámka k položce:_x000d_
Poznámka k položce: - bourané zábradlí bude předáno vlastníkovi</t>
  </si>
  <si>
    <t>16,50 "F.4 SO 02 zábradlí - ostranění poničeného zábradlí</t>
  </si>
  <si>
    <t>R76716312</t>
  </si>
  <si>
    <t>Montáž přímého kovového zábradlí do betonu v rovině v exteriéru, vč. osazení a ukotvení betonových sloupků - viz TZ</t>
  </si>
  <si>
    <t>Poznámka k položce:_x000d_
Poznámka k položce: - vč. kotvení do betonové římsy (kamenořezu) - vč. obnovy a ukotvení dvou bet. sloupků průřezu 0,27x0,27 m a v.1,05 m (materiál v pol. M 02.1) - viz TZ</t>
  </si>
  <si>
    <t>16,50 "F.4 SO 02 zábradlí - obnova poničeného zábradlí, vč. 2 betonových sloupků</t>
  </si>
  <si>
    <t>M02.1</t>
  </si>
  <si>
    <t>Materiál pro výrobu zábradlí, vč. výroby, PKO a kotevního materiálu - dle TZ</t>
  </si>
  <si>
    <t>Poznámka k položce:_x000d_
Poznámka k položce: - viz D.6, vč. dodání 2 ks betonových sloupků</t>
  </si>
  <si>
    <t>16,50 "F.4 SO 01 zábradlí - obnova poničeného zábradlí, vč. 2 betonových sloupků</t>
  </si>
  <si>
    <t>VON - Vedlejší a ostatní ...</t>
  </si>
  <si>
    <t>VRN - Vedlejší rozpočtové náklady</t>
  </si>
  <si>
    <t xml:space="preserve">    09 - Ostatní náklady</t>
  </si>
  <si>
    <t xml:space="preserve">    A 02 - Projektová dokumentace - ostatní náklady</t>
  </si>
  <si>
    <t xml:space="preserve">    A 03 - Geodetické práce a vytýčení</t>
  </si>
  <si>
    <t xml:space="preserve">    A 01 - Vedlejší a ostatní rozpočtové náklady</t>
  </si>
  <si>
    <t>VRN</t>
  </si>
  <si>
    <t>Vedlejší rozpočtové náklady</t>
  </si>
  <si>
    <t>09</t>
  </si>
  <si>
    <t>Ostatní náklady</t>
  </si>
  <si>
    <t>R037</t>
  </si>
  <si>
    <t>Zajištění písemných souhlasných vyjádření všech dotčených vlastníků a případných uživatelů všech pozemků dotčených stavbou s jejich konečnou úpravou po dokončení prací</t>
  </si>
  <si>
    <t>soubor</t>
  </si>
  <si>
    <t>R0931</t>
  </si>
  <si>
    <t>Provedení pasportizace stávajících nemovitostí (vč. pozemků) a jejich příslušenství, zajištění fotodokumentace stávajícího stavu přístupových cest</t>
  </si>
  <si>
    <t>R094</t>
  </si>
  <si>
    <t>Zajištění vytyčení veškerých podzemních zařízení</t>
  </si>
  <si>
    <t>Zajištění vytýčení veškerých podzemních zařízení</t>
  </si>
  <si>
    <t>R095</t>
  </si>
  <si>
    <t>Zajištění šetření o podzemních sítích vč. zajištění nových vyjádření v případě, že před realizací pozbyly platnosti</t>
  </si>
  <si>
    <t>R0993</t>
  </si>
  <si>
    <t>Zajištění dopravně inženýrských opatření</t>
  </si>
  <si>
    <t>Zajištění dopravně inženýrských opatření - zajištění dopravně inženýrských opatření a jejich projednání příslušným orgánem - zajištění zřízení a likvidace dopravního značení včetně případné světelné signalizace</t>
  </si>
  <si>
    <t>R0994</t>
  </si>
  <si>
    <t>Zajištění veškerých předepsaných rozborů, atestů, zkoušek a revizí dle příslušných norem a dalších předpisů a nařízení platných v ČR, kterými bude prokázáno dosažení předepsané kvality a parametrů dokončeného díla</t>
  </si>
  <si>
    <t>R0997</t>
  </si>
  <si>
    <t>Vypracování Plánu BOZP</t>
  </si>
  <si>
    <t>Poznámka k položce:_x000d_
Poznámka k položce: Zpracování plánu BOZP nezávislým koordinátorem. - Koordinátor BOZP musí jednat nestranně a nezávisle na zhotoviteli, i když je jím finančně hrazen. - Musí mít zajištěné podmínky pro výkon své funkce bez vnějšího ovlivňování, aby nedocházelo ke střetu zájmů. Plán BOZP a jeho koordinace musí být v souladu se zákonem č. 309/2006 Sb. a souvisejícími právními předpisy. Koordinátor BOZP musí splňovat odbornou způsobilost dle platné legislativy, včetně příslušné kvalifikace, Musí být zajištěna transparentnost vztahů mezi koordinátorem, zhotovitelem a investorem. Koordinátor BOZP nesmí být smluvně vázán způsobem, který by mohl ovlivnit jeho nestrannost a rozhodovací pravomoci.</t>
  </si>
  <si>
    <t>R09991</t>
  </si>
  <si>
    <t>Zajištění fotodokumentace veškerých konstrukcí, které budou v průběhu výstavby skryty nebo zakryty</t>
  </si>
  <si>
    <t>R23</t>
  </si>
  <si>
    <t>Zajištění slovení rybí osádky</t>
  </si>
  <si>
    <t>Poznámka k položce:_x000d_
Poznámka k položce: - zajištění Biologického dozoru, včetně případného transferu zastižených živočichů</t>
  </si>
  <si>
    <t>R0992</t>
  </si>
  <si>
    <t>Zajištění biologického dozoru, příp. transfer</t>
  </si>
  <si>
    <t>A 02</t>
  </si>
  <si>
    <t>Projektová dokumentace - ostatní náklady</t>
  </si>
  <si>
    <t>R0210</t>
  </si>
  <si>
    <t>Vypracování Plánu opatření pro případ havárie</t>
  </si>
  <si>
    <t>Zhotovitelem vypracovaný Plán opatření pro případ havárie, pro případ úniku závadných látek (např. ropné produkty, cementové výluhy, odpadní vody z těsnících clon, atd.)</t>
  </si>
  <si>
    <t>R0221</t>
  </si>
  <si>
    <t>Zpracování Povodňového plánu dle §71 zákona č. 254/2001 Sb. včetně zajištění schválení příslušnými orgány správy a Povodím Labe, státní podnik</t>
  </si>
  <si>
    <t>R023</t>
  </si>
  <si>
    <t>Vypracování projektu skutečného provedení díla</t>
  </si>
  <si>
    <t>Poznámka k položce:_x000d_
Poznámka k položce: - 3 paré + 1 x CD, viz příloha B</t>
  </si>
  <si>
    <t>R026</t>
  </si>
  <si>
    <t>Zpracování realizační dokumentace zhotovitele, dílenských výkresů, technologických předpisů</t>
  </si>
  <si>
    <t>Poznámka k položce:_x000d_
Poznámka k položce: - č. výkresů výztuže</t>
  </si>
  <si>
    <t>A 03</t>
  </si>
  <si>
    <t>Geodetické práce a vytýčení</t>
  </si>
  <si>
    <t>R031</t>
  </si>
  <si>
    <t>Vypracování geodetického zaměření skutečného stavu</t>
  </si>
  <si>
    <t>Poznámka k položce:_x000d_
Poznámka k položce: - zaměření stavby zpracované ve 2 paré + 1 x CD</t>
  </si>
  <si>
    <t>R35</t>
  </si>
  <si>
    <t>Zajištění veškerých geodetických prací souvisejících s realizací díla</t>
  </si>
  <si>
    <t>Zajištění veškerých geodetických prací souvisejících s realizací díla, včetně vytyčení obvodu staveniště</t>
  </si>
  <si>
    <t>Poznámka k položce:_x000d_
Poznámka k položce: - včetně vytyčení polohových bodů, které musí zůstat nepoškozené po celou dobu výstavby stavebního díla a po dokončení stavby slouží jako výchozí body pro zaměření skutečného provedení stavby</t>
  </si>
  <si>
    <t>A 01</t>
  </si>
  <si>
    <t>Vedlejší a ostatní rozpočtové náklady</t>
  </si>
  <si>
    <t>R03000</t>
  </si>
  <si>
    <t>Zajištění kompletního zařízení staveniště a jeho připojení na sítě, včetně veškerých energií pro provoz ZS</t>
  </si>
  <si>
    <t>- zajištění místnosti pro TDI v ZS vč. jejího vybavení - zajištění ohlášení všech staveb zařízení staveniště dle zákona č. 283/2021 Sb." - zajištění oplocení prostoru ZS, jeho napojení na inž. sítě - zajištění oplocení prostoru staveniště - zajištění následné likvidace všech objektů ZS včetně připojení na inž. sítě - zajištění zřízení a odstranění dočasných komunikací, sjezdů a nájezdů po realizaci stavby (viz TZ) - zajištění ostahy stavby a staveniště po dobu realizace stavby - zřízení čistících zón před výjezdem z obvodu staveniště - provedení takových opatření, aby plochy obvodu staveniště nebyly znečištěny ropnými látkami a jinými podobnými produkty - provedení takových opatření, aby nebyly překročeny limity prašnosti a hlučnosti pané obecně závaznou vyhláškou - zajištění péče o nepředané objekty a konstrukce stavby, jejich ošetřování a zimní opatření - zajištění ochrany veškeré zeleně v prostoru staveniště a v jeho bezprostřední blízkosti proti poškození během realizace stavby</t>
  </si>
  <si>
    <t>Poznámka k položce:_x000d_
Poznámka k položce: ZS na parc. č. 673/4 je projednáno projektantem za podmínky nájmu dotčených vlastníků viz Dokladová část (vyjádření p. Korce a p. Adlera). Zhotovitel si přístup a ZS ocení dle svých zvyklostí, doby stavebních prací, technického a technologického vybavení, případně může projednat jiný způsob zajištění ZS a přístupu.</t>
  </si>
  <si>
    <t>R0115</t>
  </si>
  <si>
    <t>Vyklizení a zpřístupnění všech pozemků dotčených stavbou a jejich uvedení do předchozího stavu po dokončení stavby</t>
  </si>
  <si>
    <t>R0116</t>
  </si>
  <si>
    <t>Kopané sondy pro ověření hloubky založení stávajících zdí v korytě</t>
  </si>
  <si>
    <t>Poznámka k položce:_x000d_
Poznámka k položce: - kopané sondy pro ověření hloubky založení: 5 ks ze strany toku (SO 01 a SO 02), 2 ks za rubem zdi v místě obnovy zdi (SO 01) - výsledky budou evidovány zápisem do stavebního deníku</t>
  </si>
  <si>
    <t>R29121101</t>
  </si>
  <si>
    <t>Zřízení a odstranění zpevněných ploch na ZS a přístupech k toku, pro všechny SO, včetně uvedení všech dotčených pozemků do předchozího stavu, včetně staveništní komunkace</t>
  </si>
  <si>
    <t>Zřízení a odstranění zpevněných ploch na ZS a přístupech k toku, pro všechny SO, včetně uvedení všech dotčených pozemků do předchozího stavu (ohumusování a osetí), včetně případných oprav komunikace, chodníku a obrub při jejich poškození zhotovitelem, vč. staveništní panelové cesty dl. 26 m, š. 3 m</t>
  </si>
  <si>
    <t>Poznámka k položce:_x000d_
Poznámka k položce: - panelová komunikace - provozní materiál zhotovitele</t>
  </si>
  <si>
    <t>119251002 - Stěnava, Broumov, odstranění nánosů, ř.km 35,130 - 35,850</t>
  </si>
  <si>
    <t>SO 01 - odtěžení nánosů</t>
  </si>
  <si>
    <t xml:space="preserve">    VRN - Vedlejší rozpočtové náklady</t>
  </si>
  <si>
    <t>AGR 01.4</t>
  </si>
  <si>
    <t>Odstranění travní vegetace, naložení a odvoz do 20 km, vč. poplatku za likvidaci dle platné legislativy</t>
  </si>
  <si>
    <t>Poznámka k položce:_x000d_
Poznámka k položce: - vč. přemístění korytem toku, vyzdvihnutí v místě nakládky a přeložení na nákladní automobil</t>
  </si>
  <si>
    <t>882,39 "D.1 TZ - kap. D.1.2.b tab. charakteristika úseků - úsek 1 - sečení travní vegetace</t>
  </si>
  <si>
    <t>202,06 "D.1 TZ - kap. D.1.2.b tab. charakteristika úseků - úsek 2 - sečení travní vegetace</t>
  </si>
  <si>
    <t>342,19 "D.1 TZ - kap. D.1.2.b tab. charakteristika úseků - úsek 3 - sečení travní vegetace</t>
  </si>
  <si>
    <t>723,26 "D.1 TZ - kap. D.1.2.b tab. charakteristika úseků - úsek 4 - sečení travní vegetace</t>
  </si>
  <si>
    <t>634,28 "D.1 TZ - kap. D.1.2.b tab. charakteristika úseků - úsek 5 - sečení travní vegetace</t>
  </si>
  <si>
    <t>Odtěžení nánosů strojně</t>
  </si>
  <si>
    <t>Poznámka k položce:_x000d_
Poznámka k položce: - předpoklád provedení strojního vytěžení nánosů běžnou mechanizací. - zhotovitel může uvažovat jiný způsob vytěžení nánosů dle svých možností, zvyklostí,technického a technologického vybavení. - zhotovitel při stanovení nabídkové ceny zohlednil veškeré náklady na pomocné konstrukce pro zdárné provedení a průběžnou kontrolu např. jímky, převod vody, pomocné hrázky, rýhypro odklon proudu, vysakovací laguny apod.</t>
  </si>
  <si>
    <t>247 "D.1 TZ - kap. D.1.2.b tab. charakteristika úseků - úsek 1 - sediment</t>
  </si>
  <si>
    <t>72 "D.1 TZ - kap. D.1.2.b tab. charakteristika úseků - úsek 2 - sediment</t>
  </si>
  <si>
    <t>100 "D.1 TZ - kap. D.1.2.b tab. charakteristika úseků - úsek 3 - sediment</t>
  </si>
  <si>
    <t>276 "D.1 TZ - kap. D.1.2.b tab. charakteristika úseků - úsek 4 - sediment</t>
  </si>
  <si>
    <t>356 "D.1 TZ - kap. D.1.2.b tab. charakteristika úseků - úsek 5 - sediment</t>
  </si>
  <si>
    <t>Přemístění a manipulace s vytěženým materiálem vodorovně i svisle, včetně jeho naložení na nákladní automobil</t>
  </si>
  <si>
    <t>Poznámka k položce:_x000d_
Poznámka k položce: - Včetně veškerých případných nákladů spojených s přesunem materiálu např. poplatku za uložení na meziskládce.</t>
  </si>
  <si>
    <t>AGR 01.3</t>
  </si>
  <si>
    <t>Likvidace nánosů v souladu s platnou legislativou, vč. případného poplatku za uložení</t>
  </si>
  <si>
    <t>Poznámka k položce:_x000d_
Poznámka k položce: - konečný způsob nakládání s vytěženým sedimentem a konkrétní místo likvidace sedimentu stanoví zhotovitel po domluvě s investorem na základě podrobných rozborů nánosu, viz TZ - vč. poplatku za uložení - likvidace v souladu se zákonem č. 541/2020 Sb., o odpadech a jeho prováděcími předpisy - V případě odkupu vyzískaného materiálu uchazeč uvede jednotkovou cenu v položce AGR 01.5 a jednotkovou cenu u položky AGR 01.3 nevyplňuje!</t>
  </si>
  <si>
    <t>AGR 01.6</t>
  </si>
  <si>
    <t>M+D osazení pískovcového kamene velikosti 300-500 kg v korytě</t>
  </si>
  <si>
    <t>4 "D.1 TZ - D.1.1 - umístění 4 pískovcových kamenů velikosti 300-500 kg</t>
  </si>
  <si>
    <t>AGR 01.7</t>
  </si>
  <si>
    <t xml:space="preserve">Přemístění stávajícího kamene v korytě mimo oblast těžby a jeho navrácení na původní  místo</t>
  </si>
  <si>
    <t>Přemístění stávajícího kamene v korytě mimo oblast těžby a jeho navrácení na původní místo</t>
  </si>
  <si>
    <t xml:space="preserve">1 "D.1 TZ - D.1.1 - přemístění  stávajícího kamene </t>
  </si>
  <si>
    <t>AGR 01.5</t>
  </si>
  <si>
    <t>Odkup vyzískaného říčního materiálu</t>
  </si>
  <si>
    <t xml:space="preserve">Poznámka k položce:_x000d_
Poznámka k položce: - v případě likvidace nánosu jako odpadu v souladu s legislativou uchazeč uvede jednotkovou cenu v položce AGR 01.3 a jednotkovou cenu u položky AGR 01.5 nevyplňuje!  - Zhotovitel bere na vědomí, že sediment odkupuje jako surový říční materiál a nejedná se o výrobek, tedy objednatel neposkytuje kromě již uvedených informací žádné certifikace a podobně. Přechod vlastnictví a rizika k tomutonánosu přechází z objednatele na zhotovitele okamžikem vytěžení materiálu z vodního prostředí.    - Zhotovitel při stanovení nabídkové ceny za odkup zohlednil veškeré náklady na úpravu vytěženého materiálu např. odvodnění, třídění, zajištění případných rozborů a zkoušek materiálu nezbytných pro jeho použití v souladu se zákonem, včetně předpokladu, že část vytěženého materiálu nelze druhotně využít např. komunální odpad, dřevní hmota.</t>
  </si>
  <si>
    <t>OST - Vedlejší a ostatní rozpočtové náklady</t>
  </si>
  <si>
    <t>OST</t>
  </si>
  <si>
    <t>R 037</t>
  </si>
  <si>
    <t>R 0931</t>
  </si>
  <si>
    <t>094</t>
  </si>
  <si>
    <t>Poznámka k položce:_x000d_
Poznámka k položce: - vč. zajištění ochrany vodovodu podél mostu</t>
  </si>
  <si>
    <t>R 095</t>
  </si>
  <si>
    <t>R 0993</t>
  </si>
  <si>
    <t>Zajištění dopravně inženýrských opatření - zajištění dopravně inženýrských opatření a jejich projednání příslušným orgánem - zajištění zřízení a likvidace dopravního značení včetně případné světelné signalizace - zajištění vydání povolení zvláštního užívání komunikace za účelem stanovení přechodné úpravy silnič. provozu</t>
  </si>
  <si>
    <t>R 0994</t>
  </si>
  <si>
    <t>Zajištění podrobných rozborů nánosů dle příslušných norem a dalších předpisů a nařízení platných v ČR</t>
  </si>
  <si>
    <t>R 0997</t>
  </si>
  <si>
    <t>09921</t>
  </si>
  <si>
    <t>Zajištění biologického dozoru odborně způsobilou osobou, vč. transferu chráněných druhů živočichů</t>
  </si>
  <si>
    <t>"viz příloha ...."</t>
  </si>
  <si>
    <t>- biologický dozor</t>
  </si>
  <si>
    <t>- zajištění transferu</t>
  </si>
  <si>
    <t>- zajištění terénního monitoringu staveniště</t>
  </si>
  <si>
    <t>- sledování výskytu ochranářsky významných organismů</t>
  </si>
  <si>
    <t>- zajištění plnění podmínek orgánu ochrany přírody</t>
  </si>
  <si>
    <t xml:space="preserve"> -koordinace prací biologického servisu</t>
  </si>
  <si>
    <t>- zpracování zprávy o výsledcích biologického dozoru</t>
  </si>
  <si>
    <t>R 0210</t>
  </si>
  <si>
    <t>R 0221</t>
  </si>
  <si>
    <t>R 031</t>
  </si>
  <si>
    <t>R 35</t>
  </si>
  <si>
    <t>Poznámka k položce:_x000d_
Poznámka k položce: - zaměření seidmentů před realizací (ověření množství z PD), průběžné meření pro potřeby fakturace, potvrzení splnění parametrů akce</t>
  </si>
  <si>
    <t>R 03000</t>
  </si>
  <si>
    <t>- zajištění místnosti pro TDI v ZS vč. jejího vybavení - zajištění ohlášení všech staveb zařízení staveniště dle zákona č. 283/2021 Sb. - zajištění oplocení prostoru ZS, jeho napojení na inž. sítě - zajištění oplocení prostoru staveniště - zajištění následné likvidace všech objektů ZS včetně připojení na inž. sítě - zajištění zřízení a odstranění dočasných komunikací, sjezdů a nájezdů po realizaci stavby - zajištění ostahy stavby a staveniště po dobu realizace stavby - zřízení čistících zón před výjezdem z obvodu staveniště - provedení takových opatření, aby plochy obvodu staveniště nebyly znečištěny ropnými látkami a jinými podobnými produkty - provedení takových opatření, aby nebyly překročeny limity prašnosti a hlučnosti pané obecně závaznou vyhláškou - zajištění péče o nepředané objekty a konstrukce stavby, jejich ošetřování a zimní opatření - zajištění ochrany veškeré zeleně v prostoru staveniště a v jeho bezprostřední blízkosti proti poškození během realizace stavby</t>
  </si>
  <si>
    <t>Zřízení a odstranění zpevněných ploch na ZS a přístupech k toku, včetně uvedení všech dotčených pozemků do předchozího stavu (ohumusování a osetí), včetně případných oprav komunikace při jejím poškození zhotovitelem</t>
  </si>
  <si>
    <t xml:space="preserve">Poznámka k položce:_x000d_
Poznámka k položce: - zajištění přístupů ke korytu a jejich obnova,  místa pro nakládku nánosu z koryta toku - zajištění proti poškození stávajících povrchů, obrubníků a dlažeb např. umístěním roznášecích prvků, nájezdů na obrubníky apod.  - nezpevněné povrchy budou po dobu výstavby dočasně zpevněny a urovnány do původního stavu, tedy do stavu před realizací - v místech se zábradlím - demontáž stávajícího zábradlí odříznutím, po ukončení prací bude zábradlí přivařeno, spoje přebroušeny, ošetřeny proti korozi a natřeny stejným odstínem barvy jako stávající zábradlí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</si>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</sst>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0" fontId="24" fillId="0" borderId="16" xfId="0" applyFont="1" applyBorder="1" applyAlignment="1" applyProtection="1">
      <alignment horizontal="left"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0" xfId="0" applyFont="1" applyAlignment="1" applyProtection="1">
      <alignment horizontal="left" vertical="center"/>
    </xf>
    <xf numFmtId="0" fontId="40" fillId="0" borderId="0" xfId="1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1" fillId="0" borderId="23" xfId="0" applyFont="1" applyBorder="1" applyAlignment="1" applyProtection="1">
      <alignment horizontal="center" vertical="center"/>
    </xf>
    <xf numFmtId="49" fontId="41" fillId="0" borderId="23" xfId="0" applyNumberFormat="1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center" vertical="center" wrapText="1"/>
    </xf>
    <xf numFmtId="167" fontId="41" fillId="0" borderId="23" xfId="0" applyNumberFormat="1" applyFont="1" applyBorder="1" applyAlignment="1" applyProtection="1">
      <alignment vertical="center"/>
    </xf>
    <xf numFmtId="4" fontId="41" fillId="2" borderId="23" xfId="0" applyNumberFormat="1" applyFont="1" applyFill="1" applyBorder="1" applyAlignment="1" applyProtection="1">
      <alignment vertical="center"/>
      <protection locked="0"/>
    </xf>
    <xf numFmtId="4" fontId="41" fillId="0" borderId="23" xfId="0" applyNumberFormat="1" applyFont="1" applyBorder="1" applyAlignment="1" applyProtection="1">
      <alignment vertical="center"/>
    </xf>
    <xf numFmtId="0" fontId="42" fillId="0" borderId="4" xfId="0" applyFont="1" applyBorder="1" applyAlignment="1">
      <alignment vertical="center"/>
    </xf>
    <xf numFmtId="0" fontId="41" fillId="2" borderId="15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201111" TargetMode="External" /><Relationship Id="rId2" Type="http://schemas.openxmlformats.org/officeDocument/2006/relationships/hyperlink" Target="https://podminky.urs.cz/item/CS_URS_2025_01/113107162" TargetMode="External" /><Relationship Id="rId3" Type="http://schemas.openxmlformats.org/officeDocument/2006/relationships/hyperlink" Target="https://podminky.urs.cz/item/CS_URS_2025_01/113106121" TargetMode="External" /><Relationship Id="rId4" Type="http://schemas.openxmlformats.org/officeDocument/2006/relationships/hyperlink" Target="https://podminky.urs.cz/item/CS_URS_2025_01/114203202" TargetMode="External" /><Relationship Id="rId5" Type="http://schemas.openxmlformats.org/officeDocument/2006/relationships/hyperlink" Target="https://podminky.urs.cz/item/CS_URS_2025_01/114203301" TargetMode="External" /><Relationship Id="rId6" Type="http://schemas.openxmlformats.org/officeDocument/2006/relationships/hyperlink" Target="https://podminky.urs.cz/item/CS_URS_2025_01/162351123" TargetMode="External" /><Relationship Id="rId7" Type="http://schemas.openxmlformats.org/officeDocument/2006/relationships/hyperlink" Target="https://podminky.urs.cz/item/CS_URS_2025_01/167151102" TargetMode="External" /><Relationship Id="rId8" Type="http://schemas.openxmlformats.org/officeDocument/2006/relationships/hyperlink" Target="https://podminky.urs.cz/item/CS_URS_2025_01/119003227" TargetMode="External" /><Relationship Id="rId9" Type="http://schemas.openxmlformats.org/officeDocument/2006/relationships/hyperlink" Target="https://podminky.urs.cz/item/CS_URS_2025_01/119003228" TargetMode="External" /><Relationship Id="rId10" Type="http://schemas.openxmlformats.org/officeDocument/2006/relationships/hyperlink" Target="https://podminky.urs.cz/item/CS_URS_2025_01/122211101" TargetMode="External" /><Relationship Id="rId11" Type="http://schemas.openxmlformats.org/officeDocument/2006/relationships/hyperlink" Target="https://podminky.urs.cz/item/CS_URS_2025_01/124253100" TargetMode="External" /><Relationship Id="rId12" Type="http://schemas.openxmlformats.org/officeDocument/2006/relationships/hyperlink" Target="https://podminky.urs.cz/item/CS_URS_2025_01/162351103" TargetMode="External" /><Relationship Id="rId13" Type="http://schemas.openxmlformats.org/officeDocument/2006/relationships/hyperlink" Target="https://podminky.urs.cz/item/CS_URS_2025_01/167151111" TargetMode="External" /><Relationship Id="rId14" Type="http://schemas.openxmlformats.org/officeDocument/2006/relationships/hyperlink" Target="https://podminky.urs.cz/item/CS_URS_2025_01/181411131" TargetMode="External" /><Relationship Id="rId15" Type="http://schemas.openxmlformats.org/officeDocument/2006/relationships/hyperlink" Target="https://podminky.urs.cz/item/CS_URS_2025_01/181351003" TargetMode="External" /><Relationship Id="rId16" Type="http://schemas.openxmlformats.org/officeDocument/2006/relationships/hyperlink" Target="https://podminky.urs.cz/item/CS_URS_2025_01/282791121" TargetMode="External" /><Relationship Id="rId17" Type="http://schemas.openxmlformats.org/officeDocument/2006/relationships/hyperlink" Target="https://podminky.urs.cz/item/CS_URS_2025_01/281604111" TargetMode="External" /><Relationship Id="rId18" Type="http://schemas.openxmlformats.org/officeDocument/2006/relationships/hyperlink" Target="https://podminky.urs.cz/item/CS_URS_2025_01/317321018" TargetMode="External" /><Relationship Id="rId19" Type="http://schemas.openxmlformats.org/officeDocument/2006/relationships/hyperlink" Target="https://podminky.urs.cz/item/CS_URS_2025_01/317353111" TargetMode="External" /><Relationship Id="rId20" Type="http://schemas.openxmlformats.org/officeDocument/2006/relationships/hyperlink" Target="https://podminky.urs.cz/item/CS_URS_2025_01/317353112" TargetMode="External" /><Relationship Id="rId21" Type="http://schemas.openxmlformats.org/officeDocument/2006/relationships/hyperlink" Target="https://podminky.urs.cz/item/CS_URS_2025_01/317361016" TargetMode="External" /><Relationship Id="rId22" Type="http://schemas.openxmlformats.org/officeDocument/2006/relationships/hyperlink" Target="https://podminky.urs.cz/item/CS_URS_2025_01/321212745" TargetMode="External" /><Relationship Id="rId23" Type="http://schemas.openxmlformats.org/officeDocument/2006/relationships/hyperlink" Target="https://podminky.urs.cz/item/CS_URS_2025_01/321222111" TargetMode="External" /><Relationship Id="rId24" Type="http://schemas.openxmlformats.org/officeDocument/2006/relationships/hyperlink" Target="https://podminky.urs.cz/item/CS_URS_2025_01/338171113" TargetMode="External" /><Relationship Id="rId25" Type="http://schemas.openxmlformats.org/officeDocument/2006/relationships/hyperlink" Target="https://podminky.urs.cz/item/CS_URS_2025_01/348401220" TargetMode="External" /><Relationship Id="rId26" Type="http://schemas.openxmlformats.org/officeDocument/2006/relationships/hyperlink" Target="https://podminky.urs.cz/item/CS_URS_2025_01/457311117" TargetMode="External" /><Relationship Id="rId27" Type="http://schemas.openxmlformats.org/officeDocument/2006/relationships/hyperlink" Target="https://podminky.urs.cz/item/CS_URS_2025_01/457542111" TargetMode="External" /><Relationship Id="rId28" Type="http://schemas.openxmlformats.org/officeDocument/2006/relationships/hyperlink" Target="https://podminky.urs.cz/item/CS_URS_2025_01/564750011" TargetMode="External" /><Relationship Id="rId29" Type="http://schemas.openxmlformats.org/officeDocument/2006/relationships/hyperlink" Target="https://podminky.urs.cz/item/CS_URS_2025_01/596811122" TargetMode="External" /><Relationship Id="rId30" Type="http://schemas.openxmlformats.org/officeDocument/2006/relationships/hyperlink" Target="https://podminky.urs.cz/item/CS_URS_2025_01/628613111" TargetMode="External" /><Relationship Id="rId31" Type="http://schemas.openxmlformats.org/officeDocument/2006/relationships/hyperlink" Target="https://podminky.urs.cz/item/CS_URS_2025_01/916231213" TargetMode="External" /><Relationship Id="rId32" Type="http://schemas.openxmlformats.org/officeDocument/2006/relationships/hyperlink" Target="https://podminky.urs.cz/item/CS_URS_2025_01/979054441" TargetMode="External" /><Relationship Id="rId33" Type="http://schemas.openxmlformats.org/officeDocument/2006/relationships/hyperlink" Target="https://podminky.urs.cz/item/CS_URS_2025_01/931992121" TargetMode="External" /><Relationship Id="rId34" Type="http://schemas.openxmlformats.org/officeDocument/2006/relationships/hyperlink" Target="https://podminky.urs.cz/item/CS_URS_2025_01/931994132" TargetMode="External" /><Relationship Id="rId35" Type="http://schemas.openxmlformats.org/officeDocument/2006/relationships/hyperlink" Target="https://podminky.urs.cz/item/CS_URS_2025_01/966071711" TargetMode="External" /><Relationship Id="rId36" Type="http://schemas.openxmlformats.org/officeDocument/2006/relationships/hyperlink" Target="https://podminky.urs.cz/item/CS_URS_2025_01/966071821" TargetMode="External" /><Relationship Id="rId37" Type="http://schemas.openxmlformats.org/officeDocument/2006/relationships/hyperlink" Target="https://podminky.urs.cz/item/CS_URS_2025_01/966021112" TargetMode="External" /><Relationship Id="rId38" Type="http://schemas.openxmlformats.org/officeDocument/2006/relationships/hyperlink" Target="https://podminky.urs.cz/item/CS_URS_2025_01/966025112" TargetMode="External" /><Relationship Id="rId39" Type="http://schemas.openxmlformats.org/officeDocument/2006/relationships/hyperlink" Target="https://podminky.urs.cz/item/CS_URS_2025_01/966045111" TargetMode="External" /><Relationship Id="rId40" Type="http://schemas.openxmlformats.org/officeDocument/2006/relationships/hyperlink" Target="https://podminky.urs.cz/item/CS_URS_2025_01/977151113" TargetMode="External" /><Relationship Id="rId41" Type="http://schemas.openxmlformats.org/officeDocument/2006/relationships/hyperlink" Target="https://podminky.urs.cz/item/CS_URS_2025_01/985131111" TargetMode="External" /><Relationship Id="rId42" Type="http://schemas.openxmlformats.org/officeDocument/2006/relationships/hyperlink" Target="https://podminky.urs.cz/item/CS_URS_2025_01/985331213" TargetMode="External" /><Relationship Id="rId43" Type="http://schemas.openxmlformats.org/officeDocument/2006/relationships/hyperlink" Target="https://podminky.urs.cz/item/CS_URS_2025_01/997002611" TargetMode="External" /><Relationship Id="rId44" Type="http://schemas.openxmlformats.org/officeDocument/2006/relationships/hyperlink" Target="https://podminky.urs.cz/item/CS_URS_2025_01/998332011" TargetMode="External" /><Relationship Id="rId45" Type="http://schemas.openxmlformats.org/officeDocument/2006/relationships/hyperlink" Target="https://podminky.urs.cz/item/CS_URS_2025_01/767161834" TargetMode="External" /><Relationship Id="rId46" Type="http://schemas.openxmlformats.org/officeDocument/2006/relationships/hyperlink" Target="https://podminky.urs.cz/item/CS_URS_2025_01/767163122" TargetMode="External" /><Relationship Id="rId47" Type="http://schemas.openxmlformats.org/officeDocument/2006/relationships/hyperlink" Target="https://podminky.urs.cz/item/CS_URS_2025_01/998767101" TargetMode="External" /><Relationship Id="rId48" Type="http://schemas.openxmlformats.org/officeDocument/2006/relationships/hyperlink" Target="https://podminky.urs.cz/item/CS_URS_2025_01/998767194" TargetMode="External" /><Relationship Id="rId4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4203202" TargetMode="External" /><Relationship Id="rId2" Type="http://schemas.openxmlformats.org/officeDocument/2006/relationships/hyperlink" Target="https://podminky.urs.cz/item/CS_URS_2025_01/119003227" TargetMode="External" /><Relationship Id="rId3" Type="http://schemas.openxmlformats.org/officeDocument/2006/relationships/hyperlink" Target="https://podminky.urs.cz/item/CS_URS_2025_01/119003228" TargetMode="External" /><Relationship Id="rId4" Type="http://schemas.openxmlformats.org/officeDocument/2006/relationships/hyperlink" Target="https://podminky.urs.cz/item/CS_URS_2025_01/321212745" TargetMode="External" /><Relationship Id="rId5" Type="http://schemas.openxmlformats.org/officeDocument/2006/relationships/hyperlink" Target="https://podminky.urs.cz/item/CS_URS_2025_01/966041111" TargetMode="External" /><Relationship Id="rId6" Type="http://schemas.openxmlformats.org/officeDocument/2006/relationships/hyperlink" Target="https://podminky.urs.cz/item/CS_URS_2025_01/985131111" TargetMode="External" /><Relationship Id="rId7" Type="http://schemas.openxmlformats.org/officeDocument/2006/relationships/hyperlink" Target="https://podminky.urs.cz/item/CS_URS_2025_01/997002611" TargetMode="External" /><Relationship Id="rId8" Type="http://schemas.openxmlformats.org/officeDocument/2006/relationships/hyperlink" Target="https://podminky.urs.cz/item/CS_URS_2025_01/998332011" TargetMode="External" /><Relationship Id="rId9" Type="http://schemas.openxmlformats.org/officeDocument/2006/relationships/hyperlink" Target="https://podminky.urs.cz/item/CS_URS_2025_01/767161823" TargetMode="External" /><Relationship Id="rId10" Type="http://schemas.openxmlformats.org/officeDocument/2006/relationships/hyperlink" Target="https://podminky.urs.cz/item/CS_URS_2025_01/998767101" TargetMode="External" /><Relationship Id="rId11" Type="http://schemas.openxmlformats.org/officeDocument/2006/relationships/hyperlink" Target="https://podminky.urs.cz/item/CS_URS_2025_01/998767194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98332011" TargetMode="External" /><Relationship Id="rId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31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31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31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33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35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37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35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38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39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40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41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42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43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44</v>
      </c>
      <c r="E29" s="50"/>
      <c r="F29" s="35" t="s">
        <v>45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46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s="3" customFormat="1" ht="14.4" customHeight="1">
      <c r="A31" s="3"/>
      <c r="B31" s="49"/>
      <c r="C31" s="50"/>
      <c r="D31" s="50"/>
      <c r="E31" s="50"/>
      <c r="F31" s="35" t="s">
        <v>47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s="3" customFormat="1" ht="14.4" customHeight="1">
      <c r="A32" s="3"/>
      <c r="B32" s="49"/>
      <c r="C32" s="50"/>
      <c r="D32" s="50"/>
      <c r="E32" s="50"/>
      <c r="F32" s="35" t="s">
        <v>48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49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50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51</v>
      </c>
      <c r="U35" s="57"/>
      <c r="V35" s="57"/>
      <c r="W35" s="57"/>
      <c r="X35" s="59" t="s">
        <v>52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53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119251001_119251002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Stěnava, Broumov, obnova LB zdi a těžení nánosů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Broumov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6.6.2025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Povodí Labe, státní podnik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32</v>
      </c>
      <c r="AJ49" s="43"/>
      <c r="AK49" s="43"/>
      <c r="AL49" s="43"/>
      <c r="AM49" s="76" t="str">
        <f>IF(E17="","",E17)</f>
        <v>HG partner s.r.o.</v>
      </c>
      <c r="AN49" s="67"/>
      <c r="AO49" s="67"/>
      <c r="AP49" s="67"/>
      <c r="AQ49" s="43"/>
      <c r="AR49" s="47"/>
      <c r="AS49" s="77" t="s">
        <v>54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30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36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55</v>
      </c>
      <c r="D52" s="90"/>
      <c r="E52" s="90"/>
      <c r="F52" s="90"/>
      <c r="G52" s="90"/>
      <c r="H52" s="91"/>
      <c r="I52" s="92" t="s">
        <v>56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57</v>
      </c>
      <c r="AH52" s="90"/>
      <c r="AI52" s="90"/>
      <c r="AJ52" s="90"/>
      <c r="AK52" s="90"/>
      <c r="AL52" s="90"/>
      <c r="AM52" s="90"/>
      <c r="AN52" s="92" t="s">
        <v>58</v>
      </c>
      <c r="AO52" s="90"/>
      <c r="AP52" s="90"/>
      <c r="AQ52" s="94" t="s">
        <v>59</v>
      </c>
      <c r="AR52" s="47"/>
      <c r="AS52" s="95" t="s">
        <v>60</v>
      </c>
      <c r="AT52" s="96" t="s">
        <v>61</v>
      </c>
      <c r="AU52" s="96" t="s">
        <v>62</v>
      </c>
      <c r="AV52" s="96" t="s">
        <v>63</v>
      </c>
      <c r="AW52" s="96" t="s">
        <v>64</v>
      </c>
      <c r="AX52" s="96" t="s">
        <v>65</v>
      </c>
      <c r="AY52" s="96" t="s">
        <v>66</v>
      </c>
      <c r="AZ52" s="96" t="s">
        <v>67</v>
      </c>
      <c r="BA52" s="96" t="s">
        <v>68</v>
      </c>
      <c r="BB52" s="96" t="s">
        <v>69</v>
      </c>
      <c r="BC52" s="96" t="s">
        <v>70</v>
      </c>
      <c r="BD52" s="97" t="s">
        <v>71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72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ROUND(AG55+AG59,2)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ROUND(AS55+AS59,2)</f>
        <v>0</v>
      </c>
      <c r="AT54" s="109">
        <f>ROUND(SUM(AV54:AW54),2)</f>
        <v>0</v>
      </c>
      <c r="AU54" s="110">
        <f>ROUND(AU55+AU59,5)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ROUND(AZ55+AZ59,2)</f>
        <v>0</v>
      </c>
      <c r="BA54" s="109">
        <f>ROUND(BA55+BA59,2)</f>
        <v>0</v>
      </c>
      <c r="BB54" s="109">
        <f>ROUND(BB55+BB59,2)</f>
        <v>0</v>
      </c>
      <c r="BC54" s="109">
        <f>ROUND(BC55+BC59,2)</f>
        <v>0</v>
      </c>
      <c r="BD54" s="111">
        <f>ROUND(BD55+BD59,2)</f>
        <v>0</v>
      </c>
      <c r="BE54" s="6"/>
      <c r="BS54" s="112" t="s">
        <v>73</v>
      </c>
      <c r="BT54" s="112" t="s">
        <v>74</v>
      </c>
      <c r="BU54" s="113" t="s">
        <v>75</v>
      </c>
      <c r="BV54" s="112" t="s">
        <v>76</v>
      </c>
      <c r="BW54" s="112" t="s">
        <v>5</v>
      </c>
      <c r="BX54" s="112" t="s">
        <v>77</v>
      </c>
      <c r="CL54" s="112" t="s">
        <v>19</v>
      </c>
    </row>
    <row r="55" s="7" customFormat="1" ht="24.75" customHeight="1">
      <c r="A55" s="7"/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ROUND(SUM(AG56:AG58),2)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80</v>
      </c>
      <c r="AR55" s="121"/>
      <c r="AS55" s="122">
        <f>ROUND(SUM(AS56:AS58),2)</f>
        <v>0</v>
      </c>
      <c r="AT55" s="123">
        <f>ROUND(SUM(AV55:AW55),2)</f>
        <v>0</v>
      </c>
      <c r="AU55" s="124">
        <f>ROUND(SUM(AU56:AU58),5)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ROUND(SUM(AZ56:AZ58),2)</f>
        <v>0</v>
      </c>
      <c r="BA55" s="123">
        <f>ROUND(SUM(BA56:BA58),2)</f>
        <v>0</v>
      </c>
      <c r="BB55" s="123">
        <f>ROUND(SUM(BB56:BB58),2)</f>
        <v>0</v>
      </c>
      <c r="BC55" s="123">
        <f>ROUND(SUM(BC56:BC58),2)</f>
        <v>0</v>
      </c>
      <c r="BD55" s="125">
        <f>ROUND(SUM(BD56:BD58),2)</f>
        <v>0</v>
      </c>
      <c r="BE55" s="7"/>
      <c r="BS55" s="126" t="s">
        <v>73</v>
      </c>
      <c r="BT55" s="126" t="s">
        <v>81</v>
      </c>
      <c r="BU55" s="126" t="s">
        <v>75</v>
      </c>
      <c r="BV55" s="126" t="s">
        <v>76</v>
      </c>
      <c r="BW55" s="126" t="s">
        <v>82</v>
      </c>
      <c r="BX55" s="126" t="s">
        <v>5</v>
      </c>
      <c r="CL55" s="126" t="s">
        <v>19</v>
      </c>
      <c r="CM55" s="126" t="s">
        <v>83</v>
      </c>
    </row>
    <row r="56" s="4" customFormat="1" ht="16.5" customHeight="1">
      <c r="A56" s="127" t="s">
        <v>84</v>
      </c>
      <c r="B56" s="66"/>
      <c r="C56" s="128"/>
      <c r="D56" s="128"/>
      <c r="E56" s="129" t="s">
        <v>85</v>
      </c>
      <c r="F56" s="129"/>
      <c r="G56" s="129"/>
      <c r="H56" s="129"/>
      <c r="I56" s="129"/>
      <c r="J56" s="128"/>
      <c r="K56" s="129" t="s">
        <v>86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'SO 01 - km 0,000 - 0,043 7'!J32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87</v>
      </c>
      <c r="AR56" s="68"/>
      <c r="AS56" s="132">
        <v>0</v>
      </c>
      <c r="AT56" s="133">
        <f>ROUND(SUM(AV56:AW56),2)</f>
        <v>0</v>
      </c>
      <c r="AU56" s="134">
        <f>'SO 01 - km 0,000 - 0,043 7'!P100</f>
        <v>0</v>
      </c>
      <c r="AV56" s="133">
        <f>'SO 01 - km 0,000 - 0,043 7'!J35</f>
        <v>0</v>
      </c>
      <c r="AW56" s="133">
        <f>'SO 01 - km 0,000 - 0,043 7'!J36</f>
        <v>0</v>
      </c>
      <c r="AX56" s="133">
        <f>'SO 01 - km 0,000 - 0,043 7'!J37</f>
        <v>0</v>
      </c>
      <c r="AY56" s="133">
        <f>'SO 01 - km 0,000 - 0,043 7'!J38</f>
        <v>0</v>
      </c>
      <c r="AZ56" s="133">
        <f>'SO 01 - km 0,000 - 0,043 7'!F35</f>
        <v>0</v>
      </c>
      <c r="BA56" s="133">
        <f>'SO 01 - km 0,000 - 0,043 7'!F36</f>
        <v>0</v>
      </c>
      <c r="BB56" s="133">
        <f>'SO 01 - km 0,000 - 0,043 7'!F37</f>
        <v>0</v>
      </c>
      <c r="BC56" s="133">
        <f>'SO 01 - km 0,000 - 0,043 7'!F38</f>
        <v>0</v>
      </c>
      <c r="BD56" s="135">
        <f>'SO 01 - km 0,000 - 0,043 7'!F39</f>
        <v>0</v>
      </c>
      <c r="BE56" s="4"/>
      <c r="BT56" s="136" t="s">
        <v>83</v>
      </c>
      <c r="BV56" s="136" t="s">
        <v>76</v>
      </c>
      <c r="BW56" s="136" t="s">
        <v>88</v>
      </c>
      <c r="BX56" s="136" t="s">
        <v>82</v>
      </c>
      <c r="CL56" s="136" t="s">
        <v>19</v>
      </c>
    </row>
    <row r="57" s="4" customFormat="1" ht="16.5" customHeight="1">
      <c r="A57" s="127" t="s">
        <v>84</v>
      </c>
      <c r="B57" s="66"/>
      <c r="C57" s="128"/>
      <c r="D57" s="128"/>
      <c r="E57" s="129" t="s">
        <v>89</v>
      </c>
      <c r="F57" s="129"/>
      <c r="G57" s="129"/>
      <c r="H57" s="129"/>
      <c r="I57" s="129"/>
      <c r="J57" s="128"/>
      <c r="K57" s="129" t="s">
        <v>90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'SO 02 - km 0,043 7 – 0,120'!J32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87</v>
      </c>
      <c r="AR57" s="68"/>
      <c r="AS57" s="132">
        <v>0</v>
      </c>
      <c r="AT57" s="133">
        <f>ROUND(SUM(AV57:AW57),2)</f>
        <v>0</v>
      </c>
      <c r="AU57" s="134">
        <f>'SO 02 - km 0,043 7 – 0,120'!P94</f>
        <v>0</v>
      </c>
      <c r="AV57" s="133">
        <f>'SO 02 - km 0,043 7 – 0,120'!J35</f>
        <v>0</v>
      </c>
      <c r="AW57" s="133">
        <f>'SO 02 - km 0,043 7 – 0,120'!J36</f>
        <v>0</v>
      </c>
      <c r="AX57" s="133">
        <f>'SO 02 - km 0,043 7 – 0,120'!J37</f>
        <v>0</v>
      </c>
      <c r="AY57" s="133">
        <f>'SO 02 - km 0,043 7 – 0,120'!J38</f>
        <v>0</v>
      </c>
      <c r="AZ57" s="133">
        <f>'SO 02 - km 0,043 7 – 0,120'!F35</f>
        <v>0</v>
      </c>
      <c r="BA57" s="133">
        <f>'SO 02 - km 0,043 7 – 0,120'!F36</f>
        <v>0</v>
      </c>
      <c r="BB57" s="133">
        <f>'SO 02 - km 0,043 7 – 0,120'!F37</f>
        <v>0</v>
      </c>
      <c r="BC57" s="133">
        <f>'SO 02 - km 0,043 7 – 0,120'!F38</f>
        <v>0</v>
      </c>
      <c r="BD57" s="135">
        <f>'SO 02 - km 0,043 7 – 0,120'!F39</f>
        <v>0</v>
      </c>
      <c r="BE57" s="4"/>
      <c r="BT57" s="136" t="s">
        <v>83</v>
      </c>
      <c r="BV57" s="136" t="s">
        <v>76</v>
      </c>
      <c r="BW57" s="136" t="s">
        <v>91</v>
      </c>
      <c r="BX57" s="136" t="s">
        <v>82</v>
      </c>
      <c r="CL57" s="136" t="s">
        <v>19</v>
      </c>
    </row>
    <row r="58" s="4" customFormat="1" ht="16.5" customHeight="1">
      <c r="A58" s="127" t="s">
        <v>84</v>
      </c>
      <c r="B58" s="66"/>
      <c r="C58" s="128"/>
      <c r="D58" s="128"/>
      <c r="E58" s="129" t="s">
        <v>92</v>
      </c>
      <c r="F58" s="129"/>
      <c r="G58" s="129"/>
      <c r="H58" s="129"/>
      <c r="I58" s="129"/>
      <c r="J58" s="128"/>
      <c r="K58" s="129" t="s">
        <v>93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'VON - Vedlejší a ostatní ...'!J32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87</v>
      </c>
      <c r="AR58" s="68"/>
      <c r="AS58" s="132">
        <v>0</v>
      </c>
      <c r="AT58" s="133">
        <f>ROUND(SUM(AV58:AW58),2)</f>
        <v>0</v>
      </c>
      <c r="AU58" s="134">
        <f>'VON - Vedlejší a ostatní ...'!P90</f>
        <v>0</v>
      </c>
      <c r="AV58" s="133">
        <f>'VON - Vedlejší a ostatní ...'!J35</f>
        <v>0</v>
      </c>
      <c r="AW58" s="133">
        <f>'VON - Vedlejší a ostatní ...'!J36</f>
        <v>0</v>
      </c>
      <c r="AX58" s="133">
        <f>'VON - Vedlejší a ostatní ...'!J37</f>
        <v>0</v>
      </c>
      <c r="AY58" s="133">
        <f>'VON - Vedlejší a ostatní ...'!J38</f>
        <v>0</v>
      </c>
      <c r="AZ58" s="133">
        <f>'VON - Vedlejší a ostatní ...'!F35</f>
        <v>0</v>
      </c>
      <c r="BA58" s="133">
        <f>'VON - Vedlejší a ostatní ...'!F36</f>
        <v>0</v>
      </c>
      <c r="BB58" s="133">
        <f>'VON - Vedlejší a ostatní ...'!F37</f>
        <v>0</v>
      </c>
      <c r="BC58" s="133">
        <f>'VON - Vedlejší a ostatní ...'!F38</f>
        <v>0</v>
      </c>
      <c r="BD58" s="135">
        <f>'VON - Vedlejší a ostatní ...'!F39</f>
        <v>0</v>
      </c>
      <c r="BE58" s="4"/>
      <c r="BT58" s="136" t="s">
        <v>83</v>
      </c>
      <c r="BV58" s="136" t="s">
        <v>76</v>
      </c>
      <c r="BW58" s="136" t="s">
        <v>94</v>
      </c>
      <c r="BX58" s="136" t="s">
        <v>82</v>
      </c>
      <c r="CL58" s="136" t="s">
        <v>19</v>
      </c>
    </row>
    <row r="59" s="7" customFormat="1" ht="24.75" customHeight="1">
      <c r="A59" s="7"/>
      <c r="B59" s="114"/>
      <c r="C59" s="115"/>
      <c r="D59" s="116" t="s">
        <v>95</v>
      </c>
      <c r="E59" s="116"/>
      <c r="F59" s="116"/>
      <c r="G59" s="116"/>
      <c r="H59" s="116"/>
      <c r="I59" s="117"/>
      <c r="J59" s="116" t="s">
        <v>96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ROUND(SUM(AG60:AG61),2)</f>
        <v>0</v>
      </c>
      <c r="AH59" s="117"/>
      <c r="AI59" s="117"/>
      <c r="AJ59" s="117"/>
      <c r="AK59" s="117"/>
      <c r="AL59" s="117"/>
      <c r="AM59" s="117"/>
      <c r="AN59" s="119">
        <f>SUM(AG59,AT59)</f>
        <v>0</v>
      </c>
      <c r="AO59" s="117"/>
      <c r="AP59" s="117"/>
      <c r="AQ59" s="120" t="s">
        <v>80</v>
      </c>
      <c r="AR59" s="121"/>
      <c r="AS59" s="122">
        <f>ROUND(SUM(AS60:AS61),2)</f>
        <v>0</v>
      </c>
      <c r="AT59" s="123">
        <f>ROUND(SUM(AV59:AW59),2)</f>
        <v>0</v>
      </c>
      <c r="AU59" s="124">
        <f>ROUND(SUM(AU60:AU61),5)</f>
        <v>0</v>
      </c>
      <c r="AV59" s="123">
        <f>ROUND(AZ59*L29,2)</f>
        <v>0</v>
      </c>
      <c r="AW59" s="123">
        <f>ROUND(BA59*L30,2)</f>
        <v>0</v>
      </c>
      <c r="AX59" s="123">
        <f>ROUND(BB59*L29,2)</f>
        <v>0</v>
      </c>
      <c r="AY59" s="123">
        <f>ROUND(BC59*L30,2)</f>
        <v>0</v>
      </c>
      <c r="AZ59" s="123">
        <f>ROUND(SUM(AZ60:AZ61),2)</f>
        <v>0</v>
      </c>
      <c r="BA59" s="123">
        <f>ROUND(SUM(BA60:BA61),2)</f>
        <v>0</v>
      </c>
      <c r="BB59" s="123">
        <f>ROUND(SUM(BB60:BB61),2)</f>
        <v>0</v>
      </c>
      <c r="BC59" s="123">
        <f>ROUND(SUM(BC60:BC61),2)</f>
        <v>0</v>
      </c>
      <c r="BD59" s="125">
        <f>ROUND(SUM(BD60:BD61),2)</f>
        <v>0</v>
      </c>
      <c r="BE59" s="7"/>
      <c r="BS59" s="126" t="s">
        <v>73</v>
      </c>
      <c r="BT59" s="126" t="s">
        <v>81</v>
      </c>
      <c r="BU59" s="126" t="s">
        <v>75</v>
      </c>
      <c r="BV59" s="126" t="s">
        <v>76</v>
      </c>
      <c r="BW59" s="126" t="s">
        <v>97</v>
      </c>
      <c r="BX59" s="126" t="s">
        <v>5</v>
      </c>
      <c r="CL59" s="126" t="s">
        <v>19</v>
      </c>
      <c r="CM59" s="126" t="s">
        <v>83</v>
      </c>
    </row>
    <row r="60" s="4" customFormat="1" ht="16.5" customHeight="1">
      <c r="A60" s="127" t="s">
        <v>84</v>
      </c>
      <c r="B60" s="66"/>
      <c r="C60" s="128"/>
      <c r="D60" s="128"/>
      <c r="E60" s="129" t="s">
        <v>85</v>
      </c>
      <c r="F60" s="129"/>
      <c r="G60" s="129"/>
      <c r="H60" s="129"/>
      <c r="I60" s="129"/>
      <c r="J60" s="128"/>
      <c r="K60" s="129" t="s">
        <v>98</v>
      </c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30">
        <f>'SO 01 - odtěžení nánosů'!J32</f>
        <v>0</v>
      </c>
      <c r="AH60" s="128"/>
      <c r="AI60" s="128"/>
      <c r="AJ60" s="128"/>
      <c r="AK60" s="128"/>
      <c r="AL60" s="128"/>
      <c r="AM60" s="128"/>
      <c r="AN60" s="130">
        <f>SUM(AG60,AT60)</f>
        <v>0</v>
      </c>
      <c r="AO60" s="128"/>
      <c r="AP60" s="128"/>
      <c r="AQ60" s="131" t="s">
        <v>87</v>
      </c>
      <c r="AR60" s="68"/>
      <c r="AS60" s="132">
        <v>0</v>
      </c>
      <c r="AT60" s="133">
        <f>ROUND(SUM(AV60:AW60),2)</f>
        <v>0</v>
      </c>
      <c r="AU60" s="134">
        <f>'SO 01 - odtěžení nánosů'!P90</f>
        <v>0</v>
      </c>
      <c r="AV60" s="133">
        <f>'SO 01 - odtěžení nánosů'!J35</f>
        <v>0</v>
      </c>
      <c r="AW60" s="133">
        <f>'SO 01 - odtěžení nánosů'!J36</f>
        <v>0</v>
      </c>
      <c r="AX60" s="133">
        <f>'SO 01 - odtěžení nánosů'!J37</f>
        <v>0</v>
      </c>
      <c r="AY60" s="133">
        <f>'SO 01 - odtěžení nánosů'!J38</f>
        <v>0</v>
      </c>
      <c r="AZ60" s="133">
        <f>'SO 01 - odtěžení nánosů'!F35</f>
        <v>0</v>
      </c>
      <c r="BA60" s="133">
        <f>'SO 01 - odtěžení nánosů'!F36</f>
        <v>0</v>
      </c>
      <c r="BB60" s="133">
        <f>'SO 01 - odtěžení nánosů'!F37</f>
        <v>0</v>
      </c>
      <c r="BC60" s="133">
        <f>'SO 01 - odtěžení nánosů'!F38</f>
        <v>0</v>
      </c>
      <c r="BD60" s="135">
        <f>'SO 01 - odtěžení nánosů'!F39</f>
        <v>0</v>
      </c>
      <c r="BE60" s="4"/>
      <c r="BT60" s="136" t="s">
        <v>83</v>
      </c>
      <c r="BV60" s="136" t="s">
        <v>76</v>
      </c>
      <c r="BW60" s="136" t="s">
        <v>99</v>
      </c>
      <c r="BX60" s="136" t="s">
        <v>97</v>
      </c>
      <c r="CL60" s="136" t="s">
        <v>19</v>
      </c>
    </row>
    <row r="61" s="4" customFormat="1" ht="16.5" customHeight="1">
      <c r="A61" s="127" t="s">
        <v>84</v>
      </c>
      <c r="B61" s="66"/>
      <c r="C61" s="128"/>
      <c r="D61" s="128"/>
      <c r="E61" s="129" t="s">
        <v>92</v>
      </c>
      <c r="F61" s="129"/>
      <c r="G61" s="129"/>
      <c r="H61" s="129"/>
      <c r="I61" s="129"/>
      <c r="J61" s="128"/>
      <c r="K61" s="129" t="s">
        <v>93</v>
      </c>
      <c r="L61" s="129"/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30">
        <f>'VON - Vedlejší a ostatní ..._01'!J32</f>
        <v>0</v>
      </c>
      <c r="AH61" s="128"/>
      <c r="AI61" s="128"/>
      <c r="AJ61" s="128"/>
      <c r="AK61" s="128"/>
      <c r="AL61" s="128"/>
      <c r="AM61" s="128"/>
      <c r="AN61" s="130">
        <f>SUM(AG61,AT61)</f>
        <v>0</v>
      </c>
      <c r="AO61" s="128"/>
      <c r="AP61" s="128"/>
      <c r="AQ61" s="131" t="s">
        <v>87</v>
      </c>
      <c r="AR61" s="68"/>
      <c r="AS61" s="137">
        <v>0</v>
      </c>
      <c r="AT61" s="138">
        <f>ROUND(SUM(AV61:AW61),2)</f>
        <v>0</v>
      </c>
      <c r="AU61" s="139">
        <f>'VON - Vedlejší a ostatní ..._01'!P91</f>
        <v>0</v>
      </c>
      <c r="AV61" s="138">
        <f>'VON - Vedlejší a ostatní ..._01'!J35</f>
        <v>0</v>
      </c>
      <c r="AW61" s="138">
        <f>'VON - Vedlejší a ostatní ..._01'!J36</f>
        <v>0</v>
      </c>
      <c r="AX61" s="138">
        <f>'VON - Vedlejší a ostatní ..._01'!J37</f>
        <v>0</v>
      </c>
      <c r="AY61" s="138">
        <f>'VON - Vedlejší a ostatní ..._01'!J38</f>
        <v>0</v>
      </c>
      <c r="AZ61" s="138">
        <f>'VON - Vedlejší a ostatní ..._01'!F35</f>
        <v>0</v>
      </c>
      <c r="BA61" s="138">
        <f>'VON - Vedlejší a ostatní ..._01'!F36</f>
        <v>0</v>
      </c>
      <c r="BB61" s="138">
        <f>'VON - Vedlejší a ostatní ..._01'!F37</f>
        <v>0</v>
      </c>
      <c r="BC61" s="138">
        <f>'VON - Vedlejší a ostatní ..._01'!F38</f>
        <v>0</v>
      </c>
      <c r="BD61" s="140">
        <f>'VON - Vedlejší a ostatní ..._01'!F39</f>
        <v>0</v>
      </c>
      <c r="BE61" s="4"/>
      <c r="BT61" s="136" t="s">
        <v>83</v>
      </c>
      <c r="BV61" s="136" t="s">
        <v>76</v>
      </c>
      <c r="BW61" s="136" t="s">
        <v>100</v>
      </c>
      <c r="BX61" s="136" t="s">
        <v>97</v>
      </c>
      <c r="CL61" s="136" t="s">
        <v>19</v>
      </c>
    </row>
    <row r="62" s="2" customFormat="1" ht="30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7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47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</row>
  </sheetData>
  <sheetProtection sheet="1" formatColumns="0" formatRows="0" objects="1" scenarios="1" spinCount="100000" saltValue="qpfw6YLW/+20VkjrznVZXSt0l5IH/86rAiE2U+haaKZbzAQ7kMWfN7tB+DyIRL8ys/XOoPDlaZoxX1OKsjnGcQ==" hashValue="wZr+pC3h0/SZVhVUQu0Ztvx9hU46PqqrInfsJ2gj9YqXnVqYGHnWMNaXKBr8wICOoDge1ZjvIA1rA9vNKMqIbQ==" algorithmName="SHA-512" password="CC35"/>
  <mergeCells count="66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 01 - km 0,000 - 0,043 7'!C2" display="/"/>
    <hyperlink ref="A57" location="'SO 02 - km 0,043 7 – 0,120'!C2" display="/"/>
    <hyperlink ref="A58" location="'VON - Vedlejší a ostatní ...'!C2" display="/"/>
    <hyperlink ref="A60" location="'SO 01 - odtěžení nánosů'!C2" display="/"/>
    <hyperlink ref="A61" location="'VON - Vedlejší a ostatní ..._01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83</v>
      </c>
    </row>
    <row r="4" s="1" customFormat="1" ht="24.96" customHeight="1">
      <c r="B4" s="23"/>
      <c r="D4" s="143" t="s">
        <v>101</v>
      </c>
      <c r="L4" s="23"/>
      <c r="M4" s="144" t="s">
        <v>10</v>
      </c>
      <c r="AT4" s="20" t="s">
        <v>35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Stěnava, Broumov, obnova LB zdi a těžení nánosů</v>
      </c>
      <c r="F7" s="145"/>
      <c r="G7" s="145"/>
      <c r="H7" s="145"/>
      <c r="L7" s="23"/>
    </row>
    <row r="8" s="1" customFormat="1" ht="12" customHeight="1">
      <c r="B8" s="23"/>
      <c r="D8" s="145" t="s">
        <v>102</v>
      </c>
      <c r="L8" s="23"/>
    </row>
    <row r="9" s="2" customFormat="1" ht="16.5" customHeight="1">
      <c r="A9" s="41"/>
      <c r="B9" s="47"/>
      <c r="C9" s="41"/>
      <c r="D9" s="41"/>
      <c r="E9" s="146" t="s">
        <v>103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104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105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37</v>
      </c>
      <c r="G14" s="41"/>
      <c r="H14" s="41"/>
      <c r="I14" s="145" t="s">
        <v>23</v>
      </c>
      <c r="J14" s="149" t="str">
        <f>'Rekapitulace stavby'!AN8</f>
        <v>6.6.2025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tr">
        <f>IF('Rekapitulace stavby'!AN10="","",'Rekapitulace stavby'!AN10)</f>
        <v>70890005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>Povodí Labe, státní podnik</v>
      </c>
      <c r="F17" s="41"/>
      <c r="G17" s="41"/>
      <c r="H17" s="41"/>
      <c r="I17" s="145" t="s">
        <v>29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30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29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32</v>
      </c>
      <c r="E22" s="41"/>
      <c r="F22" s="41"/>
      <c r="G22" s="41"/>
      <c r="H22" s="41"/>
      <c r="I22" s="145" t="s">
        <v>26</v>
      </c>
      <c r="J22" s="136" t="str">
        <f>IF('Rekapitulace stavby'!AN16="","",'Rekapitulace stavby'!AN16)</f>
        <v>27221253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tr">
        <f>IF('Rekapitulace stavby'!E17="","",'Rekapitulace stavby'!E17)</f>
        <v>HG partner s.r.o.</v>
      </c>
      <c r="F23" s="41"/>
      <c r="G23" s="41"/>
      <c r="H23" s="41"/>
      <c r="I23" s="145" t="s">
        <v>29</v>
      </c>
      <c r="J23" s="136" t="str">
        <f>IF('Rekapitulace stavby'!AN17="","",'Rekapitulace stavby'!AN17)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36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29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38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40</v>
      </c>
      <c r="E32" s="41"/>
      <c r="F32" s="41"/>
      <c r="G32" s="41"/>
      <c r="H32" s="41"/>
      <c r="I32" s="41"/>
      <c r="J32" s="156">
        <f>ROUND(J100,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42</v>
      </c>
      <c r="G34" s="41"/>
      <c r="H34" s="41"/>
      <c r="I34" s="157" t="s">
        <v>41</v>
      </c>
      <c r="J34" s="157" t="s">
        <v>43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158" t="s">
        <v>44</v>
      </c>
      <c r="E35" s="145" t="s">
        <v>45</v>
      </c>
      <c r="F35" s="159">
        <f>ROUND((SUM(BE100:BE468)),  2)</f>
        <v>0</v>
      </c>
      <c r="G35" s="41"/>
      <c r="H35" s="41"/>
      <c r="I35" s="160">
        <v>0.20999999999999999</v>
      </c>
      <c r="J35" s="159">
        <f>ROUND(((SUM(BE100:BE468))*I35),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ROUND((SUM(BF100:BF468)),  2)</f>
        <v>0</v>
      </c>
      <c r="G36" s="41"/>
      <c r="H36" s="41"/>
      <c r="I36" s="160">
        <v>0.12</v>
      </c>
      <c r="J36" s="159">
        <f>ROUND(((SUM(BF100:BF468))*I36),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45" t="s">
        <v>44</v>
      </c>
      <c r="E37" s="145" t="s">
        <v>47</v>
      </c>
      <c r="F37" s="159">
        <f>ROUND((SUM(BG100:BG468)),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5" t="s">
        <v>48</v>
      </c>
      <c r="F38" s="159">
        <f>ROUND((SUM(BH100:BH468)),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49</v>
      </c>
      <c r="F39" s="159">
        <f>ROUND((SUM(BI100:BI468)),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50</v>
      </c>
      <c r="E41" s="163"/>
      <c r="F41" s="163"/>
      <c r="G41" s="164" t="s">
        <v>51</v>
      </c>
      <c r="H41" s="165" t="s">
        <v>52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Stěnava, Broumov, obnova LB zdi a těžení nánosů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102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103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104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km 0,000 - 0,043 7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6.6.2025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Povodí Labe, státní podnik</v>
      </c>
      <c r="G58" s="43"/>
      <c r="H58" s="43"/>
      <c r="I58" s="35" t="s">
        <v>32</v>
      </c>
      <c r="J58" s="39" t="str">
        <f>E23</f>
        <v>HG partner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30</v>
      </c>
      <c r="D59" s="43"/>
      <c r="E59" s="43"/>
      <c r="F59" s="30" t="str">
        <f>IF(E20="","",E20)</f>
        <v>Vyplň údaj</v>
      </c>
      <c r="G59" s="43"/>
      <c r="H59" s="43"/>
      <c r="I59" s="35" t="s">
        <v>36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107</v>
      </c>
      <c r="D61" s="174"/>
      <c r="E61" s="174"/>
      <c r="F61" s="174"/>
      <c r="G61" s="174"/>
      <c r="H61" s="174"/>
      <c r="I61" s="174"/>
      <c r="J61" s="175" t="s">
        <v>108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72</v>
      </c>
      <c r="D63" s="43"/>
      <c r="E63" s="43"/>
      <c r="F63" s="43"/>
      <c r="G63" s="43"/>
      <c r="H63" s="43"/>
      <c r="I63" s="43"/>
      <c r="J63" s="105">
        <f>J100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109</v>
      </c>
    </row>
    <row r="64" s="9" customFormat="1" ht="24.96" customHeight="1">
      <c r="A64" s="9"/>
      <c r="B64" s="177"/>
      <c r="C64" s="178"/>
      <c r="D64" s="179" t="s">
        <v>110</v>
      </c>
      <c r="E64" s="180"/>
      <c r="F64" s="180"/>
      <c r="G64" s="180"/>
      <c r="H64" s="180"/>
      <c r="I64" s="180"/>
      <c r="J64" s="181">
        <f>J101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111</v>
      </c>
      <c r="E65" s="185"/>
      <c r="F65" s="185"/>
      <c r="G65" s="185"/>
      <c r="H65" s="185"/>
      <c r="I65" s="185"/>
      <c r="J65" s="186">
        <f>J102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112</v>
      </c>
      <c r="E66" s="185"/>
      <c r="F66" s="185"/>
      <c r="G66" s="185"/>
      <c r="H66" s="185"/>
      <c r="I66" s="185"/>
      <c r="J66" s="186">
        <f>J201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113</v>
      </c>
      <c r="E67" s="185"/>
      <c r="F67" s="185"/>
      <c r="G67" s="185"/>
      <c r="H67" s="185"/>
      <c r="I67" s="185"/>
      <c r="J67" s="186">
        <f>J227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114</v>
      </c>
      <c r="E68" s="185"/>
      <c r="F68" s="185"/>
      <c r="G68" s="185"/>
      <c r="H68" s="185"/>
      <c r="I68" s="185"/>
      <c r="J68" s="186">
        <f>J289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115</v>
      </c>
      <c r="E69" s="185"/>
      <c r="F69" s="185"/>
      <c r="G69" s="185"/>
      <c r="H69" s="185"/>
      <c r="I69" s="185"/>
      <c r="J69" s="186">
        <f>J302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116</v>
      </c>
      <c r="E70" s="185"/>
      <c r="F70" s="185"/>
      <c r="G70" s="185"/>
      <c r="H70" s="185"/>
      <c r="I70" s="185"/>
      <c r="J70" s="186">
        <f>J320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117</v>
      </c>
      <c r="E71" s="185"/>
      <c r="F71" s="185"/>
      <c r="G71" s="185"/>
      <c r="H71" s="185"/>
      <c r="I71" s="185"/>
      <c r="J71" s="186">
        <f>J332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118</v>
      </c>
      <c r="E72" s="185"/>
      <c r="F72" s="185"/>
      <c r="G72" s="185"/>
      <c r="H72" s="185"/>
      <c r="I72" s="185"/>
      <c r="J72" s="186">
        <f>J338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119</v>
      </c>
      <c r="E73" s="185"/>
      <c r="F73" s="185"/>
      <c r="G73" s="185"/>
      <c r="H73" s="185"/>
      <c r="I73" s="185"/>
      <c r="J73" s="186">
        <f>J424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8"/>
      <c r="D74" s="184" t="s">
        <v>120</v>
      </c>
      <c r="E74" s="185"/>
      <c r="F74" s="185"/>
      <c r="G74" s="185"/>
      <c r="H74" s="185"/>
      <c r="I74" s="185"/>
      <c r="J74" s="186">
        <f>J433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77"/>
      <c r="C75" s="178"/>
      <c r="D75" s="179" t="s">
        <v>121</v>
      </c>
      <c r="E75" s="180"/>
      <c r="F75" s="180"/>
      <c r="G75" s="180"/>
      <c r="H75" s="180"/>
      <c r="I75" s="180"/>
      <c r="J75" s="181">
        <f>J437</f>
        <v>0</v>
      </c>
      <c r="K75" s="178"/>
      <c r="L75" s="182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0" customFormat="1" ht="19.92" customHeight="1">
      <c r="A76" s="10"/>
      <c r="B76" s="183"/>
      <c r="C76" s="128"/>
      <c r="D76" s="184" t="s">
        <v>122</v>
      </c>
      <c r="E76" s="185"/>
      <c r="F76" s="185"/>
      <c r="G76" s="185"/>
      <c r="H76" s="185"/>
      <c r="I76" s="185"/>
      <c r="J76" s="186">
        <f>J438</f>
        <v>0</v>
      </c>
      <c r="K76" s="128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77"/>
      <c r="C77" s="178"/>
      <c r="D77" s="179" t="s">
        <v>123</v>
      </c>
      <c r="E77" s="180"/>
      <c r="F77" s="180"/>
      <c r="G77" s="180"/>
      <c r="H77" s="180"/>
      <c r="I77" s="180"/>
      <c r="J77" s="181">
        <f>J462</f>
        <v>0</v>
      </c>
      <c r="K77" s="178"/>
      <c r="L77" s="182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10" customFormat="1" ht="19.92" customHeight="1">
      <c r="A78" s="10"/>
      <c r="B78" s="183"/>
      <c r="C78" s="128"/>
      <c r="D78" s="184" t="s">
        <v>124</v>
      </c>
      <c r="E78" s="185"/>
      <c r="F78" s="185"/>
      <c r="G78" s="185"/>
      <c r="H78" s="185"/>
      <c r="I78" s="185"/>
      <c r="J78" s="186">
        <f>J463</f>
        <v>0</v>
      </c>
      <c r="K78" s="128"/>
      <c r="L78" s="18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2" customFormat="1" ht="21.84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4" s="2" customFormat="1" ht="6.96" customHeight="1">
      <c r="A84" s="41"/>
      <c r="B84" s="64"/>
      <c r="C84" s="65"/>
      <c r="D84" s="65"/>
      <c r="E84" s="65"/>
      <c r="F84" s="65"/>
      <c r="G84" s="65"/>
      <c r="H84" s="65"/>
      <c r="I84" s="65"/>
      <c r="J84" s="65"/>
      <c r="K84" s="65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24.96" customHeight="1">
      <c r="A85" s="41"/>
      <c r="B85" s="42"/>
      <c r="C85" s="26" t="s">
        <v>125</v>
      </c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16</v>
      </c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6.5" customHeight="1">
      <c r="A88" s="41"/>
      <c r="B88" s="42"/>
      <c r="C88" s="43"/>
      <c r="D88" s="43"/>
      <c r="E88" s="172" t="str">
        <f>E7</f>
        <v>Stěnava, Broumov, obnova LB zdi a těžení nánosů</v>
      </c>
      <c r="F88" s="35"/>
      <c r="G88" s="35"/>
      <c r="H88" s="35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1" customFormat="1" ht="12" customHeight="1">
      <c r="B89" s="24"/>
      <c r="C89" s="35" t="s">
        <v>102</v>
      </c>
      <c r="D89" s="25"/>
      <c r="E89" s="25"/>
      <c r="F89" s="25"/>
      <c r="G89" s="25"/>
      <c r="H89" s="25"/>
      <c r="I89" s="25"/>
      <c r="J89" s="25"/>
      <c r="K89" s="25"/>
      <c r="L89" s="23"/>
    </row>
    <row r="90" s="2" customFormat="1" ht="16.5" customHeight="1">
      <c r="A90" s="41"/>
      <c r="B90" s="42"/>
      <c r="C90" s="43"/>
      <c r="D90" s="43"/>
      <c r="E90" s="172" t="s">
        <v>103</v>
      </c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5" t="s">
        <v>104</v>
      </c>
      <c r="D91" s="43"/>
      <c r="E91" s="43"/>
      <c r="F91" s="43"/>
      <c r="G91" s="43"/>
      <c r="H91" s="43"/>
      <c r="I91" s="43"/>
      <c r="J91" s="43"/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6.5" customHeight="1">
      <c r="A92" s="41"/>
      <c r="B92" s="42"/>
      <c r="C92" s="43"/>
      <c r="D92" s="43"/>
      <c r="E92" s="72" t="str">
        <f>E11</f>
        <v>SO 01 - km 0,000 - 0,043 7</v>
      </c>
      <c r="F92" s="43"/>
      <c r="G92" s="43"/>
      <c r="H92" s="43"/>
      <c r="I92" s="43"/>
      <c r="J92" s="43"/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6.96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2" customHeight="1">
      <c r="A94" s="41"/>
      <c r="B94" s="42"/>
      <c r="C94" s="35" t="s">
        <v>21</v>
      </c>
      <c r="D94" s="43"/>
      <c r="E94" s="43"/>
      <c r="F94" s="30" t="str">
        <f>F14</f>
        <v xml:space="preserve"> </v>
      </c>
      <c r="G94" s="43"/>
      <c r="H94" s="43"/>
      <c r="I94" s="35" t="s">
        <v>23</v>
      </c>
      <c r="J94" s="75" t="str">
        <f>IF(J14="","",J14)</f>
        <v>6.6.2025</v>
      </c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6.96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14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5.15" customHeight="1">
      <c r="A96" s="41"/>
      <c r="B96" s="42"/>
      <c r="C96" s="35" t="s">
        <v>25</v>
      </c>
      <c r="D96" s="43"/>
      <c r="E96" s="43"/>
      <c r="F96" s="30" t="str">
        <f>E17</f>
        <v>Povodí Labe, státní podnik</v>
      </c>
      <c r="G96" s="43"/>
      <c r="H96" s="43"/>
      <c r="I96" s="35" t="s">
        <v>32</v>
      </c>
      <c r="J96" s="39" t="str">
        <f>E23</f>
        <v>HG partner s.r.o.</v>
      </c>
      <c r="K96" s="43"/>
      <c r="L96" s="14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5.15" customHeight="1">
      <c r="A97" s="41"/>
      <c r="B97" s="42"/>
      <c r="C97" s="35" t="s">
        <v>30</v>
      </c>
      <c r="D97" s="43"/>
      <c r="E97" s="43"/>
      <c r="F97" s="30" t="str">
        <f>IF(E20="","",E20)</f>
        <v>Vyplň údaj</v>
      </c>
      <c r="G97" s="43"/>
      <c r="H97" s="43"/>
      <c r="I97" s="35" t="s">
        <v>36</v>
      </c>
      <c r="J97" s="39" t="str">
        <f>E26</f>
        <v xml:space="preserve"> </v>
      </c>
      <c r="K97" s="43"/>
      <c r="L97" s="14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10.32" customHeight="1">
      <c r="A98" s="41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147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11" customFormat="1" ht="29.28" customHeight="1">
      <c r="A99" s="188"/>
      <c r="B99" s="189"/>
      <c r="C99" s="190" t="s">
        <v>126</v>
      </c>
      <c r="D99" s="191" t="s">
        <v>59</v>
      </c>
      <c r="E99" s="191" t="s">
        <v>55</v>
      </c>
      <c r="F99" s="191" t="s">
        <v>56</v>
      </c>
      <c r="G99" s="191" t="s">
        <v>127</v>
      </c>
      <c r="H99" s="191" t="s">
        <v>128</v>
      </c>
      <c r="I99" s="191" t="s">
        <v>129</v>
      </c>
      <c r="J99" s="191" t="s">
        <v>108</v>
      </c>
      <c r="K99" s="192" t="s">
        <v>130</v>
      </c>
      <c r="L99" s="193"/>
      <c r="M99" s="95" t="s">
        <v>19</v>
      </c>
      <c r="N99" s="96" t="s">
        <v>44</v>
      </c>
      <c r="O99" s="96" t="s">
        <v>131</v>
      </c>
      <c r="P99" s="96" t="s">
        <v>132</v>
      </c>
      <c r="Q99" s="96" t="s">
        <v>133</v>
      </c>
      <c r="R99" s="96" t="s">
        <v>134</v>
      </c>
      <c r="S99" s="96" t="s">
        <v>135</v>
      </c>
      <c r="T99" s="96" t="s">
        <v>136</v>
      </c>
      <c r="U99" s="97" t="s">
        <v>137</v>
      </c>
      <c r="V99" s="188"/>
      <c r="W99" s="188"/>
      <c r="X99" s="188"/>
      <c r="Y99" s="188"/>
      <c r="Z99" s="188"/>
      <c r="AA99" s="188"/>
      <c r="AB99" s="188"/>
      <c r="AC99" s="188"/>
      <c r="AD99" s="188"/>
      <c r="AE99" s="188"/>
    </row>
    <row r="100" s="2" customFormat="1" ht="22.8" customHeight="1">
      <c r="A100" s="41"/>
      <c r="B100" s="42"/>
      <c r="C100" s="102" t="s">
        <v>138</v>
      </c>
      <c r="D100" s="43"/>
      <c r="E100" s="43"/>
      <c r="F100" s="43"/>
      <c r="G100" s="43"/>
      <c r="H100" s="43"/>
      <c r="I100" s="43"/>
      <c r="J100" s="194">
        <f>BK100</f>
        <v>0</v>
      </c>
      <c r="K100" s="43"/>
      <c r="L100" s="47"/>
      <c r="M100" s="98"/>
      <c r="N100" s="195"/>
      <c r="O100" s="99"/>
      <c r="P100" s="196">
        <f>P101+P437+P462</f>
        <v>0</v>
      </c>
      <c r="Q100" s="99"/>
      <c r="R100" s="196">
        <f>R101+R437+R462</f>
        <v>0</v>
      </c>
      <c r="S100" s="99"/>
      <c r="T100" s="196">
        <f>T101+T437+T462</f>
        <v>0</v>
      </c>
      <c r="U100" s="100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73</v>
      </c>
      <c r="AU100" s="20" t="s">
        <v>109</v>
      </c>
      <c r="BK100" s="197">
        <f>BK101+BK437+BK462</f>
        <v>0</v>
      </c>
    </row>
    <row r="101" s="12" customFormat="1" ht="25.92" customHeight="1">
      <c r="A101" s="12"/>
      <c r="B101" s="198"/>
      <c r="C101" s="199"/>
      <c r="D101" s="200" t="s">
        <v>73</v>
      </c>
      <c r="E101" s="201" t="s">
        <v>139</v>
      </c>
      <c r="F101" s="201" t="s">
        <v>140</v>
      </c>
      <c r="G101" s="199"/>
      <c r="H101" s="199"/>
      <c r="I101" s="202"/>
      <c r="J101" s="203">
        <f>BK101</f>
        <v>0</v>
      </c>
      <c r="K101" s="199"/>
      <c r="L101" s="204"/>
      <c r="M101" s="205"/>
      <c r="N101" s="206"/>
      <c r="O101" s="206"/>
      <c r="P101" s="207">
        <f>P102+P201+P227+P289+P302+P320+P332+P338+P424+P433</f>
        <v>0</v>
      </c>
      <c r="Q101" s="206"/>
      <c r="R101" s="207">
        <f>R102+R201+R227+R289+R302+R320+R332+R338+R424+R433</f>
        <v>0</v>
      </c>
      <c r="S101" s="206"/>
      <c r="T101" s="207">
        <f>T102+T201+T227+T289+T302+T320+T332+T338+T424+T433</f>
        <v>0</v>
      </c>
      <c r="U101" s="208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81</v>
      </c>
      <c r="AT101" s="210" t="s">
        <v>73</v>
      </c>
      <c r="AU101" s="210" t="s">
        <v>74</v>
      </c>
      <c r="AY101" s="209" t="s">
        <v>141</v>
      </c>
      <c r="BK101" s="211">
        <f>BK102+BK201+BK227+BK289+BK302+BK320+BK332+BK338+BK424+BK433</f>
        <v>0</v>
      </c>
    </row>
    <row r="102" s="12" customFormat="1" ht="22.8" customHeight="1">
      <c r="A102" s="12"/>
      <c r="B102" s="198"/>
      <c r="C102" s="199"/>
      <c r="D102" s="200" t="s">
        <v>73</v>
      </c>
      <c r="E102" s="212" t="s">
        <v>81</v>
      </c>
      <c r="F102" s="212" t="s">
        <v>142</v>
      </c>
      <c r="G102" s="199"/>
      <c r="H102" s="199"/>
      <c r="I102" s="202"/>
      <c r="J102" s="213">
        <f>BK102</f>
        <v>0</v>
      </c>
      <c r="K102" s="199"/>
      <c r="L102" s="204"/>
      <c r="M102" s="205"/>
      <c r="N102" s="206"/>
      <c r="O102" s="206"/>
      <c r="P102" s="207">
        <f>SUM(P103:P200)</f>
        <v>0</v>
      </c>
      <c r="Q102" s="206"/>
      <c r="R102" s="207">
        <f>SUM(R103:R200)</f>
        <v>0</v>
      </c>
      <c r="S102" s="206"/>
      <c r="T102" s="207">
        <f>SUM(T103:T200)</f>
        <v>0</v>
      </c>
      <c r="U102" s="208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9" t="s">
        <v>81</v>
      </c>
      <c r="AT102" s="210" t="s">
        <v>73</v>
      </c>
      <c r="AU102" s="210" t="s">
        <v>81</v>
      </c>
      <c r="AY102" s="209" t="s">
        <v>141</v>
      </c>
      <c r="BK102" s="211">
        <f>SUM(BK103:BK200)</f>
        <v>0</v>
      </c>
    </row>
    <row r="103" s="2" customFormat="1" ht="21.75" customHeight="1">
      <c r="A103" s="41"/>
      <c r="B103" s="42"/>
      <c r="C103" s="214" t="s">
        <v>81</v>
      </c>
      <c r="D103" s="214" t="s">
        <v>143</v>
      </c>
      <c r="E103" s="215" t="s">
        <v>144</v>
      </c>
      <c r="F103" s="216" t="s">
        <v>145</v>
      </c>
      <c r="G103" s="217" t="s">
        <v>146</v>
      </c>
      <c r="H103" s="218">
        <v>45</v>
      </c>
      <c r="I103" s="219"/>
      <c r="J103" s="220">
        <f>ROUND(I103*H103,2)</f>
        <v>0</v>
      </c>
      <c r="K103" s="216" t="s">
        <v>19</v>
      </c>
      <c r="L103" s="47"/>
      <c r="M103" s="221" t="s">
        <v>19</v>
      </c>
      <c r="N103" s="222" t="s">
        <v>47</v>
      </c>
      <c r="O103" s="87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3">
        <f>S103*H103</f>
        <v>0</v>
      </c>
      <c r="U103" s="224" t="s">
        <v>19</v>
      </c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5" t="s">
        <v>147</v>
      </c>
      <c r="AT103" s="225" t="s">
        <v>143</v>
      </c>
      <c r="AU103" s="225" t="s">
        <v>83</v>
      </c>
      <c r="AY103" s="20" t="s">
        <v>141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20" t="s">
        <v>147</v>
      </c>
      <c r="BK103" s="226">
        <f>ROUND(I103*H103,2)</f>
        <v>0</v>
      </c>
      <c r="BL103" s="20" t="s">
        <v>147</v>
      </c>
      <c r="BM103" s="225" t="s">
        <v>83</v>
      </c>
    </row>
    <row r="104" s="2" customFormat="1">
      <c r="A104" s="41"/>
      <c r="B104" s="42"/>
      <c r="C104" s="43"/>
      <c r="D104" s="227" t="s">
        <v>148</v>
      </c>
      <c r="E104" s="43"/>
      <c r="F104" s="228" t="s">
        <v>145</v>
      </c>
      <c r="G104" s="43"/>
      <c r="H104" s="43"/>
      <c r="I104" s="229"/>
      <c r="J104" s="43"/>
      <c r="K104" s="43"/>
      <c r="L104" s="47"/>
      <c r="M104" s="230"/>
      <c r="N104" s="231"/>
      <c r="O104" s="87"/>
      <c r="P104" s="87"/>
      <c r="Q104" s="87"/>
      <c r="R104" s="87"/>
      <c r="S104" s="87"/>
      <c r="T104" s="87"/>
      <c r="U104" s="88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148</v>
      </c>
      <c r="AU104" s="20" t="s">
        <v>83</v>
      </c>
    </row>
    <row r="105" s="2" customFormat="1">
      <c r="A105" s="41"/>
      <c r="B105" s="42"/>
      <c r="C105" s="43"/>
      <c r="D105" s="227" t="s">
        <v>149</v>
      </c>
      <c r="E105" s="43"/>
      <c r="F105" s="232" t="s">
        <v>150</v>
      </c>
      <c r="G105" s="43"/>
      <c r="H105" s="43"/>
      <c r="I105" s="229"/>
      <c r="J105" s="43"/>
      <c r="K105" s="43"/>
      <c r="L105" s="47"/>
      <c r="M105" s="230"/>
      <c r="N105" s="231"/>
      <c r="O105" s="87"/>
      <c r="P105" s="87"/>
      <c r="Q105" s="87"/>
      <c r="R105" s="87"/>
      <c r="S105" s="87"/>
      <c r="T105" s="87"/>
      <c r="U105" s="88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149</v>
      </c>
      <c r="AU105" s="20" t="s">
        <v>83</v>
      </c>
    </row>
    <row r="106" s="13" customFormat="1">
      <c r="A106" s="13"/>
      <c r="B106" s="233"/>
      <c r="C106" s="234"/>
      <c r="D106" s="227" t="s">
        <v>151</v>
      </c>
      <c r="E106" s="235" t="s">
        <v>19</v>
      </c>
      <c r="F106" s="236" t="s">
        <v>152</v>
      </c>
      <c r="G106" s="234"/>
      <c r="H106" s="237">
        <v>45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1"/>
      <c r="U106" s="242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151</v>
      </c>
      <c r="AU106" s="243" t="s">
        <v>83</v>
      </c>
      <c r="AV106" s="13" t="s">
        <v>83</v>
      </c>
      <c r="AW106" s="13" t="s">
        <v>35</v>
      </c>
      <c r="AX106" s="13" t="s">
        <v>74</v>
      </c>
      <c r="AY106" s="243" t="s">
        <v>141</v>
      </c>
    </row>
    <row r="107" s="14" customFormat="1">
      <c r="A107" s="14"/>
      <c r="B107" s="244"/>
      <c r="C107" s="245"/>
      <c r="D107" s="227" t="s">
        <v>151</v>
      </c>
      <c r="E107" s="246" t="s">
        <v>19</v>
      </c>
      <c r="F107" s="247" t="s">
        <v>153</v>
      </c>
      <c r="G107" s="245"/>
      <c r="H107" s="248">
        <v>45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2"/>
      <c r="U107" s="253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151</v>
      </c>
      <c r="AU107" s="254" t="s">
        <v>83</v>
      </c>
      <c r="AV107" s="14" t="s">
        <v>147</v>
      </c>
      <c r="AW107" s="14" t="s">
        <v>35</v>
      </c>
      <c r="AX107" s="14" t="s">
        <v>81</v>
      </c>
      <c r="AY107" s="254" t="s">
        <v>141</v>
      </c>
    </row>
    <row r="108" s="2" customFormat="1" ht="21.75" customHeight="1">
      <c r="A108" s="41"/>
      <c r="B108" s="42"/>
      <c r="C108" s="214" t="s">
        <v>83</v>
      </c>
      <c r="D108" s="214" t="s">
        <v>143</v>
      </c>
      <c r="E108" s="215" t="s">
        <v>154</v>
      </c>
      <c r="F108" s="216" t="s">
        <v>155</v>
      </c>
      <c r="G108" s="217" t="s">
        <v>156</v>
      </c>
      <c r="H108" s="218">
        <v>1</v>
      </c>
      <c r="I108" s="219"/>
      <c r="J108" s="220">
        <f>ROUND(I108*H108,2)</f>
        <v>0</v>
      </c>
      <c r="K108" s="216" t="s">
        <v>19</v>
      </c>
      <c r="L108" s="47"/>
      <c r="M108" s="221" t="s">
        <v>19</v>
      </c>
      <c r="N108" s="222" t="s">
        <v>47</v>
      </c>
      <c r="O108" s="87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3">
        <f>S108*H108</f>
        <v>0</v>
      </c>
      <c r="U108" s="224" t="s">
        <v>19</v>
      </c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5" t="s">
        <v>147</v>
      </c>
      <c r="AT108" s="225" t="s">
        <v>143</v>
      </c>
      <c r="AU108" s="225" t="s">
        <v>83</v>
      </c>
      <c r="AY108" s="20" t="s">
        <v>141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20" t="s">
        <v>147</v>
      </c>
      <c r="BK108" s="226">
        <f>ROUND(I108*H108,2)</f>
        <v>0</v>
      </c>
      <c r="BL108" s="20" t="s">
        <v>147</v>
      </c>
      <c r="BM108" s="225" t="s">
        <v>147</v>
      </c>
    </row>
    <row r="109" s="2" customFormat="1">
      <c r="A109" s="41"/>
      <c r="B109" s="42"/>
      <c r="C109" s="43"/>
      <c r="D109" s="227" t="s">
        <v>148</v>
      </c>
      <c r="E109" s="43"/>
      <c r="F109" s="228" t="s">
        <v>155</v>
      </c>
      <c r="G109" s="43"/>
      <c r="H109" s="43"/>
      <c r="I109" s="229"/>
      <c r="J109" s="43"/>
      <c r="K109" s="43"/>
      <c r="L109" s="47"/>
      <c r="M109" s="230"/>
      <c r="N109" s="231"/>
      <c r="O109" s="87"/>
      <c r="P109" s="87"/>
      <c r="Q109" s="87"/>
      <c r="R109" s="87"/>
      <c r="S109" s="87"/>
      <c r="T109" s="87"/>
      <c r="U109" s="88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148</v>
      </c>
      <c r="AU109" s="20" t="s">
        <v>83</v>
      </c>
    </row>
    <row r="110" s="2" customFormat="1" ht="16.5" customHeight="1">
      <c r="A110" s="41"/>
      <c r="B110" s="42"/>
      <c r="C110" s="214" t="s">
        <v>157</v>
      </c>
      <c r="D110" s="214" t="s">
        <v>143</v>
      </c>
      <c r="E110" s="215" t="s">
        <v>158</v>
      </c>
      <c r="F110" s="216" t="s">
        <v>159</v>
      </c>
      <c r="G110" s="217" t="s">
        <v>160</v>
      </c>
      <c r="H110" s="218">
        <v>66</v>
      </c>
      <c r="I110" s="219"/>
      <c r="J110" s="220">
        <f>ROUND(I110*H110,2)</f>
        <v>0</v>
      </c>
      <c r="K110" s="216" t="s">
        <v>161</v>
      </c>
      <c r="L110" s="47"/>
      <c r="M110" s="221" t="s">
        <v>19</v>
      </c>
      <c r="N110" s="222" t="s">
        <v>47</v>
      </c>
      <c r="O110" s="87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3">
        <f>S110*H110</f>
        <v>0</v>
      </c>
      <c r="U110" s="224" t="s">
        <v>19</v>
      </c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5" t="s">
        <v>147</v>
      </c>
      <c r="AT110" s="225" t="s">
        <v>143</v>
      </c>
      <c r="AU110" s="225" t="s">
        <v>83</v>
      </c>
      <c r="AY110" s="20" t="s">
        <v>141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20" t="s">
        <v>147</v>
      </c>
      <c r="BK110" s="226">
        <f>ROUND(I110*H110,2)</f>
        <v>0</v>
      </c>
      <c r="BL110" s="20" t="s">
        <v>147</v>
      </c>
      <c r="BM110" s="225" t="s">
        <v>162</v>
      </c>
    </row>
    <row r="111" s="2" customFormat="1">
      <c r="A111" s="41"/>
      <c r="B111" s="42"/>
      <c r="C111" s="43"/>
      <c r="D111" s="227" t="s">
        <v>148</v>
      </c>
      <c r="E111" s="43"/>
      <c r="F111" s="228" t="s">
        <v>163</v>
      </c>
      <c r="G111" s="43"/>
      <c r="H111" s="43"/>
      <c r="I111" s="229"/>
      <c r="J111" s="43"/>
      <c r="K111" s="43"/>
      <c r="L111" s="47"/>
      <c r="M111" s="230"/>
      <c r="N111" s="231"/>
      <c r="O111" s="87"/>
      <c r="P111" s="87"/>
      <c r="Q111" s="87"/>
      <c r="R111" s="87"/>
      <c r="S111" s="87"/>
      <c r="T111" s="87"/>
      <c r="U111" s="88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148</v>
      </c>
      <c r="AU111" s="20" t="s">
        <v>83</v>
      </c>
    </row>
    <row r="112" s="2" customFormat="1">
      <c r="A112" s="41"/>
      <c r="B112" s="42"/>
      <c r="C112" s="43"/>
      <c r="D112" s="255" t="s">
        <v>164</v>
      </c>
      <c r="E112" s="43"/>
      <c r="F112" s="256" t="s">
        <v>165</v>
      </c>
      <c r="G112" s="43"/>
      <c r="H112" s="43"/>
      <c r="I112" s="229"/>
      <c r="J112" s="43"/>
      <c r="K112" s="43"/>
      <c r="L112" s="47"/>
      <c r="M112" s="230"/>
      <c r="N112" s="231"/>
      <c r="O112" s="87"/>
      <c r="P112" s="87"/>
      <c r="Q112" s="87"/>
      <c r="R112" s="87"/>
      <c r="S112" s="87"/>
      <c r="T112" s="87"/>
      <c r="U112" s="88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164</v>
      </c>
      <c r="AU112" s="20" t="s">
        <v>83</v>
      </c>
    </row>
    <row r="113" s="13" customFormat="1">
      <c r="A113" s="13"/>
      <c r="B113" s="233"/>
      <c r="C113" s="234"/>
      <c r="D113" s="227" t="s">
        <v>151</v>
      </c>
      <c r="E113" s="235" t="s">
        <v>19</v>
      </c>
      <c r="F113" s="236" t="s">
        <v>166</v>
      </c>
      <c r="G113" s="234"/>
      <c r="H113" s="237">
        <v>66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1"/>
      <c r="U113" s="242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151</v>
      </c>
      <c r="AU113" s="243" t="s">
        <v>83</v>
      </c>
      <c r="AV113" s="13" t="s">
        <v>83</v>
      </c>
      <c r="AW113" s="13" t="s">
        <v>35</v>
      </c>
      <c r="AX113" s="13" t="s">
        <v>74</v>
      </c>
      <c r="AY113" s="243" t="s">
        <v>141</v>
      </c>
    </row>
    <row r="114" s="14" customFormat="1">
      <c r="A114" s="14"/>
      <c r="B114" s="244"/>
      <c r="C114" s="245"/>
      <c r="D114" s="227" t="s">
        <v>151</v>
      </c>
      <c r="E114" s="246" t="s">
        <v>19</v>
      </c>
      <c r="F114" s="247" t="s">
        <v>153</v>
      </c>
      <c r="G114" s="245"/>
      <c r="H114" s="248">
        <v>66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2"/>
      <c r="U114" s="253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151</v>
      </c>
      <c r="AU114" s="254" t="s">
        <v>83</v>
      </c>
      <c r="AV114" s="14" t="s">
        <v>147</v>
      </c>
      <c r="AW114" s="14" t="s">
        <v>35</v>
      </c>
      <c r="AX114" s="14" t="s">
        <v>81</v>
      </c>
      <c r="AY114" s="254" t="s">
        <v>141</v>
      </c>
    </row>
    <row r="115" s="2" customFormat="1" ht="21.75" customHeight="1">
      <c r="A115" s="41"/>
      <c r="B115" s="42"/>
      <c r="C115" s="214" t="s">
        <v>147</v>
      </c>
      <c r="D115" s="214" t="s">
        <v>143</v>
      </c>
      <c r="E115" s="215" t="s">
        <v>167</v>
      </c>
      <c r="F115" s="216" t="s">
        <v>168</v>
      </c>
      <c r="G115" s="217" t="s">
        <v>146</v>
      </c>
      <c r="H115" s="218">
        <v>140</v>
      </c>
      <c r="I115" s="219"/>
      <c r="J115" s="220">
        <f>ROUND(I115*H115,2)</f>
        <v>0</v>
      </c>
      <c r="K115" s="216" t="s">
        <v>161</v>
      </c>
      <c r="L115" s="47"/>
      <c r="M115" s="221" t="s">
        <v>19</v>
      </c>
      <c r="N115" s="222" t="s">
        <v>47</v>
      </c>
      <c r="O115" s="87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3">
        <f>S115*H115</f>
        <v>0</v>
      </c>
      <c r="U115" s="224" t="s">
        <v>19</v>
      </c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5" t="s">
        <v>147</v>
      </c>
      <c r="AT115" s="225" t="s">
        <v>143</v>
      </c>
      <c r="AU115" s="225" t="s">
        <v>83</v>
      </c>
      <c r="AY115" s="20" t="s">
        <v>141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20" t="s">
        <v>147</v>
      </c>
      <c r="BK115" s="226">
        <f>ROUND(I115*H115,2)</f>
        <v>0</v>
      </c>
      <c r="BL115" s="20" t="s">
        <v>147</v>
      </c>
      <c r="BM115" s="225" t="s">
        <v>169</v>
      </c>
    </row>
    <row r="116" s="2" customFormat="1">
      <c r="A116" s="41"/>
      <c r="B116" s="42"/>
      <c r="C116" s="43"/>
      <c r="D116" s="227" t="s">
        <v>148</v>
      </c>
      <c r="E116" s="43"/>
      <c r="F116" s="228" t="s">
        <v>170</v>
      </c>
      <c r="G116" s="43"/>
      <c r="H116" s="43"/>
      <c r="I116" s="229"/>
      <c r="J116" s="43"/>
      <c r="K116" s="43"/>
      <c r="L116" s="47"/>
      <c r="M116" s="230"/>
      <c r="N116" s="231"/>
      <c r="O116" s="87"/>
      <c r="P116" s="87"/>
      <c r="Q116" s="87"/>
      <c r="R116" s="87"/>
      <c r="S116" s="87"/>
      <c r="T116" s="87"/>
      <c r="U116" s="88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148</v>
      </c>
      <c r="AU116" s="20" t="s">
        <v>83</v>
      </c>
    </row>
    <row r="117" s="2" customFormat="1">
      <c r="A117" s="41"/>
      <c r="B117" s="42"/>
      <c r="C117" s="43"/>
      <c r="D117" s="255" t="s">
        <v>164</v>
      </c>
      <c r="E117" s="43"/>
      <c r="F117" s="256" t="s">
        <v>171</v>
      </c>
      <c r="G117" s="43"/>
      <c r="H117" s="43"/>
      <c r="I117" s="229"/>
      <c r="J117" s="43"/>
      <c r="K117" s="43"/>
      <c r="L117" s="47"/>
      <c r="M117" s="230"/>
      <c r="N117" s="231"/>
      <c r="O117" s="87"/>
      <c r="P117" s="87"/>
      <c r="Q117" s="87"/>
      <c r="R117" s="87"/>
      <c r="S117" s="87"/>
      <c r="T117" s="87"/>
      <c r="U117" s="88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164</v>
      </c>
      <c r="AU117" s="20" t="s">
        <v>83</v>
      </c>
    </row>
    <row r="118" s="13" customFormat="1">
      <c r="A118" s="13"/>
      <c r="B118" s="233"/>
      <c r="C118" s="234"/>
      <c r="D118" s="227" t="s">
        <v>151</v>
      </c>
      <c r="E118" s="235" t="s">
        <v>19</v>
      </c>
      <c r="F118" s="236" t="s">
        <v>172</v>
      </c>
      <c r="G118" s="234"/>
      <c r="H118" s="237">
        <v>140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1"/>
      <c r="U118" s="242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151</v>
      </c>
      <c r="AU118" s="243" t="s">
        <v>83</v>
      </c>
      <c r="AV118" s="13" t="s">
        <v>83</v>
      </c>
      <c r="AW118" s="13" t="s">
        <v>35</v>
      </c>
      <c r="AX118" s="13" t="s">
        <v>74</v>
      </c>
      <c r="AY118" s="243" t="s">
        <v>141</v>
      </c>
    </row>
    <row r="119" s="14" customFormat="1">
      <c r="A119" s="14"/>
      <c r="B119" s="244"/>
      <c r="C119" s="245"/>
      <c r="D119" s="227" t="s">
        <v>151</v>
      </c>
      <c r="E119" s="246" t="s">
        <v>19</v>
      </c>
      <c r="F119" s="247" t="s">
        <v>153</v>
      </c>
      <c r="G119" s="245"/>
      <c r="H119" s="248">
        <v>140</v>
      </c>
      <c r="I119" s="249"/>
      <c r="J119" s="245"/>
      <c r="K119" s="245"/>
      <c r="L119" s="250"/>
      <c r="M119" s="251"/>
      <c r="N119" s="252"/>
      <c r="O119" s="252"/>
      <c r="P119" s="252"/>
      <c r="Q119" s="252"/>
      <c r="R119" s="252"/>
      <c r="S119" s="252"/>
      <c r="T119" s="252"/>
      <c r="U119" s="253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4" t="s">
        <v>151</v>
      </c>
      <c r="AU119" s="254" t="s">
        <v>83</v>
      </c>
      <c r="AV119" s="14" t="s">
        <v>147</v>
      </c>
      <c r="AW119" s="14" t="s">
        <v>35</v>
      </c>
      <c r="AX119" s="14" t="s">
        <v>81</v>
      </c>
      <c r="AY119" s="254" t="s">
        <v>141</v>
      </c>
    </row>
    <row r="120" s="2" customFormat="1" ht="16.5" customHeight="1">
      <c r="A120" s="41"/>
      <c r="B120" s="42"/>
      <c r="C120" s="214" t="s">
        <v>173</v>
      </c>
      <c r="D120" s="214" t="s">
        <v>143</v>
      </c>
      <c r="E120" s="215" t="s">
        <v>174</v>
      </c>
      <c r="F120" s="216" t="s">
        <v>175</v>
      </c>
      <c r="G120" s="217" t="s">
        <v>146</v>
      </c>
      <c r="H120" s="218">
        <v>140</v>
      </c>
      <c r="I120" s="219"/>
      <c r="J120" s="220">
        <f>ROUND(I120*H120,2)</f>
        <v>0</v>
      </c>
      <c r="K120" s="216" t="s">
        <v>161</v>
      </c>
      <c r="L120" s="47"/>
      <c r="M120" s="221" t="s">
        <v>19</v>
      </c>
      <c r="N120" s="222" t="s">
        <v>47</v>
      </c>
      <c r="O120" s="87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3">
        <f>S120*H120</f>
        <v>0</v>
      </c>
      <c r="U120" s="224" t="s">
        <v>19</v>
      </c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5" t="s">
        <v>147</v>
      </c>
      <c r="AT120" s="225" t="s">
        <v>143</v>
      </c>
      <c r="AU120" s="225" t="s">
        <v>83</v>
      </c>
      <c r="AY120" s="20" t="s">
        <v>141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20" t="s">
        <v>147</v>
      </c>
      <c r="BK120" s="226">
        <f>ROUND(I120*H120,2)</f>
        <v>0</v>
      </c>
      <c r="BL120" s="20" t="s">
        <v>147</v>
      </c>
      <c r="BM120" s="225" t="s">
        <v>176</v>
      </c>
    </row>
    <row r="121" s="2" customFormat="1">
      <c r="A121" s="41"/>
      <c r="B121" s="42"/>
      <c r="C121" s="43"/>
      <c r="D121" s="227" t="s">
        <v>148</v>
      </c>
      <c r="E121" s="43"/>
      <c r="F121" s="228" t="s">
        <v>177</v>
      </c>
      <c r="G121" s="43"/>
      <c r="H121" s="43"/>
      <c r="I121" s="229"/>
      <c r="J121" s="43"/>
      <c r="K121" s="43"/>
      <c r="L121" s="47"/>
      <c r="M121" s="230"/>
      <c r="N121" s="231"/>
      <c r="O121" s="87"/>
      <c r="P121" s="87"/>
      <c r="Q121" s="87"/>
      <c r="R121" s="87"/>
      <c r="S121" s="87"/>
      <c r="T121" s="87"/>
      <c r="U121" s="88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148</v>
      </c>
      <c r="AU121" s="20" t="s">
        <v>83</v>
      </c>
    </row>
    <row r="122" s="2" customFormat="1">
      <c r="A122" s="41"/>
      <c r="B122" s="42"/>
      <c r="C122" s="43"/>
      <c r="D122" s="255" t="s">
        <v>164</v>
      </c>
      <c r="E122" s="43"/>
      <c r="F122" s="256" t="s">
        <v>178</v>
      </c>
      <c r="G122" s="43"/>
      <c r="H122" s="43"/>
      <c r="I122" s="229"/>
      <c r="J122" s="43"/>
      <c r="K122" s="43"/>
      <c r="L122" s="47"/>
      <c r="M122" s="230"/>
      <c r="N122" s="231"/>
      <c r="O122" s="87"/>
      <c r="P122" s="87"/>
      <c r="Q122" s="87"/>
      <c r="R122" s="87"/>
      <c r="S122" s="87"/>
      <c r="T122" s="87"/>
      <c r="U122" s="88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164</v>
      </c>
      <c r="AU122" s="20" t="s">
        <v>83</v>
      </c>
    </row>
    <row r="123" s="2" customFormat="1">
      <c r="A123" s="41"/>
      <c r="B123" s="42"/>
      <c r="C123" s="43"/>
      <c r="D123" s="227" t="s">
        <v>149</v>
      </c>
      <c r="E123" s="43"/>
      <c r="F123" s="232" t="s">
        <v>179</v>
      </c>
      <c r="G123" s="43"/>
      <c r="H123" s="43"/>
      <c r="I123" s="229"/>
      <c r="J123" s="43"/>
      <c r="K123" s="43"/>
      <c r="L123" s="47"/>
      <c r="M123" s="230"/>
      <c r="N123" s="231"/>
      <c r="O123" s="87"/>
      <c r="P123" s="87"/>
      <c r="Q123" s="87"/>
      <c r="R123" s="87"/>
      <c r="S123" s="87"/>
      <c r="T123" s="87"/>
      <c r="U123" s="88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149</v>
      </c>
      <c r="AU123" s="20" t="s">
        <v>83</v>
      </c>
    </row>
    <row r="124" s="13" customFormat="1">
      <c r="A124" s="13"/>
      <c r="B124" s="233"/>
      <c r="C124" s="234"/>
      <c r="D124" s="227" t="s">
        <v>151</v>
      </c>
      <c r="E124" s="235" t="s">
        <v>19</v>
      </c>
      <c r="F124" s="236" t="s">
        <v>180</v>
      </c>
      <c r="G124" s="234"/>
      <c r="H124" s="237">
        <v>140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1"/>
      <c r="U124" s="242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151</v>
      </c>
      <c r="AU124" s="243" t="s">
        <v>83</v>
      </c>
      <c r="AV124" s="13" t="s">
        <v>83</v>
      </c>
      <c r="AW124" s="13" t="s">
        <v>35</v>
      </c>
      <c r="AX124" s="13" t="s">
        <v>74</v>
      </c>
      <c r="AY124" s="243" t="s">
        <v>141</v>
      </c>
    </row>
    <row r="125" s="14" customFormat="1">
      <c r="A125" s="14"/>
      <c r="B125" s="244"/>
      <c r="C125" s="245"/>
      <c r="D125" s="227" t="s">
        <v>151</v>
      </c>
      <c r="E125" s="246" t="s">
        <v>19</v>
      </c>
      <c r="F125" s="247" t="s">
        <v>153</v>
      </c>
      <c r="G125" s="245"/>
      <c r="H125" s="248">
        <v>140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2"/>
      <c r="U125" s="253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151</v>
      </c>
      <c r="AU125" s="254" t="s">
        <v>83</v>
      </c>
      <c r="AV125" s="14" t="s">
        <v>147</v>
      </c>
      <c r="AW125" s="14" t="s">
        <v>35</v>
      </c>
      <c r="AX125" s="14" t="s">
        <v>81</v>
      </c>
      <c r="AY125" s="254" t="s">
        <v>141</v>
      </c>
    </row>
    <row r="126" s="2" customFormat="1" ht="16.5" customHeight="1">
      <c r="A126" s="41"/>
      <c r="B126" s="42"/>
      <c r="C126" s="214" t="s">
        <v>162</v>
      </c>
      <c r="D126" s="214" t="s">
        <v>143</v>
      </c>
      <c r="E126" s="215" t="s">
        <v>181</v>
      </c>
      <c r="F126" s="216" t="s">
        <v>182</v>
      </c>
      <c r="G126" s="217" t="s">
        <v>183</v>
      </c>
      <c r="H126" s="218">
        <v>57.219999999999999</v>
      </c>
      <c r="I126" s="219"/>
      <c r="J126" s="220">
        <f>ROUND(I126*H126,2)</f>
        <v>0</v>
      </c>
      <c r="K126" s="216" t="s">
        <v>161</v>
      </c>
      <c r="L126" s="47"/>
      <c r="M126" s="221" t="s">
        <v>19</v>
      </c>
      <c r="N126" s="222" t="s">
        <v>47</v>
      </c>
      <c r="O126" s="87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3">
        <f>S126*H126</f>
        <v>0</v>
      </c>
      <c r="U126" s="224" t="s">
        <v>19</v>
      </c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5" t="s">
        <v>147</v>
      </c>
      <c r="AT126" s="225" t="s">
        <v>143</v>
      </c>
      <c r="AU126" s="225" t="s">
        <v>83</v>
      </c>
      <c r="AY126" s="20" t="s">
        <v>141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20" t="s">
        <v>147</v>
      </c>
      <c r="BK126" s="226">
        <f>ROUND(I126*H126,2)</f>
        <v>0</v>
      </c>
      <c r="BL126" s="20" t="s">
        <v>147</v>
      </c>
      <c r="BM126" s="225" t="s">
        <v>8</v>
      </c>
    </row>
    <row r="127" s="2" customFormat="1">
      <c r="A127" s="41"/>
      <c r="B127" s="42"/>
      <c r="C127" s="43"/>
      <c r="D127" s="227" t="s">
        <v>148</v>
      </c>
      <c r="E127" s="43"/>
      <c r="F127" s="228" t="s">
        <v>184</v>
      </c>
      <c r="G127" s="43"/>
      <c r="H127" s="43"/>
      <c r="I127" s="229"/>
      <c r="J127" s="43"/>
      <c r="K127" s="43"/>
      <c r="L127" s="47"/>
      <c r="M127" s="230"/>
      <c r="N127" s="231"/>
      <c r="O127" s="87"/>
      <c r="P127" s="87"/>
      <c r="Q127" s="87"/>
      <c r="R127" s="87"/>
      <c r="S127" s="87"/>
      <c r="T127" s="87"/>
      <c r="U127" s="88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148</v>
      </c>
      <c r="AU127" s="20" t="s">
        <v>83</v>
      </c>
    </row>
    <row r="128" s="2" customFormat="1">
      <c r="A128" s="41"/>
      <c r="B128" s="42"/>
      <c r="C128" s="43"/>
      <c r="D128" s="255" t="s">
        <v>164</v>
      </c>
      <c r="E128" s="43"/>
      <c r="F128" s="256" t="s">
        <v>185</v>
      </c>
      <c r="G128" s="43"/>
      <c r="H128" s="43"/>
      <c r="I128" s="229"/>
      <c r="J128" s="43"/>
      <c r="K128" s="43"/>
      <c r="L128" s="47"/>
      <c r="M128" s="230"/>
      <c r="N128" s="231"/>
      <c r="O128" s="87"/>
      <c r="P128" s="87"/>
      <c r="Q128" s="87"/>
      <c r="R128" s="87"/>
      <c r="S128" s="87"/>
      <c r="T128" s="87"/>
      <c r="U128" s="88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164</v>
      </c>
      <c r="AU128" s="20" t="s">
        <v>83</v>
      </c>
    </row>
    <row r="129" s="2" customFormat="1">
      <c r="A129" s="41"/>
      <c r="B129" s="42"/>
      <c r="C129" s="43"/>
      <c r="D129" s="227" t="s">
        <v>149</v>
      </c>
      <c r="E129" s="43"/>
      <c r="F129" s="232" t="s">
        <v>186</v>
      </c>
      <c r="G129" s="43"/>
      <c r="H129" s="43"/>
      <c r="I129" s="229"/>
      <c r="J129" s="43"/>
      <c r="K129" s="43"/>
      <c r="L129" s="47"/>
      <c r="M129" s="230"/>
      <c r="N129" s="231"/>
      <c r="O129" s="87"/>
      <c r="P129" s="87"/>
      <c r="Q129" s="87"/>
      <c r="R129" s="87"/>
      <c r="S129" s="87"/>
      <c r="T129" s="87"/>
      <c r="U129" s="88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149</v>
      </c>
      <c r="AU129" s="20" t="s">
        <v>83</v>
      </c>
    </row>
    <row r="130" s="2" customFormat="1" ht="16.5" customHeight="1">
      <c r="A130" s="41"/>
      <c r="B130" s="42"/>
      <c r="C130" s="214" t="s">
        <v>187</v>
      </c>
      <c r="D130" s="214" t="s">
        <v>143</v>
      </c>
      <c r="E130" s="215" t="s">
        <v>188</v>
      </c>
      <c r="F130" s="216" t="s">
        <v>189</v>
      </c>
      <c r="G130" s="217" t="s">
        <v>183</v>
      </c>
      <c r="H130" s="218">
        <v>55.659999999999997</v>
      </c>
      <c r="I130" s="219"/>
      <c r="J130" s="220">
        <f>ROUND(I130*H130,2)</f>
        <v>0</v>
      </c>
      <c r="K130" s="216" t="s">
        <v>161</v>
      </c>
      <c r="L130" s="47"/>
      <c r="M130" s="221" t="s">
        <v>19</v>
      </c>
      <c r="N130" s="222" t="s">
        <v>47</v>
      </c>
      <c r="O130" s="87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3">
        <f>S130*H130</f>
        <v>0</v>
      </c>
      <c r="U130" s="224" t="s">
        <v>19</v>
      </c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5" t="s">
        <v>147</v>
      </c>
      <c r="AT130" s="225" t="s">
        <v>143</v>
      </c>
      <c r="AU130" s="225" t="s">
        <v>83</v>
      </c>
      <c r="AY130" s="20" t="s">
        <v>141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20" t="s">
        <v>147</v>
      </c>
      <c r="BK130" s="226">
        <f>ROUND(I130*H130,2)</f>
        <v>0</v>
      </c>
      <c r="BL130" s="20" t="s">
        <v>147</v>
      </c>
      <c r="BM130" s="225" t="s">
        <v>190</v>
      </c>
    </row>
    <row r="131" s="2" customFormat="1">
      <c r="A131" s="41"/>
      <c r="B131" s="42"/>
      <c r="C131" s="43"/>
      <c r="D131" s="227" t="s">
        <v>148</v>
      </c>
      <c r="E131" s="43"/>
      <c r="F131" s="228" t="s">
        <v>191</v>
      </c>
      <c r="G131" s="43"/>
      <c r="H131" s="43"/>
      <c r="I131" s="229"/>
      <c r="J131" s="43"/>
      <c r="K131" s="43"/>
      <c r="L131" s="47"/>
      <c r="M131" s="230"/>
      <c r="N131" s="231"/>
      <c r="O131" s="87"/>
      <c r="P131" s="87"/>
      <c r="Q131" s="87"/>
      <c r="R131" s="87"/>
      <c r="S131" s="87"/>
      <c r="T131" s="87"/>
      <c r="U131" s="88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148</v>
      </c>
      <c r="AU131" s="20" t="s">
        <v>83</v>
      </c>
    </row>
    <row r="132" s="2" customFormat="1">
      <c r="A132" s="41"/>
      <c r="B132" s="42"/>
      <c r="C132" s="43"/>
      <c r="D132" s="255" t="s">
        <v>164</v>
      </c>
      <c r="E132" s="43"/>
      <c r="F132" s="256" t="s">
        <v>192</v>
      </c>
      <c r="G132" s="43"/>
      <c r="H132" s="43"/>
      <c r="I132" s="229"/>
      <c r="J132" s="43"/>
      <c r="K132" s="43"/>
      <c r="L132" s="47"/>
      <c r="M132" s="230"/>
      <c r="N132" s="231"/>
      <c r="O132" s="87"/>
      <c r="P132" s="87"/>
      <c r="Q132" s="87"/>
      <c r="R132" s="87"/>
      <c r="S132" s="87"/>
      <c r="T132" s="87"/>
      <c r="U132" s="88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164</v>
      </c>
      <c r="AU132" s="20" t="s">
        <v>83</v>
      </c>
    </row>
    <row r="133" s="2" customFormat="1">
      <c r="A133" s="41"/>
      <c r="B133" s="42"/>
      <c r="C133" s="43"/>
      <c r="D133" s="227" t="s">
        <v>149</v>
      </c>
      <c r="E133" s="43"/>
      <c r="F133" s="232" t="s">
        <v>193</v>
      </c>
      <c r="G133" s="43"/>
      <c r="H133" s="43"/>
      <c r="I133" s="229"/>
      <c r="J133" s="43"/>
      <c r="K133" s="43"/>
      <c r="L133" s="47"/>
      <c r="M133" s="230"/>
      <c r="N133" s="231"/>
      <c r="O133" s="87"/>
      <c r="P133" s="87"/>
      <c r="Q133" s="87"/>
      <c r="R133" s="87"/>
      <c r="S133" s="87"/>
      <c r="T133" s="87"/>
      <c r="U133" s="88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149</v>
      </c>
      <c r="AU133" s="20" t="s">
        <v>83</v>
      </c>
    </row>
    <row r="134" s="2" customFormat="1" ht="21.75" customHeight="1">
      <c r="A134" s="41"/>
      <c r="B134" s="42"/>
      <c r="C134" s="214" t="s">
        <v>169</v>
      </c>
      <c r="D134" s="214" t="s">
        <v>143</v>
      </c>
      <c r="E134" s="215" t="s">
        <v>194</v>
      </c>
      <c r="F134" s="216" t="s">
        <v>195</v>
      </c>
      <c r="G134" s="217" t="s">
        <v>183</v>
      </c>
      <c r="H134" s="218">
        <v>111.31999999999999</v>
      </c>
      <c r="I134" s="219"/>
      <c r="J134" s="220">
        <f>ROUND(I134*H134,2)</f>
        <v>0</v>
      </c>
      <c r="K134" s="216" t="s">
        <v>161</v>
      </c>
      <c r="L134" s="47"/>
      <c r="M134" s="221" t="s">
        <v>19</v>
      </c>
      <c r="N134" s="222" t="s">
        <v>47</v>
      </c>
      <c r="O134" s="87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3">
        <f>S134*H134</f>
        <v>0</v>
      </c>
      <c r="U134" s="224" t="s">
        <v>19</v>
      </c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5" t="s">
        <v>147</v>
      </c>
      <c r="AT134" s="225" t="s">
        <v>143</v>
      </c>
      <c r="AU134" s="225" t="s">
        <v>83</v>
      </c>
      <c r="AY134" s="20" t="s">
        <v>141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20" t="s">
        <v>147</v>
      </c>
      <c r="BK134" s="226">
        <f>ROUND(I134*H134,2)</f>
        <v>0</v>
      </c>
      <c r="BL134" s="20" t="s">
        <v>147</v>
      </c>
      <c r="BM134" s="225" t="s">
        <v>196</v>
      </c>
    </row>
    <row r="135" s="2" customFormat="1">
      <c r="A135" s="41"/>
      <c r="B135" s="42"/>
      <c r="C135" s="43"/>
      <c r="D135" s="227" t="s">
        <v>148</v>
      </c>
      <c r="E135" s="43"/>
      <c r="F135" s="228" t="s">
        <v>197</v>
      </c>
      <c r="G135" s="43"/>
      <c r="H135" s="43"/>
      <c r="I135" s="229"/>
      <c r="J135" s="43"/>
      <c r="K135" s="43"/>
      <c r="L135" s="47"/>
      <c r="M135" s="230"/>
      <c r="N135" s="231"/>
      <c r="O135" s="87"/>
      <c r="P135" s="87"/>
      <c r="Q135" s="87"/>
      <c r="R135" s="87"/>
      <c r="S135" s="87"/>
      <c r="T135" s="87"/>
      <c r="U135" s="88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148</v>
      </c>
      <c r="AU135" s="20" t="s">
        <v>83</v>
      </c>
    </row>
    <row r="136" s="2" customFormat="1">
      <c r="A136" s="41"/>
      <c r="B136" s="42"/>
      <c r="C136" s="43"/>
      <c r="D136" s="255" t="s">
        <v>164</v>
      </c>
      <c r="E136" s="43"/>
      <c r="F136" s="256" t="s">
        <v>198</v>
      </c>
      <c r="G136" s="43"/>
      <c r="H136" s="43"/>
      <c r="I136" s="229"/>
      <c r="J136" s="43"/>
      <c r="K136" s="43"/>
      <c r="L136" s="47"/>
      <c r="M136" s="230"/>
      <c r="N136" s="231"/>
      <c r="O136" s="87"/>
      <c r="P136" s="87"/>
      <c r="Q136" s="87"/>
      <c r="R136" s="87"/>
      <c r="S136" s="87"/>
      <c r="T136" s="87"/>
      <c r="U136" s="88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164</v>
      </c>
      <c r="AU136" s="20" t="s">
        <v>83</v>
      </c>
    </row>
    <row r="137" s="2" customFormat="1">
      <c r="A137" s="41"/>
      <c r="B137" s="42"/>
      <c r="C137" s="43"/>
      <c r="D137" s="227" t="s">
        <v>149</v>
      </c>
      <c r="E137" s="43"/>
      <c r="F137" s="232" t="s">
        <v>199</v>
      </c>
      <c r="G137" s="43"/>
      <c r="H137" s="43"/>
      <c r="I137" s="229"/>
      <c r="J137" s="43"/>
      <c r="K137" s="43"/>
      <c r="L137" s="47"/>
      <c r="M137" s="230"/>
      <c r="N137" s="231"/>
      <c r="O137" s="87"/>
      <c r="P137" s="87"/>
      <c r="Q137" s="87"/>
      <c r="R137" s="87"/>
      <c r="S137" s="87"/>
      <c r="T137" s="87"/>
      <c r="U137" s="88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149</v>
      </c>
      <c r="AU137" s="20" t="s">
        <v>83</v>
      </c>
    </row>
    <row r="138" s="2" customFormat="1" ht="16.5" customHeight="1">
      <c r="A138" s="41"/>
      <c r="B138" s="42"/>
      <c r="C138" s="214" t="s">
        <v>200</v>
      </c>
      <c r="D138" s="214" t="s">
        <v>143</v>
      </c>
      <c r="E138" s="215" t="s">
        <v>201</v>
      </c>
      <c r="F138" s="216" t="s">
        <v>202</v>
      </c>
      <c r="G138" s="217" t="s">
        <v>183</v>
      </c>
      <c r="H138" s="218">
        <v>55.659999999999997</v>
      </c>
      <c r="I138" s="219"/>
      <c r="J138" s="220">
        <f>ROUND(I138*H138,2)</f>
        <v>0</v>
      </c>
      <c r="K138" s="216" t="s">
        <v>161</v>
      </c>
      <c r="L138" s="47"/>
      <c r="M138" s="221" t="s">
        <v>19</v>
      </c>
      <c r="N138" s="222" t="s">
        <v>47</v>
      </c>
      <c r="O138" s="87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3">
        <f>S138*H138</f>
        <v>0</v>
      </c>
      <c r="U138" s="224" t="s">
        <v>19</v>
      </c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5" t="s">
        <v>147</v>
      </c>
      <c r="AT138" s="225" t="s">
        <v>143</v>
      </c>
      <c r="AU138" s="225" t="s">
        <v>83</v>
      </c>
      <c r="AY138" s="20" t="s">
        <v>141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20" t="s">
        <v>147</v>
      </c>
      <c r="BK138" s="226">
        <f>ROUND(I138*H138,2)</f>
        <v>0</v>
      </c>
      <c r="BL138" s="20" t="s">
        <v>147</v>
      </c>
      <c r="BM138" s="225" t="s">
        <v>203</v>
      </c>
    </row>
    <row r="139" s="2" customFormat="1">
      <c r="A139" s="41"/>
      <c r="B139" s="42"/>
      <c r="C139" s="43"/>
      <c r="D139" s="227" t="s">
        <v>148</v>
      </c>
      <c r="E139" s="43"/>
      <c r="F139" s="228" t="s">
        <v>204</v>
      </c>
      <c r="G139" s="43"/>
      <c r="H139" s="43"/>
      <c r="I139" s="229"/>
      <c r="J139" s="43"/>
      <c r="K139" s="43"/>
      <c r="L139" s="47"/>
      <c r="M139" s="230"/>
      <c r="N139" s="231"/>
      <c r="O139" s="87"/>
      <c r="P139" s="87"/>
      <c r="Q139" s="87"/>
      <c r="R139" s="87"/>
      <c r="S139" s="87"/>
      <c r="T139" s="87"/>
      <c r="U139" s="88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148</v>
      </c>
      <c r="AU139" s="20" t="s">
        <v>83</v>
      </c>
    </row>
    <row r="140" s="2" customFormat="1">
      <c r="A140" s="41"/>
      <c r="B140" s="42"/>
      <c r="C140" s="43"/>
      <c r="D140" s="255" t="s">
        <v>164</v>
      </c>
      <c r="E140" s="43"/>
      <c r="F140" s="256" t="s">
        <v>205</v>
      </c>
      <c r="G140" s="43"/>
      <c r="H140" s="43"/>
      <c r="I140" s="229"/>
      <c r="J140" s="43"/>
      <c r="K140" s="43"/>
      <c r="L140" s="47"/>
      <c r="M140" s="230"/>
      <c r="N140" s="231"/>
      <c r="O140" s="87"/>
      <c r="P140" s="87"/>
      <c r="Q140" s="87"/>
      <c r="R140" s="87"/>
      <c r="S140" s="87"/>
      <c r="T140" s="87"/>
      <c r="U140" s="88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164</v>
      </c>
      <c r="AU140" s="20" t="s">
        <v>83</v>
      </c>
    </row>
    <row r="141" s="2" customFormat="1">
      <c r="A141" s="41"/>
      <c r="B141" s="42"/>
      <c r="C141" s="43"/>
      <c r="D141" s="227" t="s">
        <v>149</v>
      </c>
      <c r="E141" s="43"/>
      <c r="F141" s="232" t="s">
        <v>199</v>
      </c>
      <c r="G141" s="43"/>
      <c r="H141" s="43"/>
      <c r="I141" s="229"/>
      <c r="J141" s="43"/>
      <c r="K141" s="43"/>
      <c r="L141" s="47"/>
      <c r="M141" s="230"/>
      <c r="N141" s="231"/>
      <c r="O141" s="87"/>
      <c r="P141" s="87"/>
      <c r="Q141" s="87"/>
      <c r="R141" s="87"/>
      <c r="S141" s="87"/>
      <c r="T141" s="87"/>
      <c r="U141" s="88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149</v>
      </c>
      <c r="AU141" s="20" t="s">
        <v>83</v>
      </c>
    </row>
    <row r="142" s="2" customFormat="1" ht="16.5" customHeight="1">
      <c r="A142" s="41"/>
      <c r="B142" s="42"/>
      <c r="C142" s="214" t="s">
        <v>176</v>
      </c>
      <c r="D142" s="214" t="s">
        <v>143</v>
      </c>
      <c r="E142" s="215" t="s">
        <v>206</v>
      </c>
      <c r="F142" s="216" t="s">
        <v>207</v>
      </c>
      <c r="G142" s="217" t="s">
        <v>160</v>
      </c>
      <c r="H142" s="218">
        <v>87</v>
      </c>
      <c r="I142" s="219"/>
      <c r="J142" s="220">
        <f>ROUND(I142*H142,2)</f>
        <v>0</v>
      </c>
      <c r="K142" s="216" t="s">
        <v>161</v>
      </c>
      <c r="L142" s="47"/>
      <c r="M142" s="221" t="s">
        <v>19</v>
      </c>
      <c r="N142" s="222" t="s">
        <v>47</v>
      </c>
      <c r="O142" s="87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3">
        <f>S142*H142</f>
        <v>0</v>
      </c>
      <c r="U142" s="224" t="s">
        <v>19</v>
      </c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5" t="s">
        <v>147</v>
      </c>
      <c r="AT142" s="225" t="s">
        <v>143</v>
      </c>
      <c r="AU142" s="225" t="s">
        <v>83</v>
      </c>
      <c r="AY142" s="20" t="s">
        <v>141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20" t="s">
        <v>147</v>
      </c>
      <c r="BK142" s="226">
        <f>ROUND(I142*H142,2)</f>
        <v>0</v>
      </c>
      <c r="BL142" s="20" t="s">
        <v>147</v>
      </c>
      <c r="BM142" s="225" t="s">
        <v>208</v>
      </c>
    </row>
    <row r="143" s="2" customFormat="1">
      <c r="A143" s="41"/>
      <c r="B143" s="42"/>
      <c r="C143" s="43"/>
      <c r="D143" s="227" t="s">
        <v>148</v>
      </c>
      <c r="E143" s="43"/>
      <c r="F143" s="228" t="s">
        <v>209</v>
      </c>
      <c r="G143" s="43"/>
      <c r="H143" s="43"/>
      <c r="I143" s="229"/>
      <c r="J143" s="43"/>
      <c r="K143" s="43"/>
      <c r="L143" s="47"/>
      <c r="M143" s="230"/>
      <c r="N143" s="231"/>
      <c r="O143" s="87"/>
      <c r="P143" s="87"/>
      <c r="Q143" s="87"/>
      <c r="R143" s="87"/>
      <c r="S143" s="87"/>
      <c r="T143" s="87"/>
      <c r="U143" s="88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148</v>
      </c>
      <c r="AU143" s="20" t="s">
        <v>83</v>
      </c>
    </row>
    <row r="144" s="2" customFormat="1">
      <c r="A144" s="41"/>
      <c r="B144" s="42"/>
      <c r="C144" s="43"/>
      <c r="D144" s="255" t="s">
        <v>164</v>
      </c>
      <c r="E144" s="43"/>
      <c r="F144" s="256" t="s">
        <v>210</v>
      </c>
      <c r="G144" s="43"/>
      <c r="H144" s="43"/>
      <c r="I144" s="229"/>
      <c r="J144" s="43"/>
      <c r="K144" s="43"/>
      <c r="L144" s="47"/>
      <c r="M144" s="230"/>
      <c r="N144" s="231"/>
      <c r="O144" s="87"/>
      <c r="P144" s="87"/>
      <c r="Q144" s="87"/>
      <c r="R144" s="87"/>
      <c r="S144" s="87"/>
      <c r="T144" s="87"/>
      <c r="U144" s="88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164</v>
      </c>
      <c r="AU144" s="20" t="s">
        <v>83</v>
      </c>
    </row>
    <row r="145" s="13" customFormat="1">
      <c r="A145" s="13"/>
      <c r="B145" s="233"/>
      <c r="C145" s="234"/>
      <c r="D145" s="227" t="s">
        <v>151</v>
      </c>
      <c r="E145" s="235" t="s">
        <v>19</v>
      </c>
      <c r="F145" s="236" t="s">
        <v>211</v>
      </c>
      <c r="G145" s="234"/>
      <c r="H145" s="237">
        <v>87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1"/>
      <c r="U145" s="242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151</v>
      </c>
      <c r="AU145" s="243" t="s">
        <v>83</v>
      </c>
      <c r="AV145" s="13" t="s">
        <v>83</v>
      </c>
      <c r="AW145" s="13" t="s">
        <v>35</v>
      </c>
      <c r="AX145" s="13" t="s">
        <v>74</v>
      </c>
      <c r="AY145" s="243" t="s">
        <v>141</v>
      </c>
    </row>
    <row r="146" s="14" customFormat="1">
      <c r="A146" s="14"/>
      <c r="B146" s="244"/>
      <c r="C146" s="245"/>
      <c r="D146" s="227" t="s">
        <v>151</v>
      </c>
      <c r="E146" s="246" t="s">
        <v>19</v>
      </c>
      <c r="F146" s="247" t="s">
        <v>153</v>
      </c>
      <c r="G146" s="245"/>
      <c r="H146" s="248">
        <v>87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2"/>
      <c r="U146" s="253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151</v>
      </c>
      <c r="AU146" s="254" t="s">
        <v>83</v>
      </c>
      <c r="AV146" s="14" t="s">
        <v>147</v>
      </c>
      <c r="AW146" s="14" t="s">
        <v>35</v>
      </c>
      <c r="AX146" s="14" t="s">
        <v>81</v>
      </c>
      <c r="AY146" s="254" t="s">
        <v>141</v>
      </c>
    </row>
    <row r="147" s="2" customFormat="1" ht="21.75" customHeight="1">
      <c r="A147" s="41"/>
      <c r="B147" s="42"/>
      <c r="C147" s="214" t="s">
        <v>212</v>
      </c>
      <c r="D147" s="214" t="s">
        <v>143</v>
      </c>
      <c r="E147" s="215" t="s">
        <v>213</v>
      </c>
      <c r="F147" s="216" t="s">
        <v>214</v>
      </c>
      <c r="G147" s="217" t="s">
        <v>160</v>
      </c>
      <c r="H147" s="218">
        <v>87</v>
      </c>
      <c r="I147" s="219"/>
      <c r="J147" s="220">
        <f>ROUND(I147*H147,2)</f>
        <v>0</v>
      </c>
      <c r="K147" s="216" t="s">
        <v>161</v>
      </c>
      <c r="L147" s="47"/>
      <c r="M147" s="221" t="s">
        <v>19</v>
      </c>
      <c r="N147" s="222" t="s">
        <v>47</v>
      </c>
      <c r="O147" s="87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3">
        <f>S147*H147</f>
        <v>0</v>
      </c>
      <c r="U147" s="224" t="s">
        <v>19</v>
      </c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5" t="s">
        <v>147</v>
      </c>
      <c r="AT147" s="225" t="s">
        <v>143</v>
      </c>
      <c r="AU147" s="225" t="s">
        <v>83</v>
      </c>
      <c r="AY147" s="20" t="s">
        <v>141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20" t="s">
        <v>147</v>
      </c>
      <c r="BK147" s="226">
        <f>ROUND(I147*H147,2)</f>
        <v>0</v>
      </c>
      <c r="BL147" s="20" t="s">
        <v>147</v>
      </c>
      <c r="BM147" s="225" t="s">
        <v>215</v>
      </c>
    </row>
    <row r="148" s="2" customFormat="1">
      <c r="A148" s="41"/>
      <c r="B148" s="42"/>
      <c r="C148" s="43"/>
      <c r="D148" s="227" t="s">
        <v>148</v>
      </c>
      <c r="E148" s="43"/>
      <c r="F148" s="228" t="s">
        <v>216</v>
      </c>
      <c r="G148" s="43"/>
      <c r="H148" s="43"/>
      <c r="I148" s="229"/>
      <c r="J148" s="43"/>
      <c r="K148" s="43"/>
      <c r="L148" s="47"/>
      <c r="M148" s="230"/>
      <c r="N148" s="231"/>
      <c r="O148" s="87"/>
      <c r="P148" s="87"/>
      <c r="Q148" s="87"/>
      <c r="R148" s="87"/>
      <c r="S148" s="87"/>
      <c r="T148" s="87"/>
      <c r="U148" s="88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148</v>
      </c>
      <c r="AU148" s="20" t="s">
        <v>83</v>
      </c>
    </row>
    <row r="149" s="2" customFormat="1">
      <c r="A149" s="41"/>
      <c r="B149" s="42"/>
      <c r="C149" s="43"/>
      <c r="D149" s="255" t="s">
        <v>164</v>
      </c>
      <c r="E149" s="43"/>
      <c r="F149" s="256" t="s">
        <v>217</v>
      </c>
      <c r="G149" s="43"/>
      <c r="H149" s="43"/>
      <c r="I149" s="229"/>
      <c r="J149" s="43"/>
      <c r="K149" s="43"/>
      <c r="L149" s="47"/>
      <c r="M149" s="230"/>
      <c r="N149" s="231"/>
      <c r="O149" s="87"/>
      <c r="P149" s="87"/>
      <c r="Q149" s="87"/>
      <c r="R149" s="87"/>
      <c r="S149" s="87"/>
      <c r="T149" s="87"/>
      <c r="U149" s="88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164</v>
      </c>
      <c r="AU149" s="20" t="s">
        <v>83</v>
      </c>
    </row>
    <row r="150" s="2" customFormat="1" ht="16.5" customHeight="1">
      <c r="A150" s="41"/>
      <c r="B150" s="42"/>
      <c r="C150" s="214" t="s">
        <v>8</v>
      </c>
      <c r="D150" s="214" t="s">
        <v>143</v>
      </c>
      <c r="E150" s="215" t="s">
        <v>218</v>
      </c>
      <c r="F150" s="216" t="s">
        <v>219</v>
      </c>
      <c r="G150" s="217" t="s">
        <v>183</v>
      </c>
      <c r="H150" s="218">
        <v>14.9</v>
      </c>
      <c r="I150" s="219"/>
      <c r="J150" s="220">
        <f>ROUND(I150*H150,2)</f>
        <v>0</v>
      </c>
      <c r="K150" s="216" t="s">
        <v>161</v>
      </c>
      <c r="L150" s="47"/>
      <c r="M150" s="221" t="s">
        <v>19</v>
      </c>
      <c r="N150" s="222" t="s">
        <v>47</v>
      </c>
      <c r="O150" s="87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3">
        <f>S150*H150</f>
        <v>0</v>
      </c>
      <c r="U150" s="224" t="s">
        <v>19</v>
      </c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5" t="s">
        <v>147</v>
      </c>
      <c r="AT150" s="225" t="s">
        <v>143</v>
      </c>
      <c r="AU150" s="225" t="s">
        <v>83</v>
      </c>
      <c r="AY150" s="20" t="s">
        <v>141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20" t="s">
        <v>147</v>
      </c>
      <c r="BK150" s="226">
        <f>ROUND(I150*H150,2)</f>
        <v>0</v>
      </c>
      <c r="BL150" s="20" t="s">
        <v>147</v>
      </c>
      <c r="BM150" s="225" t="s">
        <v>220</v>
      </c>
    </row>
    <row r="151" s="2" customFormat="1">
      <c r="A151" s="41"/>
      <c r="B151" s="42"/>
      <c r="C151" s="43"/>
      <c r="D151" s="227" t="s">
        <v>148</v>
      </c>
      <c r="E151" s="43"/>
      <c r="F151" s="228" t="s">
        <v>221</v>
      </c>
      <c r="G151" s="43"/>
      <c r="H151" s="43"/>
      <c r="I151" s="229"/>
      <c r="J151" s="43"/>
      <c r="K151" s="43"/>
      <c r="L151" s="47"/>
      <c r="M151" s="230"/>
      <c r="N151" s="231"/>
      <c r="O151" s="87"/>
      <c r="P151" s="87"/>
      <c r="Q151" s="87"/>
      <c r="R151" s="87"/>
      <c r="S151" s="87"/>
      <c r="T151" s="87"/>
      <c r="U151" s="88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148</v>
      </c>
      <c r="AU151" s="20" t="s">
        <v>83</v>
      </c>
    </row>
    <row r="152" s="2" customFormat="1">
      <c r="A152" s="41"/>
      <c r="B152" s="42"/>
      <c r="C152" s="43"/>
      <c r="D152" s="255" t="s">
        <v>164</v>
      </c>
      <c r="E152" s="43"/>
      <c r="F152" s="256" t="s">
        <v>222</v>
      </c>
      <c r="G152" s="43"/>
      <c r="H152" s="43"/>
      <c r="I152" s="229"/>
      <c r="J152" s="43"/>
      <c r="K152" s="43"/>
      <c r="L152" s="47"/>
      <c r="M152" s="230"/>
      <c r="N152" s="231"/>
      <c r="O152" s="87"/>
      <c r="P152" s="87"/>
      <c r="Q152" s="87"/>
      <c r="R152" s="87"/>
      <c r="S152" s="87"/>
      <c r="T152" s="87"/>
      <c r="U152" s="88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164</v>
      </c>
      <c r="AU152" s="20" t="s">
        <v>83</v>
      </c>
    </row>
    <row r="153" s="2" customFormat="1">
      <c r="A153" s="41"/>
      <c r="B153" s="42"/>
      <c r="C153" s="43"/>
      <c r="D153" s="227" t="s">
        <v>149</v>
      </c>
      <c r="E153" s="43"/>
      <c r="F153" s="232" t="s">
        <v>223</v>
      </c>
      <c r="G153" s="43"/>
      <c r="H153" s="43"/>
      <c r="I153" s="229"/>
      <c r="J153" s="43"/>
      <c r="K153" s="43"/>
      <c r="L153" s="47"/>
      <c r="M153" s="230"/>
      <c r="N153" s="231"/>
      <c r="O153" s="87"/>
      <c r="P153" s="87"/>
      <c r="Q153" s="87"/>
      <c r="R153" s="87"/>
      <c r="S153" s="87"/>
      <c r="T153" s="87"/>
      <c r="U153" s="88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149</v>
      </c>
      <c r="AU153" s="20" t="s">
        <v>83</v>
      </c>
    </row>
    <row r="154" s="13" customFormat="1">
      <c r="A154" s="13"/>
      <c r="B154" s="233"/>
      <c r="C154" s="234"/>
      <c r="D154" s="227" t="s">
        <v>151</v>
      </c>
      <c r="E154" s="235" t="s">
        <v>19</v>
      </c>
      <c r="F154" s="236" t="s">
        <v>224</v>
      </c>
      <c r="G154" s="234"/>
      <c r="H154" s="237">
        <v>14.9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1"/>
      <c r="U154" s="242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151</v>
      </c>
      <c r="AU154" s="243" t="s">
        <v>83</v>
      </c>
      <c r="AV154" s="13" t="s">
        <v>83</v>
      </c>
      <c r="AW154" s="13" t="s">
        <v>35</v>
      </c>
      <c r="AX154" s="13" t="s">
        <v>74</v>
      </c>
      <c r="AY154" s="243" t="s">
        <v>141</v>
      </c>
    </row>
    <row r="155" s="14" customFormat="1">
      <c r="A155" s="14"/>
      <c r="B155" s="244"/>
      <c r="C155" s="245"/>
      <c r="D155" s="227" t="s">
        <v>151</v>
      </c>
      <c r="E155" s="246" t="s">
        <v>19</v>
      </c>
      <c r="F155" s="247" t="s">
        <v>153</v>
      </c>
      <c r="G155" s="245"/>
      <c r="H155" s="248">
        <v>14.9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2"/>
      <c r="U155" s="253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151</v>
      </c>
      <c r="AU155" s="254" t="s">
        <v>83</v>
      </c>
      <c r="AV155" s="14" t="s">
        <v>147</v>
      </c>
      <c r="AW155" s="14" t="s">
        <v>35</v>
      </c>
      <c r="AX155" s="14" t="s">
        <v>81</v>
      </c>
      <c r="AY155" s="254" t="s">
        <v>141</v>
      </c>
    </row>
    <row r="156" s="2" customFormat="1" ht="16.5" customHeight="1">
      <c r="A156" s="41"/>
      <c r="B156" s="42"/>
      <c r="C156" s="214" t="s">
        <v>225</v>
      </c>
      <c r="D156" s="214" t="s">
        <v>143</v>
      </c>
      <c r="E156" s="215" t="s">
        <v>226</v>
      </c>
      <c r="F156" s="216" t="s">
        <v>227</v>
      </c>
      <c r="G156" s="217" t="s">
        <v>183</v>
      </c>
      <c r="H156" s="218">
        <v>61.060000000000002</v>
      </c>
      <c r="I156" s="219"/>
      <c r="J156" s="220">
        <f>ROUND(I156*H156,2)</f>
        <v>0</v>
      </c>
      <c r="K156" s="216" t="s">
        <v>161</v>
      </c>
      <c r="L156" s="47"/>
      <c r="M156" s="221" t="s">
        <v>19</v>
      </c>
      <c r="N156" s="222" t="s">
        <v>47</v>
      </c>
      <c r="O156" s="87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3">
        <f>S156*H156</f>
        <v>0</v>
      </c>
      <c r="U156" s="224" t="s">
        <v>19</v>
      </c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5" t="s">
        <v>147</v>
      </c>
      <c r="AT156" s="225" t="s">
        <v>143</v>
      </c>
      <c r="AU156" s="225" t="s">
        <v>83</v>
      </c>
      <c r="AY156" s="20" t="s">
        <v>141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20" t="s">
        <v>147</v>
      </c>
      <c r="BK156" s="226">
        <f>ROUND(I156*H156,2)</f>
        <v>0</v>
      </c>
      <c r="BL156" s="20" t="s">
        <v>147</v>
      </c>
      <c r="BM156" s="225" t="s">
        <v>228</v>
      </c>
    </row>
    <row r="157" s="2" customFormat="1">
      <c r="A157" s="41"/>
      <c r="B157" s="42"/>
      <c r="C157" s="43"/>
      <c r="D157" s="227" t="s">
        <v>148</v>
      </c>
      <c r="E157" s="43"/>
      <c r="F157" s="228" t="s">
        <v>229</v>
      </c>
      <c r="G157" s="43"/>
      <c r="H157" s="43"/>
      <c r="I157" s="229"/>
      <c r="J157" s="43"/>
      <c r="K157" s="43"/>
      <c r="L157" s="47"/>
      <c r="M157" s="230"/>
      <c r="N157" s="231"/>
      <c r="O157" s="87"/>
      <c r="P157" s="87"/>
      <c r="Q157" s="87"/>
      <c r="R157" s="87"/>
      <c r="S157" s="87"/>
      <c r="T157" s="87"/>
      <c r="U157" s="88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148</v>
      </c>
      <c r="AU157" s="20" t="s">
        <v>83</v>
      </c>
    </row>
    <row r="158" s="2" customFormat="1">
      <c r="A158" s="41"/>
      <c r="B158" s="42"/>
      <c r="C158" s="43"/>
      <c r="D158" s="255" t="s">
        <v>164</v>
      </c>
      <c r="E158" s="43"/>
      <c r="F158" s="256" t="s">
        <v>230</v>
      </c>
      <c r="G158" s="43"/>
      <c r="H158" s="43"/>
      <c r="I158" s="229"/>
      <c r="J158" s="43"/>
      <c r="K158" s="43"/>
      <c r="L158" s="47"/>
      <c r="M158" s="230"/>
      <c r="N158" s="231"/>
      <c r="O158" s="87"/>
      <c r="P158" s="87"/>
      <c r="Q158" s="87"/>
      <c r="R158" s="87"/>
      <c r="S158" s="87"/>
      <c r="T158" s="87"/>
      <c r="U158" s="88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164</v>
      </c>
      <c r="AU158" s="20" t="s">
        <v>83</v>
      </c>
    </row>
    <row r="159" s="13" customFormat="1">
      <c r="A159" s="13"/>
      <c r="B159" s="233"/>
      <c r="C159" s="234"/>
      <c r="D159" s="227" t="s">
        <v>151</v>
      </c>
      <c r="E159" s="235" t="s">
        <v>19</v>
      </c>
      <c r="F159" s="236" t="s">
        <v>231</v>
      </c>
      <c r="G159" s="234"/>
      <c r="H159" s="237">
        <v>61.060000000000002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1"/>
      <c r="U159" s="242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151</v>
      </c>
      <c r="AU159" s="243" t="s">
        <v>83</v>
      </c>
      <c r="AV159" s="13" t="s">
        <v>83</v>
      </c>
      <c r="AW159" s="13" t="s">
        <v>35</v>
      </c>
      <c r="AX159" s="13" t="s">
        <v>74</v>
      </c>
      <c r="AY159" s="243" t="s">
        <v>141</v>
      </c>
    </row>
    <row r="160" s="14" customFormat="1">
      <c r="A160" s="14"/>
      <c r="B160" s="244"/>
      <c r="C160" s="245"/>
      <c r="D160" s="227" t="s">
        <v>151</v>
      </c>
      <c r="E160" s="246" t="s">
        <v>19</v>
      </c>
      <c r="F160" s="247" t="s">
        <v>153</v>
      </c>
      <c r="G160" s="245"/>
      <c r="H160" s="248">
        <v>61.060000000000002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2"/>
      <c r="U160" s="253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151</v>
      </c>
      <c r="AU160" s="254" t="s">
        <v>83</v>
      </c>
      <c r="AV160" s="14" t="s">
        <v>147</v>
      </c>
      <c r="AW160" s="14" t="s">
        <v>35</v>
      </c>
      <c r="AX160" s="14" t="s">
        <v>81</v>
      </c>
      <c r="AY160" s="254" t="s">
        <v>141</v>
      </c>
    </row>
    <row r="161" s="2" customFormat="1" ht="21.75" customHeight="1">
      <c r="A161" s="41"/>
      <c r="B161" s="42"/>
      <c r="C161" s="214" t="s">
        <v>190</v>
      </c>
      <c r="D161" s="214" t="s">
        <v>143</v>
      </c>
      <c r="E161" s="215" t="s">
        <v>232</v>
      </c>
      <c r="F161" s="216" t="s">
        <v>233</v>
      </c>
      <c r="G161" s="217" t="s">
        <v>183</v>
      </c>
      <c r="H161" s="218">
        <v>67.599999999999994</v>
      </c>
      <c r="I161" s="219"/>
      <c r="J161" s="220">
        <f>ROUND(I161*H161,2)</f>
        <v>0</v>
      </c>
      <c r="K161" s="216" t="s">
        <v>161</v>
      </c>
      <c r="L161" s="47"/>
      <c r="M161" s="221" t="s">
        <v>19</v>
      </c>
      <c r="N161" s="222" t="s">
        <v>47</v>
      </c>
      <c r="O161" s="87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3">
        <f>S161*H161</f>
        <v>0</v>
      </c>
      <c r="U161" s="224" t="s">
        <v>19</v>
      </c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5" t="s">
        <v>147</v>
      </c>
      <c r="AT161" s="225" t="s">
        <v>143</v>
      </c>
      <c r="AU161" s="225" t="s">
        <v>83</v>
      </c>
      <c r="AY161" s="20" t="s">
        <v>141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20" t="s">
        <v>147</v>
      </c>
      <c r="BK161" s="226">
        <f>ROUND(I161*H161,2)</f>
        <v>0</v>
      </c>
      <c r="BL161" s="20" t="s">
        <v>147</v>
      </c>
      <c r="BM161" s="225" t="s">
        <v>234</v>
      </c>
    </row>
    <row r="162" s="2" customFormat="1">
      <c r="A162" s="41"/>
      <c r="B162" s="42"/>
      <c r="C162" s="43"/>
      <c r="D162" s="227" t="s">
        <v>148</v>
      </c>
      <c r="E162" s="43"/>
      <c r="F162" s="228" t="s">
        <v>235</v>
      </c>
      <c r="G162" s="43"/>
      <c r="H162" s="43"/>
      <c r="I162" s="229"/>
      <c r="J162" s="43"/>
      <c r="K162" s="43"/>
      <c r="L162" s="47"/>
      <c r="M162" s="230"/>
      <c r="N162" s="231"/>
      <c r="O162" s="87"/>
      <c r="P162" s="87"/>
      <c r="Q162" s="87"/>
      <c r="R162" s="87"/>
      <c r="S162" s="87"/>
      <c r="T162" s="87"/>
      <c r="U162" s="88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148</v>
      </c>
      <c r="AU162" s="20" t="s">
        <v>83</v>
      </c>
    </row>
    <row r="163" s="2" customFormat="1">
      <c r="A163" s="41"/>
      <c r="B163" s="42"/>
      <c r="C163" s="43"/>
      <c r="D163" s="255" t="s">
        <v>164</v>
      </c>
      <c r="E163" s="43"/>
      <c r="F163" s="256" t="s">
        <v>236</v>
      </c>
      <c r="G163" s="43"/>
      <c r="H163" s="43"/>
      <c r="I163" s="229"/>
      <c r="J163" s="43"/>
      <c r="K163" s="43"/>
      <c r="L163" s="47"/>
      <c r="M163" s="230"/>
      <c r="N163" s="231"/>
      <c r="O163" s="87"/>
      <c r="P163" s="87"/>
      <c r="Q163" s="87"/>
      <c r="R163" s="87"/>
      <c r="S163" s="87"/>
      <c r="T163" s="87"/>
      <c r="U163" s="88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164</v>
      </c>
      <c r="AU163" s="20" t="s">
        <v>83</v>
      </c>
    </row>
    <row r="164" s="2" customFormat="1" ht="16.5" customHeight="1">
      <c r="A164" s="41"/>
      <c r="B164" s="42"/>
      <c r="C164" s="214" t="s">
        <v>237</v>
      </c>
      <c r="D164" s="214" t="s">
        <v>143</v>
      </c>
      <c r="E164" s="215" t="s">
        <v>238</v>
      </c>
      <c r="F164" s="216" t="s">
        <v>239</v>
      </c>
      <c r="G164" s="217" t="s">
        <v>183</v>
      </c>
      <c r="H164" s="218">
        <v>33.799999999999997</v>
      </c>
      <c r="I164" s="219"/>
      <c r="J164" s="220">
        <f>ROUND(I164*H164,2)</f>
        <v>0</v>
      </c>
      <c r="K164" s="216" t="s">
        <v>161</v>
      </c>
      <c r="L164" s="47"/>
      <c r="M164" s="221" t="s">
        <v>19</v>
      </c>
      <c r="N164" s="222" t="s">
        <v>47</v>
      </c>
      <c r="O164" s="87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3">
        <f>S164*H164</f>
        <v>0</v>
      </c>
      <c r="U164" s="224" t="s">
        <v>19</v>
      </c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5" t="s">
        <v>147</v>
      </c>
      <c r="AT164" s="225" t="s">
        <v>143</v>
      </c>
      <c r="AU164" s="225" t="s">
        <v>83</v>
      </c>
      <c r="AY164" s="20" t="s">
        <v>141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20" t="s">
        <v>147</v>
      </c>
      <c r="BK164" s="226">
        <f>ROUND(I164*H164,2)</f>
        <v>0</v>
      </c>
      <c r="BL164" s="20" t="s">
        <v>147</v>
      </c>
      <c r="BM164" s="225" t="s">
        <v>240</v>
      </c>
    </row>
    <row r="165" s="2" customFormat="1">
      <c r="A165" s="41"/>
      <c r="B165" s="42"/>
      <c r="C165" s="43"/>
      <c r="D165" s="227" t="s">
        <v>148</v>
      </c>
      <c r="E165" s="43"/>
      <c r="F165" s="228" t="s">
        <v>241</v>
      </c>
      <c r="G165" s="43"/>
      <c r="H165" s="43"/>
      <c r="I165" s="229"/>
      <c r="J165" s="43"/>
      <c r="K165" s="43"/>
      <c r="L165" s="47"/>
      <c r="M165" s="230"/>
      <c r="N165" s="231"/>
      <c r="O165" s="87"/>
      <c r="P165" s="87"/>
      <c r="Q165" s="87"/>
      <c r="R165" s="87"/>
      <c r="S165" s="87"/>
      <c r="T165" s="87"/>
      <c r="U165" s="88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148</v>
      </c>
      <c r="AU165" s="20" t="s">
        <v>83</v>
      </c>
    </row>
    <row r="166" s="2" customFormat="1">
      <c r="A166" s="41"/>
      <c r="B166" s="42"/>
      <c r="C166" s="43"/>
      <c r="D166" s="255" t="s">
        <v>164</v>
      </c>
      <c r="E166" s="43"/>
      <c r="F166" s="256" t="s">
        <v>242</v>
      </c>
      <c r="G166" s="43"/>
      <c r="H166" s="43"/>
      <c r="I166" s="229"/>
      <c r="J166" s="43"/>
      <c r="K166" s="43"/>
      <c r="L166" s="47"/>
      <c r="M166" s="230"/>
      <c r="N166" s="231"/>
      <c r="O166" s="87"/>
      <c r="P166" s="87"/>
      <c r="Q166" s="87"/>
      <c r="R166" s="87"/>
      <c r="S166" s="87"/>
      <c r="T166" s="87"/>
      <c r="U166" s="88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164</v>
      </c>
      <c r="AU166" s="20" t="s">
        <v>83</v>
      </c>
    </row>
    <row r="167" s="2" customFormat="1" ht="16.5" customHeight="1">
      <c r="A167" s="41"/>
      <c r="B167" s="42"/>
      <c r="C167" s="214" t="s">
        <v>196</v>
      </c>
      <c r="D167" s="214" t="s">
        <v>143</v>
      </c>
      <c r="E167" s="215" t="s">
        <v>243</v>
      </c>
      <c r="F167" s="216" t="s">
        <v>244</v>
      </c>
      <c r="G167" s="217" t="s">
        <v>183</v>
      </c>
      <c r="H167" s="218">
        <v>58.729999999999997</v>
      </c>
      <c r="I167" s="219"/>
      <c r="J167" s="220">
        <f>ROUND(I167*H167,2)</f>
        <v>0</v>
      </c>
      <c r="K167" s="216" t="s">
        <v>19</v>
      </c>
      <c r="L167" s="47"/>
      <c r="M167" s="221" t="s">
        <v>19</v>
      </c>
      <c r="N167" s="222" t="s">
        <v>47</v>
      </c>
      <c r="O167" s="87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3">
        <f>S167*H167</f>
        <v>0</v>
      </c>
      <c r="U167" s="224" t="s">
        <v>19</v>
      </c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5" t="s">
        <v>147</v>
      </c>
      <c r="AT167" s="225" t="s">
        <v>143</v>
      </c>
      <c r="AU167" s="225" t="s">
        <v>83</v>
      </c>
      <c r="AY167" s="20" t="s">
        <v>141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20" t="s">
        <v>147</v>
      </c>
      <c r="BK167" s="226">
        <f>ROUND(I167*H167,2)</f>
        <v>0</v>
      </c>
      <c r="BL167" s="20" t="s">
        <v>147</v>
      </c>
      <c r="BM167" s="225" t="s">
        <v>245</v>
      </c>
    </row>
    <row r="168" s="2" customFormat="1">
      <c r="A168" s="41"/>
      <c r="B168" s="42"/>
      <c r="C168" s="43"/>
      <c r="D168" s="227" t="s">
        <v>148</v>
      </c>
      <c r="E168" s="43"/>
      <c r="F168" s="228" t="s">
        <v>246</v>
      </c>
      <c r="G168" s="43"/>
      <c r="H168" s="43"/>
      <c r="I168" s="229"/>
      <c r="J168" s="43"/>
      <c r="K168" s="43"/>
      <c r="L168" s="47"/>
      <c r="M168" s="230"/>
      <c r="N168" s="231"/>
      <c r="O168" s="87"/>
      <c r="P168" s="87"/>
      <c r="Q168" s="87"/>
      <c r="R168" s="87"/>
      <c r="S168" s="87"/>
      <c r="T168" s="87"/>
      <c r="U168" s="88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148</v>
      </c>
      <c r="AU168" s="20" t="s">
        <v>83</v>
      </c>
    </row>
    <row r="169" s="13" customFormat="1">
      <c r="A169" s="13"/>
      <c r="B169" s="233"/>
      <c r="C169" s="234"/>
      <c r="D169" s="227" t="s">
        <v>151</v>
      </c>
      <c r="E169" s="235" t="s">
        <v>19</v>
      </c>
      <c r="F169" s="236" t="s">
        <v>247</v>
      </c>
      <c r="G169" s="234"/>
      <c r="H169" s="237">
        <v>33.799999999999997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1"/>
      <c r="U169" s="242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151</v>
      </c>
      <c r="AU169" s="243" t="s">
        <v>83</v>
      </c>
      <c r="AV169" s="13" t="s">
        <v>83</v>
      </c>
      <c r="AW169" s="13" t="s">
        <v>35</v>
      </c>
      <c r="AX169" s="13" t="s">
        <v>74</v>
      </c>
      <c r="AY169" s="243" t="s">
        <v>141</v>
      </c>
    </row>
    <row r="170" s="15" customFormat="1">
      <c r="A170" s="15"/>
      <c r="B170" s="257"/>
      <c r="C170" s="258"/>
      <c r="D170" s="227" t="s">
        <v>151</v>
      </c>
      <c r="E170" s="259" t="s">
        <v>19</v>
      </c>
      <c r="F170" s="260" t="s">
        <v>248</v>
      </c>
      <c r="G170" s="258"/>
      <c r="H170" s="261">
        <v>33.799999999999997</v>
      </c>
      <c r="I170" s="262"/>
      <c r="J170" s="258"/>
      <c r="K170" s="258"/>
      <c r="L170" s="263"/>
      <c r="M170" s="264"/>
      <c r="N170" s="265"/>
      <c r="O170" s="265"/>
      <c r="P170" s="265"/>
      <c r="Q170" s="265"/>
      <c r="R170" s="265"/>
      <c r="S170" s="265"/>
      <c r="T170" s="265"/>
      <c r="U170" s="266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7" t="s">
        <v>151</v>
      </c>
      <c r="AU170" s="267" t="s">
        <v>83</v>
      </c>
      <c r="AV170" s="15" t="s">
        <v>157</v>
      </c>
      <c r="AW170" s="15" t="s">
        <v>35</v>
      </c>
      <c r="AX170" s="15" t="s">
        <v>74</v>
      </c>
      <c r="AY170" s="267" t="s">
        <v>141</v>
      </c>
    </row>
    <row r="171" s="13" customFormat="1">
      <c r="A171" s="13"/>
      <c r="B171" s="233"/>
      <c r="C171" s="234"/>
      <c r="D171" s="227" t="s">
        <v>151</v>
      </c>
      <c r="E171" s="235" t="s">
        <v>19</v>
      </c>
      <c r="F171" s="236" t="s">
        <v>249</v>
      </c>
      <c r="G171" s="234"/>
      <c r="H171" s="237">
        <v>24.93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1"/>
      <c r="U171" s="242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151</v>
      </c>
      <c r="AU171" s="243" t="s">
        <v>83</v>
      </c>
      <c r="AV171" s="13" t="s">
        <v>83</v>
      </c>
      <c r="AW171" s="13" t="s">
        <v>35</v>
      </c>
      <c r="AX171" s="13" t="s">
        <v>74</v>
      </c>
      <c r="AY171" s="243" t="s">
        <v>141</v>
      </c>
    </row>
    <row r="172" s="14" customFormat="1">
      <c r="A172" s="14"/>
      <c r="B172" s="244"/>
      <c r="C172" s="245"/>
      <c r="D172" s="227" t="s">
        <v>151</v>
      </c>
      <c r="E172" s="246" t="s">
        <v>19</v>
      </c>
      <c r="F172" s="247" t="s">
        <v>153</v>
      </c>
      <c r="G172" s="245"/>
      <c r="H172" s="248">
        <v>58.729999999999997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2"/>
      <c r="U172" s="253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151</v>
      </c>
      <c r="AU172" s="254" t="s">
        <v>83</v>
      </c>
      <c r="AV172" s="14" t="s">
        <v>147</v>
      </c>
      <c r="AW172" s="14" t="s">
        <v>35</v>
      </c>
      <c r="AX172" s="14" t="s">
        <v>81</v>
      </c>
      <c r="AY172" s="254" t="s">
        <v>141</v>
      </c>
    </row>
    <row r="173" s="2" customFormat="1" ht="16.5" customHeight="1">
      <c r="A173" s="41"/>
      <c r="B173" s="42"/>
      <c r="C173" s="268" t="s">
        <v>250</v>
      </c>
      <c r="D173" s="268" t="s">
        <v>251</v>
      </c>
      <c r="E173" s="269" t="s">
        <v>252</v>
      </c>
      <c r="F173" s="270" t="s">
        <v>253</v>
      </c>
      <c r="G173" s="271" t="s">
        <v>254</v>
      </c>
      <c r="H173" s="272">
        <v>44.874000000000002</v>
      </c>
      <c r="I173" s="273"/>
      <c r="J173" s="274">
        <f>ROUND(I173*H173,2)</f>
        <v>0</v>
      </c>
      <c r="K173" s="270" t="s">
        <v>161</v>
      </c>
      <c r="L173" s="275"/>
      <c r="M173" s="276" t="s">
        <v>19</v>
      </c>
      <c r="N173" s="277" t="s">
        <v>47</v>
      </c>
      <c r="O173" s="87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3">
        <f>S173*H173</f>
        <v>0</v>
      </c>
      <c r="U173" s="224" t="s">
        <v>19</v>
      </c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5" t="s">
        <v>169</v>
      </c>
      <c r="AT173" s="225" t="s">
        <v>251</v>
      </c>
      <c r="AU173" s="225" t="s">
        <v>83</v>
      </c>
      <c r="AY173" s="20" t="s">
        <v>141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20" t="s">
        <v>147</v>
      </c>
      <c r="BK173" s="226">
        <f>ROUND(I173*H173,2)</f>
        <v>0</v>
      </c>
      <c r="BL173" s="20" t="s">
        <v>147</v>
      </c>
      <c r="BM173" s="225" t="s">
        <v>255</v>
      </c>
    </row>
    <row r="174" s="2" customFormat="1">
      <c r="A174" s="41"/>
      <c r="B174" s="42"/>
      <c r="C174" s="43"/>
      <c r="D174" s="227" t="s">
        <v>148</v>
      </c>
      <c r="E174" s="43"/>
      <c r="F174" s="228" t="s">
        <v>253</v>
      </c>
      <c r="G174" s="43"/>
      <c r="H174" s="43"/>
      <c r="I174" s="229"/>
      <c r="J174" s="43"/>
      <c r="K174" s="43"/>
      <c r="L174" s="47"/>
      <c r="M174" s="230"/>
      <c r="N174" s="231"/>
      <c r="O174" s="87"/>
      <c r="P174" s="87"/>
      <c r="Q174" s="87"/>
      <c r="R174" s="87"/>
      <c r="S174" s="87"/>
      <c r="T174" s="87"/>
      <c r="U174" s="88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148</v>
      </c>
      <c r="AU174" s="20" t="s">
        <v>83</v>
      </c>
    </row>
    <row r="175" s="13" customFormat="1">
      <c r="A175" s="13"/>
      <c r="B175" s="233"/>
      <c r="C175" s="234"/>
      <c r="D175" s="227" t="s">
        <v>151</v>
      </c>
      <c r="E175" s="235" t="s">
        <v>19</v>
      </c>
      <c r="F175" s="236" t="s">
        <v>256</v>
      </c>
      <c r="G175" s="234"/>
      <c r="H175" s="237">
        <v>44.874000000000002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1"/>
      <c r="U175" s="242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151</v>
      </c>
      <c r="AU175" s="243" t="s">
        <v>83</v>
      </c>
      <c r="AV175" s="13" t="s">
        <v>83</v>
      </c>
      <c r="AW175" s="13" t="s">
        <v>35</v>
      </c>
      <c r="AX175" s="13" t="s">
        <v>74</v>
      </c>
      <c r="AY175" s="243" t="s">
        <v>141</v>
      </c>
    </row>
    <row r="176" s="14" customFormat="1">
      <c r="A176" s="14"/>
      <c r="B176" s="244"/>
      <c r="C176" s="245"/>
      <c r="D176" s="227" t="s">
        <v>151</v>
      </c>
      <c r="E176" s="246" t="s">
        <v>19</v>
      </c>
      <c r="F176" s="247" t="s">
        <v>153</v>
      </c>
      <c r="G176" s="245"/>
      <c r="H176" s="248">
        <v>44.874000000000002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2"/>
      <c r="U176" s="253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151</v>
      </c>
      <c r="AU176" s="254" t="s">
        <v>83</v>
      </c>
      <c r="AV176" s="14" t="s">
        <v>147</v>
      </c>
      <c r="AW176" s="14" t="s">
        <v>35</v>
      </c>
      <c r="AX176" s="14" t="s">
        <v>81</v>
      </c>
      <c r="AY176" s="254" t="s">
        <v>141</v>
      </c>
    </row>
    <row r="177" s="2" customFormat="1" ht="16.5" customHeight="1">
      <c r="A177" s="41"/>
      <c r="B177" s="42"/>
      <c r="C177" s="214" t="s">
        <v>203</v>
      </c>
      <c r="D177" s="214" t="s">
        <v>143</v>
      </c>
      <c r="E177" s="215" t="s">
        <v>257</v>
      </c>
      <c r="F177" s="216" t="s">
        <v>258</v>
      </c>
      <c r="G177" s="217" t="s">
        <v>146</v>
      </c>
      <c r="H177" s="218">
        <v>21.100000000000001</v>
      </c>
      <c r="I177" s="219"/>
      <c r="J177" s="220">
        <f>ROUND(I177*H177,2)</f>
        <v>0</v>
      </c>
      <c r="K177" s="216" t="s">
        <v>161</v>
      </c>
      <c r="L177" s="47"/>
      <c r="M177" s="221" t="s">
        <v>19</v>
      </c>
      <c r="N177" s="222" t="s">
        <v>47</v>
      </c>
      <c r="O177" s="87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3">
        <f>S177*H177</f>
        <v>0</v>
      </c>
      <c r="U177" s="224" t="s">
        <v>19</v>
      </c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5" t="s">
        <v>147</v>
      </c>
      <c r="AT177" s="225" t="s">
        <v>143</v>
      </c>
      <c r="AU177" s="225" t="s">
        <v>83</v>
      </c>
      <c r="AY177" s="20" t="s">
        <v>141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20" t="s">
        <v>147</v>
      </c>
      <c r="BK177" s="226">
        <f>ROUND(I177*H177,2)</f>
        <v>0</v>
      </c>
      <c r="BL177" s="20" t="s">
        <v>147</v>
      </c>
      <c r="BM177" s="225" t="s">
        <v>259</v>
      </c>
    </row>
    <row r="178" s="2" customFormat="1">
      <c r="A178" s="41"/>
      <c r="B178" s="42"/>
      <c r="C178" s="43"/>
      <c r="D178" s="227" t="s">
        <v>148</v>
      </c>
      <c r="E178" s="43"/>
      <c r="F178" s="228" t="s">
        <v>260</v>
      </c>
      <c r="G178" s="43"/>
      <c r="H178" s="43"/>
      <c r="I178" s="229"/>
      <c r="J178" s="43"/>
      <c r="K178" s="43"/>
      <c r="L178" s="47"/>
      <c r="M178" s="230"/>
      <c r="N178" s="231"/>
      <c r="O178" s="87"/>
      <c r="P178" s="87"/>
      <c r="Q178" s="87"/>
      <c r="R178" s="87"/>
      <c r="S178" s="87"/>
      <c r="T178" s="87"/>
      <c r="U178" s="88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148</v>
      </c>
      <c r="AU178" s="20" t="s">
        <v>83</v>
      </c>
    </row>
    <row r="179" s="2" customFormat="1">
      <c r="A179" s="41"/>
      <c r="B179" s="42"/>
      <c r="C179" s="43"/>
      <c r="D179" s="255" t="s">
        <v>164</v>
      </c>
      <c r="E179" s="43"/>
      <c r="F179" s="256" t="s">
        <v>261</v>
      </c>
      <c r="G179" s="43"/>
      <c r="H179" s="43"/>
      <c r="I179" s="229"/>
      <c r="J179" s="43"/>
      <c r="K179" s="43"/>
      <c r="L179" s="47"/>
      <c r="M179" s="230"/>
      <c r="N179" s="231"/>
      <c r="O179" s="87"/>
      <c r="P179" s="87"/>
      <c r="Q179" s="87"/>
      <c r="R179" s="87"/>
      <c r="S179" s="87"/>
      <c r="T179" s="87"/>
      <c r="U179" s="88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164</v>
      </c>
      <c r="AU179" s="20" t="s">
        <v>83</v>
      </c>
    </row>
    <row r="180" s="2" customFormat="1" ht="16.5" customHeight="1">
      <c r="A180" s="41"/>
      <c r="B180" s="42"/>
      <c r="C180" s="268" t="s">
        <v>262</v>
      </c>
      <c r="D180" s="268" t="s">
        <v>251</v>
      </c>
      <c r="E180" s="269" t="s">
        <v>263</v>
      </c>
      <c r="F180" s="270" t="s">
        <v>264</v>
      </c>
      <c r="G180" s="271" t="s">
        <v>265</v>
      </c>
      <c r="H180" s="272">
        <v>0.317</v>
      </c>
      <c r="I180" s="273"/>
      <c r="J180" s="274">
        <f>ROUND(I180*H180,2)</f>
        <v>0</v>
      </c>
      <c r="K180" s="270" t="s">
        <v>161</v>
      </c>
      <c r="L180" s="275"/>
      <c r="M180" s="276" t="s">
        <v>19</v>
      </c>
      <c r="N180" s="277" t="s">
        <v>47</v>
      </c>
      <c r="O180" s="87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3">
        <f>S180*H180</f>
        <v>0</v>
      </c>
      <c r="U180" s="224" t="s">
        <v>19</v>
      </c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5" t="s">
        <v>169</v>
      </c>
      <c r="AT180" s="225" t="s">
        <v>251</v>
      </c>
      <c r="AU180" s="225" t="s">
        <v>83</v>
      </c>
      <c r="AY180" s="20" t="s">
        <v>141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20" t="s">
        <v>147</v>
      </c>
      <c r="BK180" s="226">
        <f>ROUND(I180*H180,2)</f>
        <v>0</v>
      </c>
      <c r="BL180" s="20" t="s">
        <v>147</v>
      </c>
      <c r="BM180" s="225" t="s">
        <v>266</v>
      </c>
    </row>
    <row r="181" s="2" customFormat="1">
      <c r="A181" s="41"/>
      <c r="B181" s="42"/>
      <c r="C181" s="43"/>
      <c r="D181" s="227" t="s">
        <v>148</v>
      </c>
      <c r="E181" s="43"/>
      <c r="F181" s="228" t="s">
        <v>264</v>
      </c>
      <c r="G181" s="43"/>
      <c r="H181" s="43"/>
      <c r="I181" s="229"/>
      <c r="J181" s="43"/>
      <c r="K181" s="43"/>
      <c r="L181" s="47"/>
      <c r="M181" s="230"/>
      <c r="N181" s="231"/>
      <c r="O181" s="87"/>
      <c r="P181" s="87"/>
      <c r="Q181" s="87"/>
      <c r="R181" s="87"/>
      <c r="S181" s="87"/>
      <c r="T181" s="87"/>
      <c r="U181" s="88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148</v>
      </c>
      <c r="AU181" s="20" t="s">
        <v>83</v>
      </c>
    </row>
    <row r="182" s="13" customFormat="1">
      <c r="A182" s="13"/>
      <c r="B182" s="233"/>
      <c r="C182" s="234"/>
      <c r="D182" s="227" t="s">
        <v>151</v>
      </c>
      <c r="E182" s="235" t="s">
        <v>19</v>
      </c>
      <c r="F182" s="236" t="s">
        <v>267</v>
      </c>
      <c r="G182" s="234"/>
      <c r="H182" s="237">
        <v>0.317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1"/>
      <c r="U182" s="242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151</v>
      </c>
      <c r="AU182" s="243" t="s">
        <v>83</v>
      </c>
      <c r="AV182" s="13" t="s">
        <v>83</v>
      </c>
      <c r="AW182" s="13" t="s">
        <v>35</v>
      </c>
      <c r="AX182" s="13" t="s">
        <v>74</v>
      </c>
      <c r="AY182" s="243" t="s">
        <v>141</v>
      </c>
    </row>
    <row r="183" s="14" customFormat="1">
      <c r="A183" s="14"/>
      <c r="B183" s="244"/>
      <c r="C183" s="245"/>
      <c r="D183" s="227" t="s">
        <v>151</v>
      </c>
      <c r="E183" s="246" t="s">
        <v>19</v>
      </c>
      <c r="F183" s="247" t="s">
        <v>153</v>
      </c>
      <c r="G183" s="245"/>
      <c r="H183" s="248">
        <v>0.317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2"/>
      <c r="U183" s="253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151</v>
      </c>
      <c r="AU183" s="254" t="s">
        <v>83</v>
      </c>
      <c r="AV183" s="14" t="s">
        <v>147</v>
      </c>
      <c r="AW183" s="14" t="s">
        <v>35</v>
      </c>
      <c r="AX183" s="14" t="s">
        <v>81</v>
      </c>
      <c r="AY183" s="254" t="s">
        <v>141</v>
      </c>
    </row>
    <row r="184" s="2" customFormat="1" ht="16.5" customHeight="1">
      <c r="A184" s="41"/>
      <c r="B184" s="42"/>
      <c r="C184" s="214" t="s">
        <v>208</v>
      </c>
      <c r="D184" s="214" t="s">
        <v>143</v>
      </c>
      <c r="E184" s="215" t="s">
        <v>268</v>
      </c>
      <c r="F184" s="216" t="s">
        <v>269</v>
      </c>
      <c r="G184" s="217" t="s">
        <v>146</v>
      </c>
      <c r="H184" s="218">
        <v>21.100000000000001</v>
      </c>
      <c r="I184" s="219"/>
      <c r="J184" s="220">
        <f>ROUND(I184*H184,2)</f>
        <v>0</v>
      </c>
      <c r="K184" s="216" t="s">
        <v>161</v>
      </c>
      <c r="L184" s="47"/>
      <c r="M184" s="221" t="s">
        <v>19</v>
      </c>
      <c r="N184" s="222" t="s">
        <v>47</v>
      </c>
      <c r="O184" s="87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3">
        <f>S184*H184</f>
        <v>0</v>
      </c>
      <c r="U184" s="224" t="s">
        <v>19</v>
      </c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5" t="s">
        <v>147</v>
      </c>
      <c r="AT184" s="225" t="s">
        <v>143</v>
      </c>
      <c r="AU184" s="225" t="s">
        <v>83</v>
      </c>
      <c r="AY184" s="20" t="s">
        <v>141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20" t="s">
        <v>147</v>
      </c>
      <c r="BK184" s="226">
        <f>ROUND(I184*H184,2)</f>
        <v>0</v>
      </c>
      <c r="BL184" s="20" t="s">
        <v>147</v>
      </c>
      <c r="BM184" s="225" t="s">
        <v>270</v>
      </c>
    </row>
    <row r="185" s="2" customFormat="1">
      <c r="A185" s="41"/>
      <c r="B185" s="42"/>
      <c r="C185" s="43"/>
      <c r="D185" s="227" t="s">
        <v>148</v>
      </c>
      <c r="E185" s="43"/>
      <c r="F185" s="228" t="s">
        <v>271</v>
      </c>
      <c r="G185" s="43"/>
      <c r="H185" s="43"/>
      <c r="I185" s="229"/>
      <c r="J185" s="43"/>
      <c r="K185" s="43"/>
      <c r="L185" s="47"/>
      <c r="M185" s="230"/>
      <c r="N185" s="231"/>
      <c r="O185" s="87"/>
      <c r="P185" s="87"/>
      <c r="Q185" s="87"/>
      <c r="R185" s="87"/>
      <c r="S185" s="87"/>
      <c r="T185" s="87"/>
      <c r="U185" s="88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148</v>
      </c>
      <c r="AU185" s="20" t="s">
        <v>83</v>
      </c>
    </row>
    <row r="186" s="2" customFormat="1">
      <c r="A186" s="41"/>
      <c r="B186" s="42"/>
      <c r="C186" s="43"/>
      <c r="D186" s="255" t="s">
        <v>164</v>
      </c>
      <c r="E186" s="43"/>
      <c r="F186" s="256" t="s">
        <v>272</v>
      </c>
      <c r="G186" s="43"/>
      <c r="H186" s="43"/>
      <c r="I186" s="229"/>
      <c r="J186" s="43"/>
      <c r="K186" s="43"/>
      <c r="L186" s="47"/>
      <c r="M186" s="230"/>
      <c r="N186" s="231"/>
      <c r="O186" s="87"/>
      <c r="P186" s="87"/>
      <c r="Q186" s="87"/>
      <c r="R186" s="87"/>
      <c r="S186" s="87"/>
      <c r="T186" s="87"/>
      <c r="U186" s="88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164</v>
      </c>
      <c r="AU186" s="20" t="s">
        <v>83</v>
      </c>
    </row>
    <row r="187" s="13" customFormat="1">
      <c r="A187" s="13"/>
      <c r="B187" s="233"/>
      <c r="C187" s="234"/>
      <c r="D187" s="227" t="s">
        <v>151</v>
      </c>
      <c r="E187" s="235" t="s">
        <v>19</v>
      </c>
      <c r="F187" s="236" t="s">
        <v>273</v>
      </c>
      <c r="G187" s="234"/>
      <c r="H187" s="237">
        <v>21.100000000000001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1"/>
      <c r="U187" s="242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151</v>
      </c>
      <c r="AU187" s="243" t="s">
        <v>83</v>
      </c>
      <c r="AV187" s="13" t="s">
        <v>83</v>
      </c>
      <c r="AW187" s="13" t="s">
        <v>35</v>
      </c>
      <c r="AX187" s="13" t="s">
        <v>74</v>
      </c>
      <c r="AY187" s="243" t="s">
        <v>141</v>
      </c>
    </row>
    <row r="188" s="14" customFormat="1">
      <c r="A188" s="14"/>
      <c r="B188" s="244"/>
      <c r="C188" s="245"/>
      <c r="D188" s="227" t="s">
        <v>151</v>
      </c>
      <c r="E188" s="246" t="s">
        <v>19</v>
      </c>
      <c r="F188" s="247" t="s">
        <v>153</v>
      </c>
      <c r="G188" s="245"/>
      <c r="H188" s="248">
        <v>21.100000000000001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2"/>
      <c r="U188" s="253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151</v>
      </c>
      <c r="AU188" s="254" t="s">
        <v>83</v>
      </c>
      <c r="AV188" s="14" t="s">
        <v>147</v>
      </c>
      <c r="AW188" s="14" t="s">
        <v>35</v>
      </c>
      <c r="AX188" s="14" t="s">
        <v>81</v>
      </c>
      <c r="AY188" s="254" t="s">
        <v>141</v>
      </c>
    </row>
    <row r="189" s="2" customFormat="1" ht="16.5" customHeight="1">
      <c r="A189" s="41"/>
      <c r="B189" s="42"/>
      <c r="C189" s="268" t="s">
        <v>7</v>
      </c>
      <c r="D189" s="268" t="s">
        <v>251</v>
      </c>
      <c r="E189" s="269" t="s">
        <v>274</v>
      </c>
      <c r="F189" s="270" t="s">
        <v>275</v>
      </c>
      <c r="G189" s="271" t="s">
        <v>254</v>
      </c>
      <c r="H189" s="272">
        <v>3.798</v>
      </c>
      <c r="I189" s="273"/>
      <c r="J189" s="274">
        <f>ROUND(I189*H189,2)</f>
        <v>0</v>
      </c>
      <c r="K189" s="270" t="s">
        <v>161</v>
      </c>
      <c r="L189" s="275"/>
      <c r="M189" s="276" t="s">
        <v>19</v>
      </c>
      <c r="N189" s="277" t="s">
        <v>47</v>
      </c>
      <c r="O189" s="87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3">
        <f>S189*H189</f>
        <v>0</v>
      </c>
      <c r="U189" s="224" t="s">
        <v>19</v>
      </c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5" t="s">
        <v>169</v>
      </c>
      <c r="AT189" s="225" t="s">
        <v>251</v>
      </c>
      <c r="AU189" s="225" t="s">
        <v>83</v>
      </c>
      <c r="AY189" s="20" t="s">
        <v>141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20" t="s">
        <v>147</v>
      </c>
      <c r="BK189" s="226">
        <f>ROUND(I189*H189,2)</f>
        <v>0</v>
      </c>
      <c r="BL189" s="20" t="s">
        <v>147</v>
      </c>
      <c r="BM189" s="225" t="s">
        <v>276</v>
      </c>
    </row>
    <row r="190" s="2" customFormat="1">
      <c r="A190" s="41"/>
      <c r="B190" s="42"/>
      <c r="C190" s="43"/>
      <c r="D190" s="227" t="s">
        <v>148</v>
      </c>
      <c r="E190" s="43"/>
      <c r="F190" s="228" t="s">
        <v>275</v>
      </c>
      <c r="G190" s="43"/>
      <c r="H190" s="43"/>
      <c r="I190" s="229"/>
      <c r="J190" s="43"/>
      <c r="K190" s="43"/>
      <c r="L190" s="47"/>
      <c r="M190" s="230"/>
      <c r="N190" s="231"/>
      <c r="O190" s="87"/>
      <c r="P190" s="87"/>
      <c r="Q190" s="87"/>
      <c r="R190" s="87"/>
      <c r="S190" s="87"/>
      <c r="T190" s="87"/>
      <c r="U190" s="88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148</v>
      </c>
      <c r="AU190" s="20" t="s">
        <v>83</v>
      </c>
    </row>
    <row r="191" s="2" customFormat="1" ht="21.75" customHeight="1">
      <c r="A191" s="41"/>
      <c r="B191" s="42"/>
      <c r="C191" s="214" t="s">
        <v>215</v>
      </c>
      <c r="D191" s="214" t="s">
        <v>143</v>
      </c>
      <c r="E191" s="215" t="s">
        <v>277</v>
      </c>
      <c r="F191" s="216" t="s">
        <v>278</v>
      </c>
      <c r="G191" s="217" t="s">
        <v>146</v>
      </c>
      <c r="H191" s="218">
        <v>107.03</v>
      </c>
      <c r="I191" s="219"/>
      <c r="J191" s="220">
        <f>ROUND(I191*H191,2)</f>
        <v>0</v>
      </c>
      <c r="K191" s="216" t="s">
        <v>19</v>
      </c>
      <c r="L191" s="47"/>
      <c r="M191" s="221" t="s">
        <v>19</v>
      </c>
      <c r="N191" s="222" t="s">
        <v>47</v>
      </c>
      <c r="O191" s="87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3">
        <f>S191*H191</f>
        <v>0</v>
      </c>
      <c r="U191" s="224" t="s">
        <v>19</v>
      </c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5" t="s">
        <v>147</v>
      </c>
      <c r="AT191" s="225" t="s">
        <v>143</v>
      </c>
      <c r="AU191" s="225" t="s">
        <v>83</v>
      </c>
      <c r="AY191" s="20" t="s">
        <v>141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20" t="s">
        <v>147</v>
      </c>
      <c r="BK191" s="226">
        <f>ROUND(I191*H191,2)</f>
        <v>0</v>
      </c>
      <c r="BL191" s="20" t="s">
        <v>147</v>
      </c>
      <c r="BM191" s="225" t="s">
        <v>279</v>
      </c>
    </row>
    <row r="192" s="2" customFormat="1">
      <c r="A192" s="41"/>
      <c r="B192" s="42"/>
      <c r="C192" s="43"/>
      <c r="D192" s="227" t="s">
        <v>148</v>
      </c>
      <c r="E192" s="43"/>
      <c r="F192" s="228" t="s">
        <v>278</v>
      </c>
      <c r="G192" s="43"/>
      <c r="H192" s="43"/>
      <c r="I192" s="229"/>
      <c r="J192" s="43"/>
      <c r="K192" s="43"/>
      <c r="L192" s="47"/>
      <c r="M192" s="230"/>
      <c r="N192" s="231"/>
      <c r="O192" s="87"/>
      <c r="P192" s="87"/>
      <c r="Q192" s="87"/>
      <c r="R192" s="87"/>
      <c r="S192" s="87"/>
      <c r="T192" s="87"/>
      <c r="U192" s="88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148</v>
      </c>
      <c r="AU192" s="20" t="s">
        <v>83</v>
      </c>
    </row>
    <row r="193" s="2" customFormat="1">
      <c r="A193" s="41"/>
      <c r="B193" s="42"/>
      <c r="C193" s="43"/>
      <c r="D193" s="227" t="s">
        <v>149</v>
      </c>
      <c r="E193" s="43"/>
      <c r="F193" s="232" t="s">
        <v>280</v>
      </c>
      <c r="G193" s="43"/>
      <c r="H193" s="43"/>
      <c r="I193" s="229"/>
      <c r="J193" s="43"/>
      <c r="K193" s="43"/>
      <c r="L193" s="47"/>
      <c r="M193" s="230"/>
      <c r="N193" s="231"/>
      <c r="O193" s="87"/>
      <c r="P193" s="87"/>
      <c r="Q193" s="87"/>
      <c r="R193" s="87"/>
      <c r="S193" s="87"/>
      <c r="T193" s="87"/>
      <c r="U193" s="88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149</v>
      </c>
      <c r="AU193" s="20" t="s">
        <v>83</v>
      </c>
    </row>
    <row r="194" s="13" customFormat="1">
      <c r="A194" s="13"/>
      <c r="B194" s="233"/>
      <c r="C194" s="234"/>
      <c r="D194" s="227" t="s">
        <v>151</v>
      </c>
      <c r="E194" s="235" t="s">
        <v>19</v>
      </c>
      <c r="F194" s="236" t="s">
        <v>281</v>
      </c>
      <c r="G194" s="234"/>
      <c r="H194" s="237">
        <v>107.03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1"/>
      <c r="U194" s="242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151</v>
      </c>
      <c r="AU194" s="243" t="s">
        <v>83</v>
      </c>
      <c r="AV194" s="13" t="s">
        <v>83</v>
      </c>
      <c r="AW194" s="13" t="s">
        <v>35</v>
      </c>
      <c r="AX194" s="13" t="s">
        <v>74</v>
      </c>
      <c r="AY194" s="243" t="s">
        <v>141</v>
      </c>
    </row>
    <row r="195" s="14" customFormat="1">
      <c r="A195" s="14"/>
      <c r="B195" s="244"/>
      <c r="C195" s="245"/>
      <c r="D195" s="227" t="s">
        <v>151</v>
      </c>
      <c r="E195" s="246" t="s">
        <v>19</v>
      </c>
      <c r="F195" s="247" t="s">
        <v>153</v>
      </c>
      <c r="G195" s="245"/>
      <c r="H195" s="248">
        <v>107.03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2"/>
      <c r="U195" s="253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151</v>
      </c>
      <c r="AU195" s="254" t="s">
        <v>83</v>
      </c>
      <c r="AV195" s="14" t="s">
        <v>147</v>
      </c>
      <c r="AW195" s="14" t="s">
        <v>35</v>
      </c>
      <c r="AX195" s="14" t="s">
        <v>81</v>
      </c>
      <c r="AY195" s="254" t="s">
        <v>141</v>
      </c>
    </row>
    <row r="196" s="2" customFormat="1" ht="16.5" customHeight="1">
      <c r="A196" s="41"/>
      <c r="B196" s="42"/>
      <c r="C196" s="214" t="s">
        <v>282</v>
      </c>
      <c r="D196" s="214" t="s">
        <v>143</v>
      </c>
      <c r="E196" s="215" t="s">
        <v>283</v>
      </c>
      <c r="F196" s="216" t="s">
        <v>284</v>
      </c>
      <c r="G196" s="217" t="s">
        <v>156</v>
      </c>
      <c r="H196" s="218">
        <v>1</v>
      </c>
      <c r="I196" s="219"/>
      <c r="J196" s="220">
        <f>ROUND(I196*H196,2)</f>
        <v>0</v>
      </c>
      <c r="K196" s="216" t="s">
        <v>19</v>
      </c>
      <c r="L196" s="47"/>
      <c r="M196" s="221" t="s">
        <v>19</v>
      </c>
      <c r="N196" s="222" t="s">
        <v>47</v>
      </c>
      <c r="O196" s="87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3">
        <f>S196*H196</f>
        <v>0</v>
      </c>
      <c r="U196" s="224" t="s">
        <v>19</v>
      </c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5" t="s">
        <v>147</v>
      </c>
      <c r="AT196" s="225" t="s">
        <v>143</v>
      </c>
      <c r="AU196" s="225" t="s">
        <v>83</v>
      </c>
      <c r="AY196" s="20" t="s">
        <v>141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20" t="s">
        <v>147</v>
      </c>
      <c r="BK196" s="226">
        <f>ROUND(I196*H196,2)</f>
        <v>0</v>
      </c>
      <c r="BL196" s="20" t="s">
        <v>147</v>
      </c>
      <c r="BM196" s="225" t="s">
        <v>285</v>
      </c>
    </row>
    <row r="197" s="2" customFormat="1">
      <c r="A197" s="41"/>
      <c r="B197" s="42"/>
      <c r="C197" s="43"/>
      <c r="D197" s="227" t="s">
        <v>148</v>
      </c>
      <c r="E197" s="43"/>
      <c r="F197" s="228" t="s">
        <v>284</v>
      </c>
      <c r="G197" s="43"/>
      <c r="H197" s="43"/>
      <c r="I197" s="229"/>
      <c r="J197" s="43"/>
      <c r="K197" s="43"/>
      <c r="L197" s="47"/>
      <c r="M197" s="230"/>
      <c r="N197" s="231"/>
      <c r="O197" s="87"/>
      <c r="P197" s="87"/>
      <c r="Q197" s="87"/>
      <c r="R197" s="87"/>
      <c r="S197" s="87"/>
      <c r="T197" s="87"/>
      <c r="U197" s="88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148</v>
      </c>
      <c r="AU197" s="20" t="s">
        <v>83</v>
      </c>
    </row>
    <row r="198" s="2" customFormat="1">
      <c r="A198" s="41"/>
      <c r="B198" s="42"/>
      <c r="C198" s="43"/>
      <c r="D198" s="227" t="s">
        <v>149</v>
      </c>
      <c r="E198" s="43"/>
      <c r="F198" s="232" t="s">
        <v>286</v>
      </c>
      <c r="G198" s="43"/>
      <c r="H198" s="43"/>
      <c r="I198" s="229"/>
      <c r="J198" s="43"/>
      <c r="K198" s="43"/>
      <c r="L198" s="47"/>
      <c r="M198" s="230"/>
      <c r="N198" s="231"/>
      <c r="O198" s="87"/>
      <c r="P198" s="87"/>
      <c r="Q198" s="87"/>
      <c r="R198" s="87"/>
      <c r="S198" s="87"/>
      <c r="T198" s="87"/>
      <c r="U198" s="88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149</v>
      </c>
      <c r="AU198" s="20" t="s">
        <v>83</v>
      </c>
    </row>
    <row r="199" s="2" customFormat="1" ht="16.5" customHeight="1">
      <c r="A199" s="41"/>
      <c r="B199" s="42"/>
      <c r="C199" s="214" t="s">
        <v>220</v>
      </c>
      <c r="D199" s="214" t="s">
        <v>143</v>
      </c>
      <c r="E199" s="215" t="s">
        <v>287</v>
      </c>
      <c r="F199" s="216" t="s">
        <v>288</v>
      </c>
      <c r="G199" s="217" t="s">
        <v>183</v>
      </c>
      <c r="H199" s="218">
        <v>82.760000000000005</v>
      </c>
      <c r="I199" s="219"/>
      <c r="J199" s="220">
        <f>ROUND(I199*H199,2)</f>
        <v>0</v>
      </c>
      <c r="K199" s="216" t="s">
        <v>19</v>
      </c>
      <c r="L199" s="47"/>
      <c r="M199" s="221" t="s">
        <v>19</v>
      </c>
      <c r="N199" s="222" t="s">
        <v>47</v>
      </c>
      <c r="O199" s="87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3">
        <f>S199*H199</f>
        <v>0</v>
      </c>
      <c r="U199" s="224" t="s">
        <v>19</v>
      </c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5" t="s">
        <v>147</v>
      </c>
      <c r="AT199" s="225" t="s">
        <v>143</v>
      </c>
      <c r="AU199" s="225" t="s">
        <v>83</v>
      </c>
      <c r="AY199" s="20" t="s">
        <v>141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20" t="s">
        <v>147</v>
      </c>
      <c r="BK199" s="226">
        <f>ROUND(I199*H199,2)</f>
        <v>0</v>
      </c>
      <c r="BL199" s="20" t="s">
        <v>147</v>
      </c>
      <c r="BM199" s="225" t="s">
        <v>289</v>
      </c>
    </row>
    <row r="200" s="2" customFormat="1">
      <c r="A200" s="41"/>
      <c r="B200" s="42"/>
      <c r="C200" s="43"/>
      <c r="D200" s="227" t="s">
        <v>148</v>
      </c>
      <c r="E200" s="43"/>
      <c r="F200" s="228" t="s">
        <v>288</v>
      </c>
      <c r="G200" s="43"/>
      <c r="H200" s="43"/>
      <c r="I200" s="229"/>
      <c r="J200" s="43"/>
      <c r="K200" s="43"/>
      <c r="L200" s="47"/>
      <c r="M200" s="230"/>
      <c r="N200" s="231"/>
      <c r="O200" s="87"/>
      <c r="P200" s="87"/>
      <c r="Q200" s="87"/>
      <c r="R200" s="87"/>
      <c r="S200" s="87"/>
      <c r="T200" s="87"/>
      <c r="U200" s="88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148</v>
      </c>
      <c r="AU200" s="20" t="s">
        <v>83</v>
      </c>
    </row>
    <row r="201" s="12" customFormat="1" ht="22.8" customHeight="1">
      <c r="A201" s="12"/>
      <c r="B201" s="198"/>
      <c r="C201" s="199"/>
      <c r="D201" s="200" t="s">
        <v>73</v>
      </c>
      <c r="E201" s="212" t="s">
        <v>83</v>
      </c>
      <c r="F201" s="212" t="s">
        <v>290</v>
      </c>
      <c r="G201" s="199"/>
      <c r="H201" s="199"/>
      <c r="I201" s="202"/>
      <c r="J201" s="213">
        <f>BK201</f>
        <v>0</v>
      </c>
      <c r="K201" s="199"/>
      <c r="L201" s="204"/>
      <c r="M201" s="205"/>
      <c r="N201" s="206"/>
      <c r="O201" s="206"/>
      <c r="P201" s="207">
        <f>SUM(P202:P226)</f>
        <v>0</v>
      </c>
      <c r="Q201" s="206"/>
      <c r="R201" s="207">
        <f>SUM(R202:R226)</f>
        <v>0</v>
      </c>
      <c r="S201" s="206"/>
      <c r="T201" s="207">
        <f>SUM(T202:T226)</f>
        <v>0</v>
      </c>
      <c r="U201" s="208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9" t="s">
        <v>81</v>
      </c>
      <c r="AT201" s="210" t="s">
        <v>73</v>
      </c>
      <c r="AU201" s="210" t="s">
        <v>81</v>
      </c>
      <c r="AY201" s="209" t="s">
        <v>141</v>
      </c>
      <c r="BK201" s="211">
        <f>SUM(BK202:BK226)</f>
        <v>0</v>
      </c>
    </row>
    <row r="202" s="2" customFormat="1" ht="16.5" customHeight="1">
      <c r="A202" s="41"/>
      <c r="B202" s="42"/>
      <c r="C202" s="214" t="s">
        <v>291</v>
      </c>
      <c r="D202" s="214" t="s">
        <v>143</v>
      </c>
      <c r="E202" s="215" t="s">
        <v>292</v>
      </c>
      <c r="F202" s="216" t="s">
        <v>293</v>
      </c>
      <c r="G202" s="217" t="s">
        <v>160</v>
      </c>
      <c r="H202" s="218">
        <v>26.399999999999999</v>
      </c>
      <c r="I202" s="219"/>
      <c r="J202" s="220">
        <f>ROUND(I202*H202,2)</f>
        <v>0</v>
      </c>
      <c r="K202" s="216" t="s">
        <v>161</v>
      </c>
      <c r="L202" s="47"/>
      <c r="M202" s="221" t="s">
        <v>19</v>
      </c>
      <c r="N202" s="222" t="s">
        <v>47</v>
      </c>
      <c r="O202" s="87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3">
        <f>S202*H202</f>
        <v>0</v>
      </c>
      <c r="U202" s="224" t="s">
        <v>19</v>
      </c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5" t="s">
        <v>147</v>
      </c>
      <c r="AT202" s="225" t="s">
        <v>143</v>
      </c>
      <c r="AU202" s="225" t="s">
        <v>83</v>
      </c>
      <c r="AY202" s="20" t="s">
        <v>141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20" t="s">
        <v>147</v>
      </c>
      <c r="BK202" s="226">
        <f>ROUND(I202*H202,2)</f>
        <v>0</v>
      </c>
      <c r="BL202" s="20" t="s">
        <v>147</v>
      </c>
      <c r="BM202" s="225" t="s">
        <v>294</v>
      </c>
    </row>
    <row r="203" s="2" customFormat="1">
      <c r="A203" s="41"/>
      <c r="B203" s="42"/>
      <c r="C203" s="43"/>
      <c r="D203" s="227" t="s">
        <v>148</v>
      </c>
      <c r="E203" s="43"/>
      <c r="F203" s="228" t="s">
        <v>295</v>
      </c>
      <c r="G203" s="43"/>
      <c r="H203" s="43"/>
      <c r="I203" s="229"/>
      <c r="J203" s="43"/>
      <c r="K203" s="43"/>
      <c r="L203" s="47"/>
      <c r="M203" s="230"/>
      <c r="N203" s="231"/>
      <c r="O203" s="87"/>
      <c r="P203" s="87"/>
      <c r="Q203" s="87"/>
      <c r="R203" s="87"/>
      <c r="S203" s="87"/>
      <c r="T203" s="87"/>
      <c r="U203" s="88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148</v>
      </c>
      <c r="AU203" s="20" t="s">
        <v>83</v>
      </c>
    </row>
    <row r="204" s="2" customFormat="1">
      <c r="A204" s="41"/>
      <c r="B204" s="42"/>
      <c r="C204" s="43"/>
      <c r="D204" s="255" t="s">
        <v>164</v>
      </c>
      <c r="E204" s="43"/>
      <c r="F204" s="256" t="s">
        <v>296</v>
      </c>
      <c r="G204" s="43"/>
      <c r="H204" s="43"/>
      <c r="I204" s="229"/>
      <c r="J204" s="43"/>
      <c r="K204" s="43"/>
      <c r="L204" s="47"/>
      <c r="M204" s="230"/>
      <c r="N204" s="231"/>
      <c r="O204" s="87"/>
      <c r="P204" s="87"/>
      <c r="Q204" s="87"/>
      <c r="R204" s="87"/>
      <c r="S204" s="87"/>
      <c r="T204" s="87"/>
      <c r="U204" s="88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164</v>
      </c>
      <c r="AU204" s="20" t="s">
        <v>83</v>
      </c>
    </row>
    <row r="205" s="13" customFormat="1">
      <c r="A205" s="13"/>
      <c r="B205" s="233"/>
      <c r="C205" s="234"/>
      <c r="D205" s="227" t="s">
        <v>151</v>
      </c>
      <c r="E205" s="235" t="s">
        <v>19</v>
      </c>
      <c r="F205" s="236" t="s">
        <v>297</v>
      </c>
      <c r="G205" s="234"/>
      <c r="H205" s="237">
        <v>26.399999999999999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1"/>
      <c r="U205" s="242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151</v>
      </c>
      <c r="AU205" s="243" t="s">
        <v>83</v>
      </c>
      <c r="AV205" s="13" t="s">
        <v>83</v>
      </c>
      <c r="AW205" s="13" t="s">
        <v>35</v>
      </c>
      <c r="AX205" s="13" t="s">
        <v>74</v>
      </c>
      <c r="AY205" s="243" t="s">
        <v>141</v>
      </c>
    </row>
    <row r="206" s="14" customFormat="1">
      <c r="A206" s="14"/>
      <c r="B206" s="244"/>
      <c r="C206" s="245"/>
      <c r="D206" s="227" t="s">
        <v>151</v>
      </c>
      <c r="E206" s="246" t="s">
        <v>19</v>
      </c>
      <c r="F206" s="247" t="s">
        <v>153</v>
      </c>
      <c r="G206" s="245"/>
      <c r="H206" s="248">
        <v>26.399999999999999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2"/>
      <c r="U206" s="253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151</v>
      </c>
      <c r="AU206" s="254" t="s">
        <v>83</v>
      </c>
      <c r="AV206" s="14" t="s">
        <v>147</v>
      </c>
      <c r="AW206" s="14" t="s">
        <v>35</v>
      </c>
      <c r="AX206" s="14" t="s">
        <v>81</v>
      </c>
      <c r="AY206" s="254" t="s">
        <v>141</v>
      </c>
    </row>
    <row r="207" s="2" customFormat="1" ht="16.5" customHeight="1">
      <c r="A207" s="41"/>
      <c r="B207" s="42"/>
      <c r="C207" s="214" t="s">
        <v>228</v>
      </c>
      <c r="D207" s="214" t="s">
        <v>143</v>
      </c>
      <c r="E207" s="215" t="s">
        <v>298</v>
      </c>
      <c r="F207" s="216" t="s">
        <v>299</v>
      </c>
      <c r="G207" s="217" t="s">
        <v>146</v>
      </c>
      <c r="H207" s="218">
        <v>140</v>
      </c>
      <c r="I207" s="219"/>
      <c r="J207" s="220">
        <f>ROUND(I207*H207,2)</f>
        <v>0</v>
      </c>
      <c r="K207" s="216" t="s">
        <v>19</v>
      </c>
      <c r="L207" s="47"/>
      <c r="M207" s="221" t="s">
        <v>19</v>
      </c>
      <c r="N207" s="222" t="s">
        <v>47</v>
      </c>
      <c r="O207" s="87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3">
        <f>S207*H207</f>
        <v>0</v>
      </c>
      <c r="U207" s="224" t="s">
        <v>19</v>
      </c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5" t="s">
        <v>147</v>
      </c>
      <c r="AT207" s="225" t="s">
        <v>143</v>
      </c>
      <c r="AU207" s="225" t="s">
        <v>83</v>
      </c>
      <c r="AY207" s="20" t="s">
        <v>141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20" t="s">
        <v>147</v>
      </c>
      <c r="BK207" s="226">
        <f>ROUND(I207*H207,2)</f>
        <v>0</v>
      </c>
      <c r="BL207" s="20" t="s">
        <v>147</v>
      </c>
      <c r="BM207" s="225" t="s">
        <v>300</v>
      </c>
    </row>
    <row r="208" s="2" customFormat="1">
      <c r="A208" s="41"/>
      <c r="B208" s="42"/>
      <c r="C208" s="43"/>
      <c r="D208" s="227" t="s">
        <v>148</v>
      </c>
      <c r="E208" s="43"/>
      <c r="F208" s="228" t="s">
        <v>299</v>
      </c>
      <c r="G208" s="43"/>
      <c r="H208" s="43"/>
      <c r="I208" s="229"/>
      <c r="J208" s="43"/>
      <c r="K208" s="43"/>
      <c r="L208" s="47"/>
      <c r="M208" s="230"/>
      <c r="N208" s="231"/>
      <c r="O208" s="87"/>
      <c r="P208" s="87"/>
      <c r="Q208" s="87"/>
      <c r="R208" s="87"/>
      <c r="S208" s="87"/>
      <c r="T208" s="87"/>
      <c r="U208" s="88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148</v>
      </c>
      <c r="AU208" s="20" t="s">
        <v>83</v>
      </c>
    </row>
    <row r="209" s="2" customFormat="1">
      <c r="A209" s="41"/>
      <c r="B209" s="42"/>
      <c r="C209" s="43"/>
      <c r="D209" s="227" t="s">
        <v>149</v>
      </c>
      <c r="E209" s="43"/>
      <c r="F209" s="232" t="s">
        <v>301</v>
      </c>
      <c r="G209" s="43"/>
      <c r="H209" s="43"/>
      <c r="I209" s="229"/>
      <c r="J209" s="43"/>
      <c r="K209" s="43"/>
      <c r="L209" s="47"/>
      <c r="M209" s="230"/>
      <c r="N209" s="231"/>
      <c r="O209" s="87"/>
      <c r="P209" s="87"/>
      <c r="Q209" s="87"/>
      <c r="R209" s="87"/>
      <c r="S209" s="87"/>
      <c r="T209" s="87"/>
      <c r="U209" s="88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149</v>
      </c>
      <c r="AU209" s="20" t="s">
        <v>83</v>
      </c>
    </row>
    <row r="210" s="13" customFormat="1">
      <c r="A210" s="13"/>
      <c r="B210" s="233"/>
      <c r="C210" s="234"/>
      <c r="D210" s="227" t="s">
        <v>151</v>
      </c>
      <c r="E210" s="235" t="s">
        <v>19</v>
      </c>
      <c r="F210" s="236" t="s">
        <v>302</v>
      </c>
      <c r="G210" s="234"/>
      <c r="H210" s="237">
        <v>140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1"/>
      <c r="U210" s="242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151</v>
      </c>
      <c r="AU210" s="243" t="s">
        <v>83</v>
      </c>
      <c r="AV210" s="13" t="s">
        <v>83</v>
      </c>
      <c r="AW210" s="13" t="s">
        <v>35</v>
      </c>
      <c r="AX210" s="13" t="s">
        <v>74</v>
      </c>
      <c r="AY210" s="243" t="s">
        <v>141</v>
      </c>
    </row>
    <row r="211" s="14" customFormat="1">
      <c r="A211" s="14"/>
      <c r="B211" s="244"/>
      <c r="C211" s="245"/>
      <c r="D211" s="227" t="s">
        <v>151</v>
      </c>
      <c r="E211" s="246" t="s">
        <v>19</v>
      </c>
      <c r="F211" s="247" t="s">
        <v>153</v>
      </c>
      <c r="G211" s="245"/>
      <c r="H211" s="248">
        <v>140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2"/>
      <c r="U211" s="253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151</v>
      </c>
      <c r="AU211" s="254" t="s">
        <v>83</v>
      </c>
      <c r="AV211" s="14" t="s">
        <v>147</v>
      </c>
      <c r="AW211" s="14" t="s">
        <v>35</v>
      </c>
      <c r="AX211" s="14" t="s">
        <v>81</v>
      </c>
      <c r="AY211" s="254" t="s">
        <v>141</v>
      </c>
    </row>
    <row r="212" s="2" customFormat="1" ht="16.5" customHeight="1">
      <c r="A212" s="41"/>
      <c r="B212" s="42"/>
      <c r="C212" s="214" t="s">
        <v>303</v>
      </c>
      <c r="D212" s="214" t="s">
        <v>143</v>
      </c>
      <c r="E212" s="215" t="s">
        <v>304</v>
      </c>
      <c r="F212" s="216" t="s">
        <v>305</v>
      </c>
      <c r="G212" s="217" t="s">
        <v>306</v>
      </c>
      <c r="H212" s="218">
        <v>52.799999999999997</v>
      </c>
      <c r="I212" s="219"/>
      <c r="J212" s="220">
        <f>ROUND(I212*H212,2)</f>
        <v>0</v>
      </c>
      <c r="K212" s="216" t="s">
        <v>161</v>
      </c>
      <c r="L212" s="47"/>
      <c r="M212" s="221" t="s">
        <v>19</v>
      </c>
      <c r="N212" s="222" t="s">
        <v>47</v>
      </c>
      <c r="O212" s="87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3">
        <f>S212*H212</f>
        <v>0</v>
      </c>
      <c r="U212" s="224" t="s">
        <v>19</v>
      </c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5" t="s">
        <v>147</v>
      </c>
      <c r="AT212" s="225" t="s">
        <v>143</v>
      </c>
      <c r="AU212" s="225" t="s">
        <v>83</v>
      </c>
      <c r="AY212" s="20" t="s">
        <v>141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20" t="s">
        <v>147</v>
      </c>
      <c r="BK212" s="226">
        <f>ROUND(I212*H212,2)</f>
        <v>0</v>
      </c>
      <c r="BL212" s="20" t="s">
        <v>147</v>
      </c>
      <c r="BM212" s="225" t="s">
        <v>307</v>
      </c>
    </row>
    <row r="213" s="2" customFormat="1">
      <c r="A213" s="41"/>
      <c r="B213" s="42"/>
      <c r="C213" s="43"/>
      <c r="D213" s="227" t="s">
        <v>148</v>
      </c>
      <c r="E213" s="43"/>
      <c r="F213" s="228" t="s">
        <v>308</v>
      </c>
      <c r="G213" s="43"/>
      <c r="H213" s="43"/>
      <c r="I213" s="229"/>
      <c r="J213" s="43"/>
      <c r="K213" s="43"/>
      <c r="L213" s="47"/>
      <c r="M213" s="230"/>
      <c r="N213" s="231"/>
      <c r="O213" s="87"/>
      <c r="P213" s="87"/>
      <c r="Q213" s="87"/>
      <c r="R213" s="87"/>
      <c r="S213" s="87"/>
      <c r="T213" s="87"/>
      <c r="U213" s="88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148</v>
      </c>
      <c r="AU213" s="20" t="s">
        <v>83</v>
      </c>
    </row>
    <row r="214" s="2" customFormat="1">
      <c r="A214" s="41"/>
      <c r="B214" s="42"/>
      <c r="C214" s="43"/>
      <c r="D214" s="255" t="s">
        <v>164</v>
      </c>
      <c r="E214" s="43"/>
      <c r="F214" s="256" t="s">
        <v>309</v>
      </c>
      <c r="G214" s="43"/>
      <c r="H214" s="43"/>
      <c r="I214" s="229"/>
      <c r="J214" s="43"/>
      <c r="K214" s="43"/>
      <c r="L214" s="47"/>
      <c r="M214" s="230"/>
      <c r="N214" s="231"/>
      <c r="O214" s="87"/>
      <c r="P214" s="87"/>
      <c r="Q214" s="87"/>
      <c r="R214" s="87"/>
      <c r="S214" s="87"/>
      <c r="T214" s="87"/>
      <c r="U214" s="88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164</v>
      </c>
      <c r="AU214" s="20" t="s">
        <v>83</v>
      </c>
    </row>
    <row r="215" s="13" customFormat="1">
      <c r="A215" s="13"/>
      <c r="B215" s="233"/>
      <c r="C215" s="234"/>
      <c r="D215" s="227" t="s">
        <v>151</v>
      </c>
      <c r="E215" s="235" t="s">
        <v>19</v>
      </c>
      <c r="F215" s="236" t="s">
        <v>310</v>
      </c>
      <c r="G215" s="234"/>
      <c r="H215" s="237">
        <v>52.799999999999997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1"/>
      <c r="U215" s="242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151</v>
      </c>
      <c r="AU215" s="243" t="s">
        <v>83</v>
      </c>
      <c r="AV215" s="13" t="s">
        <v>83</v>
      </c>
      <c r="AW215" s="13" t="s">
        <v>35</v>
      </c>
      <c r="AX215" s="13" t="s">
        <v>74</v>
      </c>
      <c r="AY215" s="243" t="s">
        <v>141</v>
      </c>
    </row>
    <row r="216" s="14" customFormat="1">
      <c r="A216" s="14"/>
      <c r="B216" s="244"/>
      <c r="C216" s="245"/>
      <c r="D216" s="227" t="s">
        <v>151</v>
      </c>
      <c r="E216" s="246" t="s">
        <v>19</v>
      </c>
      <c r="F216" s="247" t="s">
        <v>153</v>
      </c>
      <c r="G216" s="245"/>
      <c r="H216" s="248">
        <v>52.799999999999997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2"/>
      <c r="U216" s="253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151</v>
      </c>
      <c r="AU216" s="254" t="s">
        <v>83</v>
      </c>
      <c r="AV216" s="14" t="s">
        <v>147</v>
      </c>
      <c r="AW216" s="14" t="s">
        <v>35</v>
      </c>
      <c r="AX216" s="14" t="s">
        <v>81</v>
      </c>
      <c r="AY216" s="254" t="s">
        <v>141</v>
      </c>
    </row>
    <row r="217" s="2" customFormat="1" ht="16.5" customHeight="1">
      <c r="A217" s="41"/>
      <c r="B217" s="42"/>
      <c r="C217" s="268" t="s">
        <v>234</v>
      </c>
      <c r="D217" s="268" t="s">
        <v>251</v>
      </c>
      <c r="E217" s="269" t="s">
        <v>311</v>
      </c>
      <c r="F217" s="270" t="s">
        <v>312</v>
      </c>
      <c r="G217" s="271" t="s">
        <v>254</v>
      </c>
      <c r="H217" s="272">
        <v>7.5499999999999998</v>
      </c>
      <c r="I217" s="273"/>
      <c r="J217" s="274">
        <f>ROUND(I217*H217,2)</f>
        <v>0</v>
      </c>
      <c r="K217" s="270" t="s">
        <v>161</v>
      </c>
      <c r="L217" s="275"/>
      <c r="M217" s="276" t="s">
        <v>19</v>
      </c>
      <c r="N217" s="277" t="s">
        <v>47</v>
      </c>
      <c r="O217" s="87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3">
        <f>S217*H217</f>
        <v>0</v>
      </c>
      <c r="U217" s="224" t="s">
        <v>19</v>
      </c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5" t="s">
        <v>169</v>
      </c>
      <c r="AT217" s="225" t="s">
        <v>251</v>
      </c>
      <c r="AU217" s="225" t="s">
        <v>83</v>
      </c>
      <c r="AY217" s="20" t="s">
        <v>141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20" t="s">
        <v>147</v>
      </c>
      <c r="BK217" s="226">
        <f>ROUND(I217*H217,2)</f>
        <v>0</v>
      </c>
      <c r="BL217" s="20" t="s">
        <v>147</v>
      </c>
      <c r="BM217" s="225" t="s">
        <v>313</v>
      </c>
    </row>
    <row r="218" s="2" customFormat="1">
      <c r="A218" s="41"/>
      <c r="B218" s="42"/>
      <c r="C218" s="43"/>
      <c r="D218" s="227" t="s">
        <v>148</v>
      </c>
      <c r="E218" s="43"/>
      <c r="F218" s="228" t="s">
        <v>312</v>
      </c>
      <c r="G218" s="43"/>
      <c r="H218" s="43"/>
      <c r="I218" s="229"/>
      <c r="J218" s="43"/>
      <c r="K218" s="43"/>
      <c r="L218" s="47"/>
      <c r="M218" s="230"/>
      <c r="N218" s="231"/>
      <c r="O218" s="87"/>
      <c r="P218" s="87"/>
      <c r="Q218" s="87"/>
      <c r="R218" s="87"/>
      <c r="S218" s="87"/>
      <c r="T218" s="87"/>
      <c r="U218" s="88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148</v>
      </c>
      <c r="AU218" s="20" t="s">
        <v>83</v>
      </c>
    </row>
    <row r="219" s="2" customFormat="1">
      <c r="A219" s="41"/>
      <c r="B219" s="42"/>
      <c r="C219" s="43"/>
      <c r="D219" s="227" t="s">
        <v>149</v>
      </c>
      <c r="E219" s="43"/>
      <c r="F219" s="232" t="s">
        <v>314</v>
      </c>
      <c r="G219" s="43"/>
      <c r="H219" s="43"/>
      <c r="I219" s="229"/>
      <c r="J219" s="43"/>
      <c r="K219" s="43"/>
      <c r="L219" s="47"/>
      <c r="M219" s="230"/>
      <c r="N219" s="231"/>
      <c r="O219" s="87"/>
      <c r="P219" s="87"/>
      <c r="Q219" s="87"/>
      <c r="R219" s="87"/>
      <c r="S219" s="87"/>
      <c r="T219" s="87"/>
      <c r="U219" s="88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149</v>
      </c>
      <c r="AU219" s="20" t="s">
        <v>83</v>
      </c>
    </row>
    <row r="220" s="13" customFormat="1">
      <c r="A220" s="13"/>
      <c r="B220" s="233"/>
      <c r="C220" s="234"/>
      <c r="D220" s="227" t="s">
        <v>151</v>
      </c>
      <c r="E220" s="235" t="s">
        <v>19</v>
      </c>
      <c r="F220" s="236" t="s">
        <v>315</v>
      </c>
      <c r="G220" s="234"/>
      <c r="H220" s="237">
        <v>7.5499999999999998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1"/>
      <c r="U220" s="242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151</v>
      </c>
      <c r="AU220" s="243" t="s">
        <v>83</v>
      </c>
      <c r="AV220" s="13" t="s">
        <v>83</v>
      </c>
      <c r="AW220" s="13" t="s">
        <v>35</v>
      </c>
      <c r="AX220" s="13" t="s">
        <v>74</v>
      </c>
      <c r="AY220" s="243" t="s">
        <v>141</v>
      </c>
    </row>
    <row r="221" s="14" customFormat="1">
      <c r="A221" s="14"/>
      <c r="B221" s="244"/>
      <c r="C221" s="245"/>
      <c r="D221" s="227" t="s">
        <v>151</v>
      </c>
      <c r="E221" s="246" t="s">
        <v>19</v>
      </c>
      <c r="F221" s="247" t="s">
        <v>153</v>
      </c>
      <c r="G221" s="245"/>
      <c r="H221" s="248">
        <v>7.5499999999999998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2"/>
      <c r="U221" s="253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151</v>
      </c>
      <c r="AU221" s="254" t="s">
        <v>83</v>
      </c>
      <c r="AV221" s="14" t="s">
        <v>147</v>
      </c>
      <c r="AW221" s="14" t="s">
        <v>35</v>
      </c>
      <c r="AX221" s="14" t="s">
        <v>81</v>
      </c>
      <c r="AY221" s="254" t="s">
        <v>141</v>
      </c>
    </row>
    <row r="222" s="2" customFormat="1" ht="16.5" customHeight="1">
      <c r="A222" s="41"/>
      <c r="B222" s="42"/>
      <c r="C222" s="268" t="s">
        <v>316</v>
      </c>
      <c r="D222" s="268" t="s">
        <v>251</v>
      </c>
      <c r="E222" s="269" t="s">
        <v>317</v>
      </c>
      <c r="F222" s="270" t="s">
        <v>318</v>
      </c>
      <c r="G222" s="271" t="s">
        <v>254</v>
      </c>
      <c r="H222" s="272">
        <v>0.33900000000000002</v>
      </c>
      <c r="I222" s="273"/>
      <c r="J222" s="274">
        <f>ROUND(I222*H222,2)</f>
        <v>0</v>
      </c>
      <c r="K222" s="270" t="s">
        <v>161</v>
      </c>
      <c r="L222" s="275"/>
      <c r="M222" s="276" t="s">
        <v>19</v>
      </c>
      <c r="N222" s="277" t="s">
        <v>47</v>
      </c>
      <c r="O222" s="87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3">
        <f>S222*H222</f>
        <v>0</v>
      </c>
      <c r="U222" s="224" t="s">
        <v>19</v>
      </c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5" t="s">
        <v>169</v>
      </c>
      <c r="AT222" s="225" t="s">
        <v>251</v>
      </c>
      <c r="AU222" s="225" t="s">
        <v>83</v>
      </c>
      <c r="AY222" s="20" t="s">
        <v>141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20" t="s">
        <v>147</v>
      </c>
      <c r="BK222" s="226">
        <f>ROUND(I222*H222,2)</f>
        <v>0</v>
      </c>
      <c r="BL222" s="20" t="s">
        <v>147</v>
      </c>
      <c r="BM222" s="225" t="s">
        <v>319</v>
      </c>
    </row>
    <row r="223" s="2" customFormat="1">
      <c r="A223" s="41"/>
      <c r="B223" s="42"/>
      <c r="C223" s="43"/>
      <c r="D223" s="227" t="s">
        <v>148</v>
      </c>
      <c r="E223" s="43"/>
      <c r="F223" s="228" t="s">
        <v>318</v>
      </c>
      <c r="G223" s="43"/>
      <c r="H223" s="43"/>
      <c r="I223" s="229"/>
      <c r="J223" s="43"/>
      <c r="K223" s="43"/>
      <c r="L223" s="47"/>
      <c r="M223" s="230"/>
      <c r="N223" s="231"/>
      <c r="O223" s="87"/>
      <c r="P223" s="87"/>
      <c r="Q223" s="87"/>
      <c r="R223" s="87"/>
      <c r="S223" s="87"/>
      <c r="T223" s="87"/>
      <c r="U223" s="88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148</v>
      </c>
      <c r="AU223" s="20" t="s">
        <v>83</v>
      </c>
    </row>
    <row r="224" s="2" customFormat="1">
      <c r="A224" s="41"/>
      <c r="B224" s="42"/>
      <c r="C224" s="43"/>
      <c r="D224" s="227" t="s">
        <v>149</v>
      </c>
      <c r="E224" s="43"/>
      <c r="F224" s="232" t="s">
        <v>320</v>
      </c>
      <c r="G224" s="43"/>
      <c r="H224" s="43"/>
      <c r="I224" s="229"/>
      <c r="J224" s="43"/>
      <c r="K224" s="43"/>
      <c r="L224" s="47"/>
      <c r="M224" s="230"/>
      <c r="N224" s="231"/>
      <c r="O224" s="87"/>
      <c r="P224" s="87"/>
      <c r="Q224" s="87"/>
      <c r="R224" s="87"/>
      <c r="S224" s="87"/>
      <c r="T224" s="87"/>
      <c r="U224" s="88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149</v>
      </c>
      <c r="AU224" s="20" t="s">
        <v>83</v>
      </c>
    </row>
    <row r="225" s="13" customFormat="1">
      <c r="A225" s="13"/>
      <c r="B225" s="233"/>
      <c r="C225" s="234"/>
      <c r="D225" s="227" t="s">
        <v>151</v>
      </c>
      <c r="E225" s="235" t="s">
        <v>19</v>
      </c>
      <c r="F225" s="236" t="s">
        <v>321</v>
      </c>
      <c r="G225" s="234"/>
      <c r="H225" s="237">
        <v>0.33900000000000002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1"/>
      <c r="U225" s="242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151</v>
      </c>
      <c r="AU225" s="243" t="s">
        <v>83</v>
      </c>
      <c r="AV225" s="13" t="s">
        <v>83</v>
      </c>
      <c r="AW225" s="13" t="s">
        <v>35</v>
      </c>
      <c r="AX225" s="13" t="s">
        <v>74</v>
      </c>
      <c r="AY225" s="243" t="s">
        <v>141</v>
      </c>
    </row>
    <row r="226" s="14" customFormat="1">
      <c r="A226" s="14"/>
      <c r="B226" s="244"/>
      <c r="C226" s="245"/>
      <c r="D226" s="227" t="s">
        <v>151</v>
      </c>
      <c r="E226" s="246" t="s">
        <v>19</v>
      </c>
      <c r="F226" s="247" t="s">
        <v>153</v>
      </c>
      <c r="G226" s="245"/>
      <c r="H226" s="248">
        <v>0.33900000000000002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2"/>
      <c r="U226" s="253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151</v>
      </c>
      <c r="AU226" s="254" t="s">
        <v>83</v>
      </c>
      <c r="AV226" s="14" t="s">
        <v>147</v>
      </c>
      <c r="AW226" s="14" t="s">
        <v>35</v>
      </c>
      <c r="AX226" s="14" t="s">
        <v>81</v>
      </c>
      <c r="AY226" s="254" t="s">
        <v>141</v>
      </c>
    </row>
    <row r="227" s="12" customFormat="1" ht="22.8" customHeight="1">
      <c r="A227" s="12"/>
      <c r="B227" s="198"/>
      <c r="C227" s="199"/>
      <c r="D227" s="200" t="s">
        <v>73</v>
      </c>
      <c r="E227" s="212" t="s">
        <v>157</v>
      </c>
      <c r="F227" s="212" t="s">
        <v>322</v>
      </c>
      <c r="G227" s="199"/>
      <c r="H227" s="199"/>
      <c r="I227" s="202"/>
      <c r="J227" s="213">
        <f>BK227</f>
        <v>0</v>
      </c>
      <c r="K227" s="199"/>
      <c r="L227" s="204"/>
      <c r="M227" s="205"/>
      <c r="N227" s="206"/>
      <c r="O227" s="206"/>
      <c r="P227" s="207">
        <f>SUM(P228:P288)</f>
        <v>0</v>
      </c>
      <c r="Q227" s="206"/>
      <c r="R227" s="207">
        <f>SUM(R228:R288)</f>
        <v>0</v>
      </c>
      <c r="S227" s="206"/>
      <c r="T227" s="207">
        <f>SUM(T228:T288)</f>
        <v>0</v>
      </c>
      <c r="U227" s="208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9" t="s">
        <v>81</v>
      </c>
      <c r="AT227" s="210" t="s">
        <v>73</v>
      </c>
      <c r="AU227" s="210" t="s">
        <v>81</v>
      </c>
      <c r="AY227" s="209" t="s">
        <v>141</v>
      </c>
      <c r="BK227" s="211">
        <f>SUM(BK228:BK288)</f>
        <v>0</v>
      </c>
    </row>
    <row r="228" s="2" customFormat="1" ht="16.5" customHeight="1">
      <c r="A228" s="41"/>
      <c r="B228" s="42"/>
      <c r="C228" s="214" t="s">
        <v>240</v>
      </c>
      <c r="D228" s="214" t="s">
        <v>143</v>
      </c>
      <c r="E228" s="215" t="s">
        <v>323</v>
      </c>
      <c r="F228" s="216" t="s">
        <v>324</v>
      </c>
      <c r="G228" s="217" t="s">
        <v>183</v>
      </c>
      <c r="H228" s="218">
        <v>7.0899999999999999</v>
      </c>
      <c r="I228" s="219"/>
      <c r="J228" s="220">
        <f>ROUND(I228*H228,2)</f>
        <v>0</v>
      </c>
      <c r="K228" s="216" t="s">
        <v>161</v>
      </c>
      <c r="L228" s="47"/>
      <c r="M228" s="221" t="s">
        <v>19</v>
      </c>
      <c r="N228" s="222" t="s">
        <v>47</v>
      </c>
      <c r="O228" s="87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3">
        <f>S228*H228</f>
        <v>0</v>
      </c>
      <c r="U228" s="224" t="s">
        <v>19</v>
      </c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5" t="s">
        <v>147</v>
      </c>
      <c r="AT228" s="225" t="s">
        <v>143</v>
      </c>
      <c r="AU228" s="225" t="s">
        <v>83</v>
      </c>
      <c r="AY228" s="20" t="s">
        <v>141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20" t="s">
        <v>147</v>
      </c>
      <c r="BK228" s="226">
        <f>ROUND(I228*H228,2)</f>
        <v>0</v>
      </c>
      <c r="BL228" s="20" t="s">
        <v>147</v>
      </c>
      <c r="BM228" s="225" t="s">
        <v>325</v>
      </c>
    </row>
    <row r="229" s="2" customFormat="1">
      <c r="A229" s="41"/>
      <c r="B229" s="42"/>
      <c r="C229" s="43"/>
      <c r="D229" s="227" t="s">
        <v>148</v>
      </c>
      <c r="E229" s="43"/>
      <c r="F229" s="228" t="s">
        <v>326</v>
      </c>
      <c r="G229" s="43"/>
      <c r="H229" s="43"/>
      <c r="I229" s="229"/>
      <c r="J229" s="43"/>
      <c r="K229" s="43"/>
      <c r="L229" s="47"/>
      <c r="M229" s="230"/>
      <c r="N229" s="231"/>
      <c r="O229" s="87"/>
      <c r="P229" s="87"/>
      <c r="Q229" s="87"/>
      <c r="R229" s="87"/>
      <c r="S229" s="87"/>
      <c r="T229" s="87"/>
      <c r="U229" s="88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148</v>
      </c>
      <c r="AU229" s="20" t="s">
        <v>83</v>
      </c>
    </row>
    <row r="230" s="2" customFormat="1">
      <c r="A230" s="41"/>
      <c r="B230" s="42"/>
      <c r="C230" s="43"/>
      <c r="D230" s="255" t="s">
        <v>164</v>
      </c>
      <c r="E230" s="43"/>
      <c r="F230" s="256" t="s">
        <v>327</v>
      </c>
      <c r="G230" s="43"/>
      <c r="H230" s="43"/>
      <c r="I230" s="229"/>
      <c r="J230" s="43"/>
      <c r="K230" s="43"/>
      <c r="L230" s="47"/>
      <c r="M230" s="230"/>
      <c r="N230" s="231"/>
      <c r="O230" s="87"/>
      <c r="P230" s="87"/>
      <c r="Q230" s="87"/>
      <c r="R230" s="87"/>
      <c r="S230" s="87"/>
      <c r="T230" s="87"/>
      <c r="U230" s="88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164</v>
      </c>
      <c r="AU230" s="20" t="s">
        <v>83</v>
      </c>
    </row>
    <row r="231" s="2" customFormat="1">
      <c r="A231" s="41"/>
      <c r="B231" s="42"/>
      <c r="C231" s="43"/>
      <c r="D231" s="227" t="s">
        <v>149</v>
      </c>
      <c r="E231" s="43"/>
      <c r="F231" s="232" t="s">
        <v>328</v>
      </c>
      <c r="G231" s="43"/>
      <c r="H231" s="43"/>
      <c r="I231" s="229"/>
      <c r="J231" s="43"/>
      <c r="K231" s="43"/>
      <c r="L231" s="47"/>
      <c r="M231" s="230"/>
      <c r="N231" s="231"/>
      <c r="O231" s="87"/>
      <c r="P231" s="87"/>
      <c r="Q231" s="87"/>
      <c r="R231" s="87"/>
      <c r="S231" s="87"/>
      <c r="T231" s="87"/>
      <c r="U231" s="88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149</v>
      </c>
      <c r="AU231" s="20" t="s">
        <v>83</v>
      </c>
    </row>
    <row r="232" s="13" customFormat="1">
      <c r="A232" s="13"/>
      <c r="B232" s="233"/>
      <c r="C232" s="234"/>
      <c r="D232" s="227" t="s">
        <v>151</v>
      </c>
      <c r="E232" s="235" t="s">
        <v>19</v>
      </c>
      <c r="F232" s="236" t="s">
        <v>329</v>
      </c>
      <c r="G232" s="234"/>
      <c r="H232" s="237">
        <v>7.0899999999999999</v>
      </c>
      <c r="I232" s="238"/>
      <c r="J232" s="234"/>
      <c r="K232" s="234"/>
      <c r="L232" s="239"/>
      <c r="M232" s="240"/>
      <c r="N232" s="241"/>
      <c r="O232" s="241"/>
      <c r="P232" s="241"/>
      <c r="Q232" s="241"/>
      <c r="R232" s="241"/>
      <c r="S232" s="241"/>
      <c r="T232" s="241"/>
      <c r="U232" s="242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151</v>
      </c>
      <c r="AU232" s="243" t="s">
        <v>83</v>
      </c>
      <c r="AV232" s="13" t="s">
        <v>83</v>
      </c>
      <c r="AW232" s="13" t="s">
        <v>35</v>
      </c>
      <c r="AX232" s="13" t="s">
        <v>74</v>
      </c>
      <c r="AY232" s="243" t="s">
        <v>141</v>
      </c>
    </row>
    <row r="233" s="14" customFormat="1">
      <c r="A233" s="14"/>
      <c r="B233" s="244"/>
      <c r="C233" s="245"/>
      <c r="D233" s="227" t="s">
        <v>151</v>
      </c>
      <c r="E233" s="246" t="s">
        <v>19</v>
      </c>
      <c r="F233" s="247" t="s">
        <v>153</v>
      </c>
      <c r="G233" s="245"/>
      <c r="H233" s="248">
        <v>7.0899999999999999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2"/>
      <c r="U233" s="253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151</v>
      </c>
      <c r="AU233" s="254" t="s">
        <v>83</v>
      </c>
      <c r="AV233" s="14" t="s">
        <v>147</v>
      </c>
      <c r="AW233" s="14" t="s">
        <v>35</v>
      </c>
      <c r="AX233" s="14" t="s">
        <v>81</v>
      </c>
      <c r="AY233" s="254" t="s">
        <v>141</v>
      </c>
    </row>
    <row r="234" s="2" customFormat="1" ht="16.5" customHeight="1">
      <c r="A234" s="41"/>
      <c r="B234" s="42"/>
      <c r="C234" s="214" t="s">
        <v>330</v>
      </c>
      <c r="D234" s="214" t="s">
        <v>143</v>
      </c>
      <c r="E234" s="215" t="s">
        <v>331</v>
      </c>
      <c r="F234" s="216" t="s">
        <v>332</v>
      </c>
      <c r="G234" s="217" t="s">
        <v>146</v>
      </c>
      <c r="H234" s="218">
        <v>24.710000000000001</v>
      </c>
      <c r="I234" s="219"/>
      <c r="J234" s="220">
        <f>ROUND(I234*H234,2)</f>
        <v>0</v>
      </c>
      <c r="K234" s="216" t="s">
        <v>161</v>
      </c>
      <c r="L234" s="47"/>
      <c r="M234" s="221" t="s">
        <v>19</v>
      </c>
      <c r="N234" s="222" t="s">
        <v>47</v>
      </c>
      <c r="O234" s="87"/>
      <c r="P234" s="223">
        <f>O234*H234</f>
        <v>0</v>
      </c>
      <c r="Q234" s="223">
        <v>0</v>
      </c>
      <c r="R234" s="223">
        <f>Q234*H234</f>
        <v>0</v>
      </c>
      <c r="S234" s="223">
        <v>0</v>
      </c>
      <c r="T234" s="223">
        <f>S234*H234</f>
        <v>0</v>
      </c>
      <c r="U234" s="224" t="s">
        <v>19</v>
      </c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5" t="s">
        <v>147</v>
      </c>
      <c r="AT234" s="225" t="s">
        <v>143</v>
      </c>
      <c r="AU234" s="225" t="s">
        <v>83</v>
      </c>
      <c r="AY234" s="20" t="s">
        <v>141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20" t="s">
        <v>147</v>
      </c>
      <c r="BK234" s="226">
        <f>ROUND(I234*H234,2)</f>
        <v>0</v>
      </c>
      <c r="BL234" s="20" t="s">
        <v>147</v>
      </c>
      <c r="BM234" s="225" t="s">
        <v>333</v>
      </c>
    </row>
    <row r="235" s="2" customFormat="1">
      <c r="A235" s="41"/>
      <c r="B235" s="42"/>
      <c r="C235" s="43"/>
      <c r="D235" s="227" t="s">
        <v>148</v>
      </c>
      <c r="E235" s="43"/>
      <c r="F235" s="228" t="s">
        <v>334</v>
      </c>
      <c r="G235" s="43"/>
      <c r="H235" s="43"/>
      <c r="I235" s="229"/>
      <c r="J235" s="43"/>
      <c r="K235" s="43"/>
      <c r="L235" s="47"/>
      <c r="M235" s="230"/>
      <c r="N235" s="231"/>
      <c r="O235" s="87"/>
      <c r="P235" s="87"/>
      <c r="Q235" s="87"/>
      <c r="R235" s="87"/>
      <c r="S235" s="87"/>
      <c r="T235" s="87"/>
      <c r="U235" s="88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148</v>
      </c>
      <c r="AU235" s="20" t="s">
        <v>83</v>
      </c>
    </row>
    <row r="236" s="2" customFormat="1">
      <c r="A236" s="41"/>
      <c r="B236" s="42"/>
      <c r="C236" s="43"/>
      <c r="D236" s="255" t="s">
        <v>164</v>
      </c>
      <c r="E236" s="43"/>
      <c r="F236" s="256" t="s">
        <v>335</v>
      </c>
      <c r="G236" s="43"/>
      <c r="H236" s="43"/>
      <c r="I236" s="229"/>
      <c r="J236" s="43"/>
      <c r="K236" s="43"/>
      <c r="L236" s="47"/>
      <c r="M236" s="230"/>
      <c r="N236" s="231"/>
      <c r="O236" s="87"/>
      <c r="P236" s="87"/>
      <c r="Q236" s="87"/>
      <c r="R236" s="87"/>
      <c r="S236" s="87"/>
      <c r="T236" s="87"/>
      <c r="U236" s="88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164</v>
      </c>
      <c r="AU236" s="20" t="s">
        <v>83</v>
      </c>
    </row>
    <row r="237" s="13" customFormat="1">
      <c r="A237" s="13"/>
      <c r="B237" s="233"/>
      <c r="C237" s="234"/>
      <c r="D237" s="227" t="s">
        <v>151</v>
      </c>
      <c r="E237" s="235" t="s">
        <v>19</v>
      </c>
      <c r="F237" s="236" t="s">
        <v>336</v>
      </c>
      <c r="G237" s="234"/>
      <c r="H237" s="237">
        <v>22.149999999999999</v>
      </c>
      <c r="I237" s="238"/>
      <c r="J237" s="234"/>
      <c r="K237" s="234"/>
      <c r="L237" s="239"/>
      <c r="M237" s="240"/>
      <c r="N237" s="241"/>
      <c r="O237" s="241"/>
      <c r="P237" s="241"/>
      <c r="Q237" s="241"/>
      <c r="R237" s="241"/>
      <c r="S237" s="241"/>
      <c r="T237" s="241"/>
      <c r="U237" s="242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151</v>
      </c>
      <c r="AU237" s="243" t="s">
        <v>83</v>
      </c>
      <c r="AV237" s="13" t="s">
        <v>83</v>
      </c>
      <c r="AW237" s="13" t="s">
        <v>35</v>
      </c>
      <c r="AX237" s="13" t="s">
        <v>74</v>
      </c>
      <c r="AY237" s="243" t="s">
        <v>141</v>
      </c>
    </row>
    <row r="238" s="13" customFormat="1">
      <c r="A238" s="13"/>
      <c r="B238" s="233"/>
      <c r="C238" s="234"/>
      <c r="D238" s="227" t="s">
        <v>151</v>
      </c>
      <c r="E238" s="235" t="s">
        <v>19</v>
      </c>
      <c r="F238" s="236" t="s">
        <v>337</v>
      </c>
      <c r="G238" s="234"/>
      <c r="H238" s="237">
        <v>2.5600000000000001</v>
      </c>
      <c r="I238" s="238"/>
      <c r="J238" s="234"/>
      <c r="K238" s="234"/>
      <c r="L238" s="239"/>
      <c r="M238" s="240"/>
      <c r="N238" s="241"/>
      <c r="O238" s="241"/>
      <c r="P238" s="241"/>
      <c r="Q238" s="241"/>
      <c r="R238" s="241"/>
      <c r="S238" s="241"/>
      <c r="T238" s="241"/>
      <c r="U238" s="242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151</v>
      </c>
      <c r="AU238" s="243" t="s">
        <v>83</v>
      </c>
      <c r="AV238" s="13" t="s">
        <v>83</v>
      </c>
      <c r="AW238" s="13" t="s">
        <v>35</v>
      </c>
      <c r="AX238" s="13" t="s">
        <v>74</v>
      </c>
      <c r="AY238" s="243" t="s">
        <v>141</v>
      </c>
    </row>
    <row r="239" s="14" customFormat="1">
      <c r="A239" s="14"/>
      <c r="B239" s="244"/>
      <c r="C239" s="245"/>
      <c r="D239" s="227" t="s">
        <v>151</v>
      </c>
      <c r="E239" s="246" t="s">
        <v>19</v>
      </c>
      <c r="F239" s="247" t="s">
        <v>153</v>
      </c>
      <c r="G239" s="245"/>
      <c r="H239" s="248">
        <v>24.709999999999997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2"/>
      <c r="U239" s="253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151</v>
      </c>
      <c r="AU239" s="254" t="s">
        <v>83</v>
      </c>
      <c r="AV239" s="14" t="s">
        <v>147</v>
      </c>
      <c r="AW239" s="14" t="s">
        <v>35</v>
      </c>
      <c r="AX239" s="14" t="s">
        <v>81</v>
      </c>
      <c r="AY239" s="254" t="s">
        <v>141</v>
      </c>
    </row>
    <row r="240" s="2" customFormat="1" ht="16.5" customHeight="1">
      <c r="A240" s="41"/>
      <c r="B240" s="42"/>
      <c r="C240" s="214" t="s">
        <v>338</v>
      </c>
      <c r="D240" s="214" t="s">
        <v>143</v>
      </c>
      <c r="E240" s="215" t="s">
        <v>339</v>
      </c>
      <c r="F240" s="216" t="s">
        <v>340</v>
      </c>
      <c r="G240" s="217" t="s">
        <v>146</v>
      </c>
      <c r="H240" s="218">
        <v>24.710000000000001</v>
      </c>
      <c r="I240" s="219"/>
      <c r="J240" s="220">
        <f>ROUND(I240*H240,2)</f>
        <v>0</v>
      </c>
      <c r="K240" s="216" t="s">
        <v>161</v>
      </c>
      <c r="L240" s="47"/>
      <c r="M240" s="221" t="s">
        <v>19</v>
      </c>
      <c r="N240" s="222" t="s">
        <v>47</v>
      </c>
      <c r="O240" s="87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3">
        <f>S240*H240</f>
        <v>0</v>
      </c>
      <c r="U240" s="224" t="s">
        <v>19</v>
      </c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5" t="s">
        <v>147</v>
      </c>
      <c r="AT240" s="225" t="s">
        <v>143</v>
      </c>
      <c r="AU240" s="225" t="s">
        <v>83</v>
      </c>
      <c r="AY240" s="20" t="s">
        <v>141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20" t="s">
        <v>147</v>
      </c>
      <c r="BK240" s="226">
        <f>ROUND(I240*H240,2)</f>
        <v>0</v>
      </c>
      <c r="BL240" s="20" t="s">
        <v>147</v>
      </c>
      <c r="BM240" s="225" t="s">
        <v>341</v>
      </c>
    </row>
    <row r="241" s="2" customFormat="1">
      <c r="A241" s="41"/>
      <c r="B241" s="42"/>
      <c r="C241" s="43"/>
      <c r="D241" s="227" t="s">
        <v>148</v>
      </c>
      <c r="E241" s="43"/>
      <c r="F241" s="228" t="s">
        <v>342</v>
      </c>
      <c r="G241" s="43"/>
      <c r="H241" s="43"/>
      <c r="I241" s="229"/>
      <c r="J241" s="43"/>
      <c r="K241" s="43"/>
      <c r="L241" s="47"/>
      <c r="M241" s="230"/>
      <c r="N241" s="231"/>
      <c r="O241" s="87"/>
      <c r="P241" s="87"/>
      <c r="Q241" s="87"/>
      <c r="R241" s="87"/>
      <c r="S241" s="87"/>
      <c r="T241" s="87"/>
      <c r="U241" s="88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148</v>
      </c>
      <c r="AU241" s="20" t="s">
        <v>83</v>
      </c>
    </row>
    <row r="242" s="2" customFormat="1">
      <c r="A242" s="41"/>
      <c r="B242" s="42"/>
      <c r="C242" s="43"/>
      <c r="D242" s="255" t="s">
        <v>164</v>
      </c>
      <c r="E242" s="43"/>
      <c r="F242" s="256" t="s">
        <v>343</v>
      </c>
      <c r="G242" s="43"/>
      <c r="H242" s="43"/>
      <c r="I242" s="229"/>
      <c r="J242" s="43"/>
      <c r="K242" s="43"/>
      <c r="L242" s="47"/>
      <c r="M242" s="230"/>
      <c r="N242" s="231"/>
      <c r="O242" s="87"/>
      <c r="P242" s="87"/>
      <c r="Q242" s="87"/>
      <c r="R242" s="87"/>
      <c r="S242" s="87"/>
      <c r="T242" s="87"/>
      <c r="U242" s="88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164</v>
      </c>
      <c r="AU242" s="20" t="s">
        <v>83</v>
      </c>
    </row>
    <row r="243" s="2" customFormat="1" ht="16.5" customHeight="1">
      <c r="A243" s="41"/>
      <c r="B243" s="42"/>
      <c r="C243" s="214" t="s">
        <v>344</v>
      </c>
      <c r="D243" s="214" t="s">
        <v>143</v>
      </c>
      <c r="E243" s="215" t="s">
        <v>345</v>
      </c>
      <c r="F243" s="216" t="s">
        <v>346</v>
      </c>
      <c r="G243" s="217" t="s">
        <v>254</v>
      </c>
      <c r="H243" s="218">
        <v>0.56699999999999995</v>
      </c>
      <c r="I243" s="219"/>
      <c r="J243" s="220">
        <f>ROUND(I243*H243,2)</f>
        <v>0</v>
      </c>
      <c r="K243" s="216" t="s">
        <v>161</v>
      </c>
      <c r="L243" s="47"/>
      <c r="M243" s="221" t="s">
        <v>19</v>
      </c>
      <c r="N243" s="222" t="s">
        <v>47</v>
      </c>
      <c r="O243" s="87"/>
      <c r="P243" s="223">
        <f>O243*H243</f>
        <v>0</v>
      </c>
      <c r="Q243" s="223">
        <v>0</v>
      </c>
      <c r="R243" s="223">
        <f>Q243*H243</f>
        <v>0</v>
      </c>
      <c r="S243" s="223">
        <v>0</v>
      </c>
      <c r="T243" s="223">
        <f>S243*H243</f>
        <v>0</v>
      </c>
      <c r="U243" s="224" t="s">
        <v>19</v>
      </c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5" t="s">
        <v>147</v>
      </c>
      <c r="AT243" s="225" t="s">
        <v>143</v>
      </c>
      <c r="AU243" s="225" t="s">
        <v>83</v>
      </c>
      <c r="AY243" s="20" t="s">
        <v>141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20" t="s">
        <v>147</v>
      </c>
      <c r="BK243" s="226">
        <f>ROUND(I243*H243,2)</f>
        <v>0</v>
      </c>
      <c r="BL243" s="20" t="s">
        <v>147</v>
      </c>
      <c r="BM243" s="225" t="s">
        <v>347</v>
      </c>
    </row>
    <row r="244" s="2" customFormat="1">
      <c r="A244" s="41"/>
      <c r="B244" s="42"/>
      <c r="C244" s="43"/>
      <c r="D244" s="227" t="s">
        <v>148</v>
      </c>
      <c r="E244" s="43"/>
      <c r="F244" s="228" t="s">
        <v>348</v>
      </c>
      <c r="G244" s="43"/>
      <c r="H244" s="43"/>
      <c r="I244" s="229"/>
      <c r="J244" s="43"/>
      <c r="K244" s="43"/>
      <c r="L244" s="47"/>
      <c r="M244" s="230"/>
      <c r="N244" s="231"/>
      <c r="O244" s="87"/>
      <c r="P244" s="87"/>
      <c r="Q244" s="87"/>
      <c r="R244" s="87"/>
      <c r="S244" s="87"/>
      <c r="T244" s="87"/>
      <c r="U244" s="88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148</v>
      </c>
      <c r="AU244" s="20" t="s">
        <v>83</v>
      </c>
    </row>
    <row r="245" s="2" customFormat="1">
      <c r="A245" s="41"/>
      <c r="B245" s="42"/>
      <c r="C245" s="43"/>
      <c r="D245" s="255" t="s">
        <v>164</v>
      </c>
      <c r="E245" s="43"/>
      <c r="F245" s="256" t="s">
        <v>349</v>
      </c>
      <c r="G245" s="43"/>
      <c r="H245" s="43"/>
      <c r="I245" s="229"/>
      <c r="J245" s="43"/>
      <c r="K245" s="43"/>
      <c r="L245" s="47"/>
      <c r="M245" s="230"/>
      <c r="N245" s="231"/>
      <c r="O245" s="87"/>
      <c r="P245" s="87"/>
      <c r="Q245" s="87"/>
      <c r="R245" s="87"/>
      <c r="S245" s="87"/>
      <c r="T245" s="87"/>
      <c r="U245" s="88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164</v>
      </c>
      <c r="AU245" s="20" t="s">
        <v>83</v>
      </c>
    </row>
    <row r="246" s="2" customFormat="1">
      <c r="A246" s="41"/>
      <c r="B246" s="42"/>
      <c r="C246" s="43"/>
      <c r="D246" s="227" t="s">
        <v>149</v>
      </c>
      <c r="E246" s="43"/>
      <c r="F246" s="232" t="s">
        <v>350</v>
      </c>
      <c r="G246" s="43"/>
      <c r="H246" s="43"/>
      <c r="I246" s="229"/>
      <c r="J246" s="43"/>
      <c r="K246" s="43"/>
      <c r="L246" s="47"/>
      <c r="M246" s="230"/>
      <c r="N246" s="231"/>
      <c r="O246" s="87"/>
      <c r="P246" s="87"/>
      <c r="Q246" s="87"/>
      <c r="R246" s="87"/>
      <c r="S246" s="87"/>
      <c r="T246" s="87"/>
      <c r="U246" s="88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149</v>
      </c>
      <c r="AU246" s="20" t="s">
        <v>83</v>
      </c>
    </row>
    <row r="247" s="13" customFormat="1">
      <c r="A247" s="13"/>
      <c r="B247" s="233"/>
      <c r="C247" s="234"/>
      <c r="D247" s="227" t="s">
        <v>151</v>
      </c>
      <c r="E247" s="235" t="s">
        <v>19</v>
      </c>
      <c r="F247" s="236" t="s">
        <v>351</v>
      </c>
      <c r="G247" s="234"/>
      <c r="H247" s="237">
        <v>0.56699999999999995</v>
      </c>
      <c r="I247" s="238"/>
      <c r="J247" s="234"/>
      <c r="K247" s="234"/>
      <c r="L247" s="239"/>
      <c r="M247" s="240"/>
      <c r="N247" s="241"/>
      <c r="O247" s="241"/>
      <c r="P247" s="241"/>
      <c r="Q247" s="241"/>
      <c r="R247" s="241"/>
      <c r="S247" s="241"/>
      <c r="T247" s="241"/>
      <c r="U247" s="242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151</v>
      </c>
      <c r="AU247" s="243" t="s">
        <v>83</v>
      </c>
      <c r="AV247" s="13" t="s">
        <v>83</v>
      </c>
      <c r="AW247" s="13" t="s">
        <v>35</v>
      </c>
      <c r="AX247" s="13" t="s">
        <v>74</v>
      </c>
      <c r="AY247" s="243" t="s">
        <v>141</v>
      </c>
    </row>
    <row r="248" s="14" customFormat="1">
      <c r="A248" s="14"/>
      <c r="B248" s="244"/>
      <c r="C248" s="245"/>
      <c r="D248" s="227" t="s">
        <v>151</v>
      </c>
      <c r="E248" s="246" t="s">
        <v>19</v>
      </c>
      <c r="F248" s="247" t="s">
        <v>153</v>
      </c>
      <c r="G248" s="245"/>
      <c r="H248" s="248">
        <v>0.56699999999999995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2"/>
      <c r="U248" s="253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151</v>
      </c>
      <c r="AU248" s="254" t="s">
        <v>83</v>
      </c>
      <c r="AV248" s="14" t="s">
        <v>147</v>
      </c>
      <c r="AW248" s="14" t="s">
        <v>35</v>
      </c>
      <c r="AX248" s="14" t="s">
        <v>81</v>
      </c>
      <c r="AY248" s="254" t="s">
        <v>141</v>
      </c>
    </row>
    <row r="249" s="2" customFormat="1" ht="16.5" customHeight="1">
      <c r="A249" s="41"/>
      <c r="B249" s="42"/>
      <c r="C249" s="214" t="s">
        <v>352</v>
      </c>
      <c r="D249" s="214" t="s">
        <v>143</v>
      </c>
      <c r="E249" s="215" t="s">
        <v>353</v>
      </c>
      <c r="F249" s="216" t="s">
        <v>354</v>
      </c>
      <c r="G249" s="217" t="s">
        <v>183</v>
      </c>
      <c r="H249" s="218">
        <v>1.5600000000000001</v>
      </c>
      <c r="I249" s="219"/>
      <c r="J249" s="220">
        <f>ROUND(I249*H249,2)</f>
        <v>0</v>
      </c>
      <c r="K249" s="216" t="s">
        <v>161</v>
      </c>
      <c r="L249" s="47"/>
      <c r="M249" s="221" t="s">
        <v>19</v>
      </c>
      <c r="N249" s="222" t="s">
        <v>47</v>
      </c>
      <c r="O249" s="87"/>
      <c r="P249" s="223">
        <f>O249*H249</f>
        <v>0</v>
      </c>
      <c r="Q249" s="223">
        <v>0</v>
      </c>
      <c r="R249" s="223">
        <f>Q249*H249</f>
        <v>0</v>
      </c>
      <c r="S249" s="223">
        <v>0</v>
      </c>
      <c r="T249" s="223">
        <f>S249*H249</f>
        <v>0</v>
      </c>
      <c r="U249" s="224" t="s">
        <v>19</v>
      </c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5" t="s">
        <v>147</v>
      </c>
      <c r="AT249" s="225" t="s">
        <v>143</v>
      </c>
      <c r="AU249" s="225" t="s">
        <v>83</v>
      </c>
      <c r="AY249" s="20" t="s">
        <v>141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20" t="s">
        <v>147</v>
      </c>
      <c r="BK249" s="226">
        <f>ROUND(I249*H249,2)</f>
        <v>0</v>
      </c>
      <c r="BL249" s="20" t="s">
        <v>147</v>
      </c>
      <c r="BM249" s="225" t="s">
        <v>355</v>
      </c>
    </row>
    <row r="250" s="2" customFormat="1">
      <c r="A250" s="41"/>
      <c r="B250" s="42"/>
      <c r="C250" s="43"/>
      <c r="D250" s="227" t="s">
        <v>148</v>
      </c>
      <c r="E250" s="43"/>
      <c r="F250" s="228" t="s">
        <v>356</v>
      </c>
      <c r="G250" s="43"/>
      <c r="H250" s="43"/>
      <c r="I250" s="229"/>
      <c r="J250" s="43"/>
      <c r="K250" s="43"/>
      <c r="L250" s="47"/>
      <c r="M250" s="230"/>
      <c r="N250" s="231"/>
      <c r="O250" s="87"/>
      <c r="P250" s="87"/>
      <c r="Q250" s="87"/>
      <c r="R250" s="87"/>
      <c r="S250" s="87"/>
      <c r="T250" s="87"/>
      <c r="U250" s="88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148</v>
      </c>
      <c r="AU250" s="20" t="s">
        <v>83</v>
      </c>
    </row>
    <row r="251" s="2" customFormat="1">
      <c r="A251" s="41"/>
      <c r="B251" s="42"/>
      <c r="C251" s="43"/>
      <c r="D251" s="255" t="s">
        <v>164</v>
      </c>
      <c r="E251" s="43"/>
      <c r="F251" s="256" t="s">
        <v>357</v>
      </c>
      <c r="G251" s="43"/>
      <c r="H251" s="43"/>
      <c r="I251" s="229"/>
      <c r="J251" s="43"/>
      <c r="K251" s="43"/>
      <c r="L251" s="47"/>
      <c r="M251" s="230"/>
      <c r="N251" s="231"/>
      <c r="O251" s="87"/>
      <c r="P251" s="87"/>
      <c r="Q251" s="87"/>
      <c r="R251" s="87"/>
      <c r="S251" s="87"/>
      <c r="T251" s="87"/>
      <c r="U251" s="88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164</v>
      </c>
      <c r="AU251" s="20" t="s">
        <v>83</v>
      </c>
    </row>
    <row r="252" s="2" customFormat="1">
      <c r="A252" s="41"/>
      <c r="B252" s="42"/>
      <c r="C252" s="43"/>
      <c r="D252" s="227" t="s">
        <v>149</v>
      </c>
      <c r="E252" s="43"/>
      <c r="F252" s="232" t="s">
        <v>358</v>
      </c>
      <c r="G252" s="43"/>
      <c r="H252" s="43"/>
      <c r="I252" s="229"/>
      <c r="J252" s="43"/>
      <c r="K252" s="43"/>
      <c r="L252" s="47"/>
      <c r="M252" s="230"/>
      <c r="N252" s="231"/>
      <c r="O252" s="87"/>
      <c r="P252" s="87"/>
      <c r="Q252" s="87"/>
      <c r="R252" s="87"/>
      <c r="S252" s="87"/>
      <c r="T252" s="87"/>
      <c r="U252" s="88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149</v>
      </c>
      <c r="AU252" s="20" t="s">
        <v>83</v>
      </c>
    </row>
    <row r="253" s="2" customFormat="1" ht="16.5" customHeight="1">
      <c r="A253" s="41"/>
      <c r="B253" s="42"/>
      <c r="C253" s="214" t="s">
        <v>259</v>
      </c>
      <c r="D253" s="214" t="s">
        <v>143</v>
      </c>
      <c r="E253" s="215" t="s">
        <v>359</v>
      </c>
      <c r="F253" s="216" t="s">
        <v>360</v>
      </c>
      <c r="G253" s="217" t="s">
        <v>183</v>
      </c>
      <c r="H253" s="218">
        <v>22.390000000000001</v>
      </c>
      <c r="I253" s="219"/>
      <c r="J253" s="220">
        <f>ROUND(I253*H253,2)</f>
        <v>0</v>
      </c>
      <c r="K253" s="216" t="s">
        <v>161</v>
      </c>
      <c r="L253" s="47"/>
      <c r="M253" s="221" t="s">
        <v>19</v>
      </c>
      <c r="N253" s="222" t="s">
        <v>47</v>
      </c>
      <c r="O253" s="87"/>
      <c r="P253" s="223">
        <f>O253*H253</f>
        <v>0</v>
      </c>
      <c r="Q253" s="223">
        <v>0</v>
      </c>
      <c r="R253" s="223">
        <f>Q253*H253</f>
        <v>0</v>
      </c>
      <c r="S253" s="223">
        <v>0</v>
      </c>
      <c r="T253" s="223">
        <f>S253*H253</f>
        <v>0</v>
      </c>
      <c r="U253" s="224" t="s">
        <v>19</v>
      </c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5" t="s">
        <v>147</v>
      </c>
      <c r="AT253" s="225" t="s">
        <v>143</v>
      </c>
      <c r="AU253" s="225" t="s">
        <v>83</v>
      </c>
      <c r="AY253" s="20" t="s">
        <v>141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20" t="s">
        <v>147</v>
      </c>
      <c r="BK253" s="226">
        <f>ROUND(I253*H253,2)</f>
        <v>0</v>
      </c>
      <c r="BL253" s="20" t="s">
        <v>147</v>
      </c>
      <c r="BM253" s="225" t="s">
        <v>361</v>
      </c>
    </row>
    <row r="254" s="2" customFormat="1">
      <c r="A254" s="41"/>
      <c r="B254" s="42"/>
      <c r="C254" s="43"/>
      <c r="D254" s="227" t="s">
        <v>148</v>
      </c>
      <c r="E254" s="43"/>
      <c r="F254" s="228" t="s">
        <v>362</v>
      </c>
      <c r="G254" s="43"/>
      <c r="H254" s="43"/>
      <c r="I254" s="229"/>
      <c r="J254" s="43"/>
      <c r="K254" s="43"/>
      <c r="L254" s="47"/>
      <c r="M254" s="230"/>
      <c r="N254" s="231"/>
      <c r="O254" s="87"/>
      <c r="P254" s="87"/>
      <c r="Q254" s="87"/>
      <c r="R254" s="87"/>
      <c r="S254" s="87"/>
      <c r="T254" s="87"/>
      <c r="U254" s="88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148</v>
      </c>
      <c r="AU254" s="20" t="s">
        <v>83</v>
      </c>
    </row>
    <row r="255" s="2" customFormat="1">
      <c r="A255" s="41"/>
      <c r="B255" s="42"/>
      <c r="C255" s="43"/>
      <c r="D255" s="255" t="s">
        <v>164</v>
      </c>
      <c r="E255" s="43"/>
      <c r="F255" s="256" t="s">
        <v>363</v>
      </c>
      <c r="G255" s="43"/>
      <c r="H255" s="43"/>
      <c r="I255" s="229"/>
      <c r="J255" s="43"/>
      <c r="K255" s="43"/>
      <c r="L255" s="47"/>
      <c r="M255" s="230"/>
      <c r="N255" s="231"/>
      <c r="O255" s="87"/>
      <c r="P255" s="87"/>
      <c r="Q255" s="87"/>
      <c r="R255" s="87"/>
      <c r="S255" s="87"/>
      <c r="T255" s="87"/>
      <c r="U255" s="88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164</v>
      </c>
      <c r="AU255" s="20" t="s">
        <v>83</v>
      </c>
    </row>
    <row r="256" s="2" customFormat="1">
      <c r="A256" s="41"/>
      <c r="B256" s="42"/>
      <c r="C256" s="43"/>
      <c r="D256" s="227" t="s">
        <v>149</v>
      </c>
      <c r="E256" s="43"/>
      <c r="F256" s="232" t="s">
        <v>364</v>
      </c>
      <c r="G256" s="43"/>
      <c r="H256" s="43"/>
      <c r="I256" s="229"/>
      <c r="J256" s="43"/>
      <c r="K256" s="43"/>
      <c r="L256" s="47"/>
      <c r="M256" s="230"/>
      <c r="N256" s="231"/>
      <c r="O256" s="87"/>
      <c r="P256" s="87"/>
      <c r="Q256" s="87"/>
      <c r="R256" s="87"/>
      <c r="S256" s="87"/>
      <c r="T256" s="87"/>
      <c r="U256" s="88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149</v>
      </c>
      <c r="AU256" s="20" t="s">
        <v>83</v>
      </c>
    </row>
    <row r="257" s="13" customFormat="1">
      <c r="A257" s="13"/>
      <c r="B257" s="233"/>
      <c r="C257" s="234"/>
      <c r="D257" s="227" t="s">
        <v>151</v>
      </c>
      <c r="E257" s="235" t="s">
        <v>19</v>
      </c>
      <c r="F257" s="236" t="s">
        <v>365</v>
      </c>
      <c r="G257" s="234"/>
      <c r="H257" s="237">
        <v>22.390000000000001</v>
      </c>
      <c r="I257" s="238"/>
      <c r="J257" s="234"/>
      <c r="K257" s="234"/>
      <c r="L257" s="239"/>
      <c r="M257" s="240"/>
      <c r="N257" s="241"/>
      <c r="O257" s="241"/>
      <c r="P257" s="241"/>
      <c r="Q257" s="241"/>
      <c r="R257" s="241"/>
      <c r="S257" s="241"/>
      <c r="T257" s="241"/>
      <c r="U257" s="242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151</v>
      </c>
      <c r="AU257" s="243" t="s">
        <v>83</v>
      </c>
      <c r="AV257" s="13" t="s">
        <v>83</v>
      </c>
      <c r="AW257" s="13" t="s">
        <v>35</v>
      </c>
      <c r="AX257" s="13" t="s">
        <v>74</v>
      </c>
      <c r="AY257" s="243" t="s">
        <v>141</v>
      </c>
    </row>
    <row r="258" s="14" customFormat="1">
      <c r="A258" s="14"/>
      <c r="B258" s="244"/>
      <c r="C258" s="245"/>
      <c r="D258" s="227" t="s">
        <v>151</v>
      </c>
      <c r="E258" s="246" t="s">
        <v>19</v>
      </c>
      <c r="F258" s="247" t="s">
        <v>153</v>
      </c>
      <c r="G258" s="245"/>
      <c r="H258" s="248">
        <v>22.390000000000001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2"/>
      <c r="U258" s="253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4" t="s">
        <v>151</v>
      </c>
      <c r="AU258" s="254" t="s">
        <v>83</v>
      </c>
      <c r="AV258" s="14" t="s">
        <v>147</v>
      </c>
      <c r="AW258" s="14" t="s">
        <v>35</v>
      </c>
      <c r="AX258" s="14" t="s">
        <v>81</v>
      </c>
      <c r="AY258" s="254" t="s">
        <v>141</v>
      </c>
    </row>
    <row r="259" s="2" customFormat="1" ht="16.5" customHeight="1">
      <c r="A259" s="41"/>
      <c r="B259" s="42"/>
      <c r="C259" s="268" t="s">
        <v>366</v>
      </c>
      <c r="D259" s="268" t="s">
        <v>251</v>
      </c>
      <c r="E259" s="269" t="s">
        <v>367</v>
      </c>
      <c r="F259" s="270" t="s">
        <v>368</v>
      </c>
      <c r="G259" s="271" t="s">
        <v>254</v>
      </c>
      <c r="H259" s="272">
        <v>44.780000000000001</v>
      </c>
      <c r="I259" s="273"/>
      <c r="J259" s="274">
        <f>ROUND(I259*H259,2)</f>
        <v>0</v>
      </c>
      <c r="K259" s="270" t="s">
        <v>161</v>
      </c>
      <c r="L259" s="275"/>
      <c r="M259" s="276" t="s">
        <v>19</v>
      </c>
      <c r="N259" s="277" t="s">
        <v>47</v>
      </c>
      <c r="O259" s="87"/>
      <c r="P259" s="223">
        <f>O259*H259</f>
        <v>0</v>
      </c>
      <c r="Q259" s="223">
        <v>0</v>
      </c>
      <c r="R259" s="223">
        <f>Q259*H259</f>
        <v>0</v>
      </c>
      <c r="S259" s="223">
        <v>0</v>
      </c>
      <c r="T259" s="223">
        <f>S259*H259</f>
        <v>0</v>
      </c>
      <c r="U259" s="224" t="s">
        <v>19</v>
      </c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5" t="s">
        <v>169</v>
      </c>
      <c r="AT259" s="225" t="s">
        <v>251</v>
      </c>
      <c r="AU259" s="225" t="s">
        <v>83</v>
      </c>
      <c r="AY259" s="20" t="s">
        <v>141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20" t="s">
        <v>147</v>
      </c>
      <c r="BK259" s="226">
        <f>ROUND(I259*H259,2)</f>
        <v>0</v>
      </c>
      <c r="BL259" s="20" t="s">
        <v>147</v>
      </c>
      <c r="BM259" s="225" t="s">
        <v>369</v>
      </c>
    </row>
    <row r="260" s="2" customFormat="1">
      <c r="A260" s="41"/>
      <c r="B260" s="42"/>
      <c r="C260" s="43"/>
      <c r="D260" s="227" t="s">
        <v>148</v>
      </c>
      <c r="E260" s="43"/>
      <c r="F260" s="228" t="s">
        <v>368</v>
      </c>
      <c r="G260" s="43"/>
      <c r="H260" s="43"/>
      <c r="I260" s="229"/>
      <c r="J260" s="43"/>
      <c r="K260" s="43"/>
      <c r="L260" s="47"/>
      <c r="M260" s="230"/>
      <c r="N260" s="231"/>
      <c r="O260" s="87"/>
      <c r="P260" s="87"/>
      <c r="Q260" s="87"/>
      <c r="R260" s="87"/>
      <c r="S260" s="87"/>
      <c r="T260" s="87"/>
      <c r="U260" s="88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148</v>
      </c>
      <c r="AU260" s="20" t="s">
        <v>83</v>
      </c>
    </row>
    <row r="261" s="2" customFormat="1">
      <c r="A261" s="41"/>
      <c r="B261" s="42"/>
      <c r="C261" s="43"/>
      <c r="D261" s="227" t="s">
        <v>149</v>
      </c>
      <c r="E261" s="43"/>
      <c r="F261" s="232" t="s">
        <v>370</v>
      </c>
      <c r="G261" s="43"/>
      <c r="H261" s="43"/>
      <c r="I261" s="229"/>
      <c r="J261" s="43"/>
      <c r="K261" s="43"/>
      <c r="L261" s="47"/>
      <c r="M261" s="230"/>
      <c r="N261" s="231"/>
      <c r="O261" s="87"/>
      <c r="P261" s="87"/>
      <c r="Q261" s="87"/>
      <c r="R261" s="87"/>
      <c r="S261" s="87"/>
      <c r="T261" s="87"/>
      <c r="U261" s="88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149</v>
      </c>
      <c r="AU261" s="20" t="s">
        <v>83</v>
      </c>
    </row>
    <row r="262" s="13" customFormat="1">
      <c r="A262" s="13"/>
      <c r="B262" s="233"/>
      <c r="C262" s="234"/>
      <c r="D262" s="227" t="s">
        <v>151</v>
      </c>
      <c r="E262" s="235" t="s">
        <v>19</v>
      </c>
      <c r="F262" s="236" t="s">
        <v>371</v>
      </c>
      <c r="G262" s="234"/>
      <c r="H262" s="237">
        <v>44.780000000000001</v>
      </c>
      <c r="I262" s="238"/>
      <c r="J262" s="234"/>
      <c r="K262" s="234"/>
      <c r="L262" s="239"/>
      <c r="M262" s="240"/>
      <c r="N262" s="241"/>
      <c r="O262" s="241"/>
      <c r="P262" s="241"/>
      <c r="Q262" s="241"/>
      <c r="R262" s="241"/>
      <c r="S262" s="241"/>
      <c r="T262" s="241"/>
      <c r="U262" s="242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151</v>
      </c>
      <c r="AU262" s="243" t="s">
        <v>83</v>
      </c>
      <c r="AV262" s="13" t="s">
        <v>83</v>
      </c>
      <c r="AW262" s="13" t="s">
        <v>35</v>
      </c>
      <c r="AX262" s="13" t="s">
        <v>74</v>
      </c>
      <c r="AY262" s="243" t="s">
        <v>141</v>
      </c>
    </row>
    <row r="263" s="14" customFormat="1">
      <c r="A263" s="14"/>
      <c r="B263" s="244"/>
      <c r="C263" s="245"/>
      <c r="D263" s="227" t="s">
        <v>151</v>
      </c>
      <c r="E263" s="246" t="s">
        <v>19</v>
      </c>
      <c r="F263" s="247" t="s">
        <v>153</v>
      </c>
      <c r="G263" s="245"/>
      <c r="H263" s="248">
        <v>44.780000000000001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2"/>
      <c r="U263" s="253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151</v>
      </c>
      <c r="AU263" s="254" t="s">
        <v>83</v>
      </c>
      <c r="AV263" s="14" t="s">
        <v>147</v>
      </c>
      <c r="AW263" s="14" t="s">
        <v>35</v>
      </c>
      <c r="AX263" s="14" t="s">
        <v>81</v>
      </c>
      <c r="AY263" s="254" t="s">
        <v>141</v>
      </c>
    </row>
    <row r="264" s="2" customFormat="1" ht="16.5" customHeight="1">
      <c r="A264" s="41"/>
      <c r="B264" s="42"/>
      <c r="C264" s="214" t="s">
        <v>266</v>
      </c>
      <c r="D264" s="214" t="s">
        <v>143</v>
      </c>
      <c r="E264" s="215" t="s">
        <v>372</v>
      </c>
      <c r="F264" s="216" t="s">
        <v>373</v>
      </c>
      <c r="G264" s="217" t="s">
        <v>374</v>
      </c>
      <c r="H264" s="218">
        <v>8</v>
      </c>
      <c r="I264" s="219"/>
      <c r="J264" s="220">
        <f>ROUND(I264*H264,2)</f>
        <v>0</v>
      </c>
      <c r="K264" s="216" t="s">
        <v>161</v>
      </c>
      <c r="L264" s="47"/>
      <c r="M264" s="221" t="s">
        <v>19</v>
      </c>
      <c r="N264" s="222" t="s">
        <v>47</v>
      </c>
      <c r="O264" s="87"/>
      <c r="P264" s="223">
        <f>O264*H264</f>
        <v>0</v>
      </c>
      <c r="Q264" s="223">
        <v>0</v>
      </c>
      <c r="R264" s="223">
        <f>Q264*H264</f>
        <v>0</v>
      </c>
      <c r="S264" s="223">
        <v>0</v>
      </c>
      <c r="T264" s="223">
        <f>S264*H264</f>
        <v>0</v>
      </c>
      <c r="U264" s="224" t="s">
        <v>19</v>
      </c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5" t="s">
        <v>147</v>
      </c>
      <c r="AT264" s="225" t="s">
        <v>143</v>
      </c>
      <c r="AU264" s="225" t="s">
        <v>83</v>
      </c>
      <c r="AY264" s="20" t="s">
        <v>141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20" t="s">
        <v>147</v>
      </c>
      <c r="BK264" s="226">
        <f>ROUND(I264*H264,2)</f>
        <v>0</v>
      </c>
      <c r="BL264" s="20" t="s">
        <v>147</v>
      </c>
      <c r="BM264" s="225" t="s">
        <v>375</v>
      </c>
    </row>
    <row r="265" s="2" customFormat="1">
      <c r="A265" s="41"/>
      <c r="B265" s="42"/>
      <c r="C265" s="43"/>
      <c r="D265" s="227" t="s">
        <v>148</v>
      </c>
      <c r="E265" s="43"/>
      <c r="F265" s="228" t="s">
        <v>376</v>
      </c>
      <c r="G265" s="43"/>
      <c r="H265" s="43"/>
      <c r="I265" s="229"/>
      <c r="J265" s="43"/>
      <c r="K265" s="43"/>
      <c r="L265" s="47"/>
      <c r="M265" s="230"/>
      <c r="N265" s="231"/>
      <c r="O265" s="87"/>
      <c r="P265" s="87"/>
      <c r="Q265" s="87"/>
      <c r="R265" s="87"/>
      <c r="S265" s="87"/>
      <c r="T265" s="87"/>
      <c r="U265" s="88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148</v>
      </c>
      <c r="AU265" s="20" t="s">
        <v>83</v>
      </c>
    </row>
    <row r="266" s="2" customFormat="1">
      <c r="A266" s="41"/>
      <c r="B266" s="42"/>
      <c r="C266" s="43"/>
      <c r="D266" s="255" t="s">
        <v>164</v>
      </c>
      <c r="E266" s="43"/>
      <c r="F266" s="256" t="s">
        <v>377</v>
      </c>
      <c r="G266" s="43"/>
      <c r="H266" s="43"/>
      <c r="I266" s="229"/>
      <c r="J266" s="43"/>
      <c r="K266" s="43"/>
      <c r="L266" s="47"/>
      <c r="M266" s="230"/>
      <c r="N266" s="231"/>
      <c r="O266" s="87"/>
      <c r="P266" s="87"/>
      <c r="Q266" s="87"/>
      <c r="R266" s="87"/>
      <c r="S266" s="87"/>
      <c r="T266" s="87"/>
      <c r="U266" s="88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164</v>
      </c>
      <c r="AU266" s="20" t="s">
        <v>83</v>
      </c>
    </row>
    <row r="267" s="2" customFormat="1">
      <c r="A267" s="41"/>
      <c r="B267" s="42"/>
      <c r="C267" s="43"/>
      <c r="D267" s="227" t="s">
        <v>149</v>
      </c>
      <c r="E267" s="43"/>
      <c r="F267" s="232" t="s">
        <v>378</v>
      </c>
      <c r="G267" s="43"/>
      <c r="H267" s="43"/>
      <c r="I267" s="229"/>
      <c r="J267" s="43"/>
      <c r="K267" s="43"/>
      <c r="L267" s="47"/>
      <c r="M267" s="230"/>
      <c r="N267" s="231"/>
      <c r="O267" s="87"/>
      <c r="P267" s="87"/>
      <c r="Q267" s="87"/>
      <c r="R267" s="87"/>
      <c r="S267" s="87"/>
      <c r="T267" s="87"/>
      <c r="U267" s="88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149</v>
      </c>
      <c r="AU267" s="20" t="s">
        <v>83</v>
      </c>
    </row>
    <row r="268" s="13" customFormat="1">
      <c r="A268" s="13"/>
      <c r="B268" s="233"/>
      <c r="C268" s="234"/>
      <c r="D268" s="227" t="s">
        <v>151</v>
      </c>
      <c r="E268" s="235" t="s">
        <v>19</v>
      </c>
      <c r="F268" s="236" t="s">
        <v>379</v>
      </c>
      <c r="G268" s="234"/>
      <c r="H268" s="237">
        <v>8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1"/>
      <c r="U268" s="242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151</v>
      </c>
      <c r="AU268" s="243" t="s">
        <v>83</v>
      </c>
      <c r="AV268" s="13" t="s">
        <v>83</v>
      </c>
      <c r="AW268" s="13" t="s">
        <v>35</v>
      </c>
      <c r="AX268" s="13" t="s">
        <v>74</v>
      </c>
      <c r="AY268" s="243" t="s">
        <v>141</v>
      </c>
    </row>
    <row r="269" s="14" customFormat="1">
      <c r="A269" s="14"/>
      <c r="B269" s="244"/>
      <c r="C269" s="245"/>
      <c r="D269" s="227" t="s">
        <v>151</v>
      </c>
      <c r="E269" s="246" t="s">
        <v>19</v>
      </c>
      <c r="F269" s="247" t="s">
        <v>153</v>
      </c>
      <c r="G269" s="245"/>
      <c r="H269" s="248">
        <v>8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2"/>
      <c r="U269" s="253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151</v>
      </c>
      <c r="AU269" s="254" t="s">
        <v>83</v>
      </c>
      <c r="AV269" s="14" t="s">
        <v>147</v>
      </c>
      <c r="AW269" s="14" t="s">
        <v>35</v>
      </c>
      <c r="AX269" s="14" t="s">
        <v>81</v>
      </c>
      <c r="AY269" s="254" t="s">
        <v>141</v>
      </c>
    </row>
    <row r="270" s="2" customFormat="1" ht="16.5" customHeight="1">
      <c r="A270" s="41"/>
      <c r="B270" s="42"/>
      <c r="C270" s="214" t="s">
        <v>380</v>
      </c>
      <c r="D270" s="214" t="s">
        <v>143</v>
      </c>
      <c r="E270" s="215" t="s">
        <v>381</v>
      </c>
      <c r="F270" s="216" t="s">
        <v>382</v>
      </c>
      <c r="G270" s="217" t="s">
        <v>160</v>
      </c>
      <c r="H270" s="218">
        <v>21.199999999999999</v>
      </c>
      <c r="I270" s="219"/>
      <c r="J270" s="220">
        <f>ROUND(I270*H270,2)</f>
        <v>0</v>
      </c>
      <c r="K270" s="216" t="s">
        <v>161</v>
      </c>
      <c r="L270" s="47"/>
      <c r="M270" s="221" t="s">
        <v>19</v>
      </c>
      <c r="N270" s="222" t="s">
        <v>47</v>
      </c>
      <c r="O270" s="87"/>
      <c r="P270" s="223">
        <f>O270*H270</f>
        <v>0</v>
      </c>
      <c r="Q270" s="223">
        <v>0</v>
      </c>
      <c r="R270" s="223">
        <f>Q270*H270</f>
        <v>0</v>
      </c>
      <c r="S270" s="223">
        <v>0</v>
      </c>
      <c r="T270" s="223">
        <f>S270*H270</f>
        <v>0</v>
      </c>
      <c r="U270" s="224" t="s">
        <v>19</v>
      </c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5" t="s">
        <v>147</v>
      </c>
      <c r="AT270" s="225" t="s">
        <v>143</v>
      </c>
      <c r="AU270" s="225" t="s">
        <v>83</v>
      </c>
      <c r="AY270" s="20" t="s">
        <v>141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20" t="s">
        <v>147</v>
      </c>
      <c r="BK270" s="226">
        <f>ROUND(I270*H270,2)</f>
        <v>0</v>
      </c>
      <c r="BL270" s="20" t="s">
        <v>147</v>
      </c>
      <c r="BM270" s="225" t="s">
        <v>383</v>
      </c>
    </row>
    <row r="271" s="2" customFormat="1">
      <c r="A271" s="41"/>
      <c r="B271" s="42"/>
      <c r="C271" s="43"/>
      <c r="D271" s="227" t="s">
        <v>148</v>
      </c>
      <c r="E271" s="43"/>
      <c r="F271" s="228" t="s">
        <v>384</v>
      </c>
      <c r="G271" s="43"/>
      <c r="H271" s="43"/>
      <c r="I271" s="229"/>
      <c r="J271" s="43"/>
      <c r="K271" s="43"/>
      <c r="L271" s="47"/>
      <c r="M271" s="230"/>
      <c r="N271" s="231"/>
      <c r="O271" s="87"/>
      <c r="P271" s="87"/>
      <c r="Q271" s="87"/>
      <c r="R271" s="87"/>
      <c r="S271" s="87"/>
      <c r="T271" s="87"/>
      <c r="U271" s="88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148</v>
      </c>
      <c r="AU271" s="20" t="s">
        <v>83</v>
      </c>
    </row>
    <row r="272" s="2" customFormat="1">
      <c r="A272" s="41"/>
      <c r="B272" s="42"/>
      <c r="C272" s="43"/>
      <c r="D272" s="255" t="s">
        <v>164</v>
      </c>
      <c r="E272" s="43"/>
      <c r="F272" s="256" t="s">
        <v>385</v>
      </c>
      <c r="G272" s="43"/>
      <c r="H272" s="43"/>
      <c r="I272" s="229"/>
      <c r="J272" s="43"/>
      <c r="K272" s="43"/>
      <c r="L272" s="47"/>
      <c r="M272" s="230"/>
      <c r="N272" s="231"/>
      <c r="O272" s="87"/>
      <c r="P272" s="87"/>
      <c r="Q272" s="87"/>
      <c r="R272" s="87"/>
      <c r="S272" s="87"/>
      <c r="T272" s="87"/>
      <c r="U272" s="88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164</v>
      </c>
      <c r="AU272" s="20" t="s">
        <v>83</v>
      </c>
    </row>
    <row r="273" s="13" customFormat="1">
      <c r="A273" s="13"/>
      <c r="B273" s="233"/>
      <c r="C273" s="234"/>
      <c r="D273" s="227" t="s">
        <v>151</v>
      </c>
      <c r="E273" s="235" t="s">
        <v>19</v>
      </c>
      <c r="F273" s="236" t="s">
        <v>386</v>
      </c>
      <c r="G273" s="234"/>
      <c r="H273" s="237">
        <v>21.199999999999999</v>
      </c>
      <c r="I273" s="238"/>
      <c r="J273" s="234"/>
      <c r="K273" s="234"/>
      <c r="L273" s="239"/>
      <c r="M273" s="240"/>
      <c r="N273" s="241"/>
      <c r="O273" s="241"/>
      <c r="P273" s="241"/>
      <c r="Q273" s="241"/>
      <c r="R273" s="241"/>
      <c r="S273" s="241"/>
      <c r="T273" s="241"/>
      <c r="U273" s="242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151</v>
      </c>
      <c r="AU273" s="243" t="s">
        <v>83</v>
      </c>
      <c r="AV273" s="13" t="s">
        <v>83</v>
      </c>
      <c r="AW273" s="13" t="s">
        <v>35</v>
      </c>
      <c r="AX273" s="13" t="s">
        <v>74</v>
      </c>
      <c r="AY273" s="243" t="s">
        <v>141</v>
      </c>
    </row>
    <row r="274" s="14" customFormat="1">
      <c r="A274" s="14"/>
      <c r="B274" s="244"/>
      <c r="C274" s="245"/>
      <c r="D274" s="227" t="s">
        <v>151</v>
      </c>
      <c r="E274" s="246" t="s">
        <v>19</v>
      </c>
      <c r="F274" s="247" t="s">
        <v>153</v>
      </c>
      <c r="G274" s="245"/>
      <c r="H274" s="248">
        <v>21.199999999999999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2"/>
      <c r="U274" s="253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4" t="s">
        <v>151</v>
      </c>
      <c r="AU274" s="254" t="s">
        <v>83</v>
      </c>
      <c r="AV274" s="14" t="s">
        <v>147</v>
      </c>
      <c r="AW274" s="14" t="s">
        <v>35</v>
      </c>
      <c r="AX274" s="14" t="s">
        <v>81</v>
      </c>
      <c r="AY274" s="254" t="s">
        <v>141</v>
      </c>
    </row>
    <row r="275" s="2" customFormat="1" ht="16.5" customHeight="1">
      <c r="A275" s="41"/>
      <c r="B275" s="42"/>
      <c r="C275" s="268" t="s">
        <v>270</v>
      </c>
      <c r="D275" s="268" t="s">
        <v>251</v>
      </c>
      <c r="E275" s="269" t="s">
        <v>387</v>
      </c>
      <c r="F275" s="270" t="s">
        <v>388</v>
      </c>
      <c r="G275" s="271" t="s">
        <v>160</v>
      </c>
      <c r="H275" s="272">
        <v>22.260000000000002</v>
      </c>
      <c r="I275" s="273"/>
      <c r="J275" s="274">
        <f>ROUND(I275*H275,2)</f>
        <v>0</v>
      </c>
      <c r="K275" s="270" t="s">
        <v>161</v>
      </c>
      <c r="L275" s="275"/>
      <c r="M275" s="276" t="s">
        <v>19</v>
      </c>
      <c r="N275" s="277" t="s">
        <v>47</v>
      </c>
      <c r="O275" s="87"/>
      <c r="P275" s="223">
        <f>O275*H275</f>
        <v>0</v>
      </c>
      <c r="Q275" s="223">
        <v>0</v>
      </c>
      <c r="R275" s="223">
        <f>Q275*H275</f>
        <v>0</v>
      </c>
      <c r="S275" s="223">
        <v>0</v>
      </c>
      <c r="T275" s="223">
        <f>S275*H275</f>
        <v>0</v>
      </c>
      <c r="U275" s="224" t="s">
        <v>19</v>
      </c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25" t="s">
        <v>169</v>
      </c>
      <c r="AT275" s="225" t="s">
        <v>251</v>
      </c>
      <c r="AU275" s="225" t="s">
        <v>83</v>
      </c>
      <c r="AY275" s="20" t="s">
        <v>141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20" t="s">
        <v>147</v>
      </c>
      <c r="BK275" s="226">
        <f>ROUND(I275*H275,2)</f>
        <v>0</v>
      </c>
      <c r="BL275" s="20" t="s">
        <v>147</v>
      </c>
      <c r="BM275" s="225" t="s">
        <v>330</v>
      </c>
    </row>
    <row r="276" s="2" customFormat="1">
      <c r="A276" s="41"/>
      <c r="B276" s="42"/>
      <c r="C276" s="43"/>
      <c r="D276" s="227" t="s">
        <v>148</v>
      </c>
      <c r="E276" s="43"/>
      <c r="F276" s="228" t="s">
        <v>388</v>
      </c>
      <c r="G276" s="43"/>
      <c r="H276" s="43"/>
      <c r="I276" s="229"/>
      <c r="J276" s="43"/>
      <c r="K276" s="43"/>
      <c r="L276" s="47"/>
      <c r="M276" s="230"/>
      <c r="N276" s="231"/>
      <c r="O276" s="87"/>
      <c r="P276" s="87"/>
      <c r="Q276" s="87"/>
      <c r="R276" s="87"/>
      <c r="S276" s="87"/>
      <c r="T276" s="87"/>
      <c r="U276" s="88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148</v>
      </c>
      <c r="AU276" s="20" t="s">
        <v>83</v>
      </c>
    </row>
    <row r="277" s="13" customFormat="1">
      <c r="A277" s="13"/>
      <c r="B277" s="233"/>
      <c r="C277" s="234"/>
      <c r="D277" s="227" t="s">
        <v>151</v>
      </c>
      <c r="E277" s="235" t="s">
        <v>19</v>
      </c>
      <c r="F277" s="236" t="s">
        <v>389</v>
      </c>
      <c r="G277" s="234"/>
      <c r="H277" s="237">
        <v>22.260000000000002</v>
      </c>
      <c r="I277" s="238"/>
      <c r="J277" s="234"/>
      <c r="K277" s="234"/>
      <c r="L277" s="239"/>
      <c r="M277" s="240"/>
      <c r="N277" s="241"/>
      <c r="O277" s="241"/>
      <c r="P277" s="241"/>
      <c r="Q277" s="241"/>
      <c r="R277" s="241"/>
      <c r="S277" s="241"/>
      <c r="T277" s="241"/>
      <c r="U277" s="242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151</v>
      </c>
      <c r="AU277" s="243" t="s">
        <v>83</v>
      </c>
      <c r="AV277" s="13" t="s">
        <v>83</v>
      </c>
      <c r="AW277" s="13" t="s">
        <v>35</v>
      </c>
      <c r="AX277" s="13" t="s">
        <v>74</v>
      </c>
      <c r="AY277" s="243" t="s">
        <v>141</v>
      </c>
    </row>
    <row r="278" s="14" customFormat="1">
      <c r="A278" s="14"/>
      <c r="B278" s="244"/>
      <c r="C278" s="245"/>
      <c r="D278" s="227" t="s">
        <v>151</v>
      </c>
      <c r="E278" s="246" t="s">
        <v>19</v>
      </c>
      <c r="F278" s="247" t="s">
        <v>153</v>
      </c>
      <c r="G278" s="245"/>
      <c r="H278" s="248">
        <v>22.260000000000002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2"/>
      <c r="U278" s="253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151</v>
      </c>
      <c r="AU278" s="254" t="s">
        <v>83</v>
      </c>
      <c r="AV278" s="14" t="s">
        <v>147</v>
      </c>
      <c r="AW278" s="14" t="s">
        <v>35</v>
      </c>
      <c r="AX278" s="14" t="s">
        <v>81</v>
      </c>
      <c r="AY278" s="254" t="s">
        <v>141</v>
      </c>
    </row>
    <row r="279" s="2" customFormat="1" ht="24.15" customHeight="1">
      <c r="A279" s="41"/>
      <c r="B279" s="42"/>
      <c r="C279" s="214" t="s">
        <v>390</v>
      </c>
      <c r="D279" s="214" t="s">
        <v>143</v>
      </c>
      <c r="E279" s="215" t="s">
        <v>391</v>
      </c>
      <c r="F279" s="216" t="s">
        <v>392</v>
      </c>
      <c r="G279" s="217" t="s">
        <v>183</v>
      </c>
      <c r="H279" s="218">
        <v>55.659999999999997</v>
      </c>
      <c r="I279" s="219"/>
      <c r="J279" s="220">
        <f>ROUND(I279*H279,2)</f>
        <v>0</v>
      </c>
      <c r="K279" s="216" t="s">
        <v>19</v>
      </c>
      <c r="L279" s="47"/>
      <c r="M279" s="221" t="s">
        <v>19</v>
      </c>
      <c r="N279" s="222" t="s">
        <v>47</v>
      </c>
      <c r="O279" s="87"/>
      <c r="P279" s="223">
        <f>O279*H279</f>
        <v>0</v>
      </c>
      <c r="Q279" s="223">
        <v>0</v>
      </c>
      <c r="R279" s="223">
        <f>Q279*H279</f>
        <v>0</v>
      </c>
      <c r="S279" s="223">
        <v>0</v>
      </c>
      <c r="T279" s="223">
        <f>S279*H279</f>
        <v>0</v>
      </c>
      <c r="U279" s="224" t="s">
        <v>19</v>
      </c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25" t="s">
        <v>147</v>
      </c>
      <c r="AT279" s="225" t="s">
        <v>143</v>
      </c>
      <c r="AU279" s="225" t="s">
        <v>83</v>
      </c>
      <c r="AY279" s="20" t="s">
        <v>141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20" t="s">
        <v>147</v>
      </c>
      <c r="BK279" s="226">
        <f>ROUND(I279*H279,2)</f>
        <v>0</v>
      </c>
      <c r="BL279" s="20" t="s">
        <v>147</v>
      </c>
      <c r="BM279" s="225" t="s">
        <v>344</v>
      </c>
    </row>
    <row r="280" s="2" customFormat="1">
      <c r="A280" s="41"/>
      <c r="B280" s="42"/>
      <c r="C280" s="43"/>
      <c r="D280" s="227" t="s">
        <v>148</v>
      </c>
      <c r="E280" s="43"/>
      <c r="F280" s="228" t="s">
        <v>393</v>
      </c>
      <c r="G280" s="43"/>
      <c r="H280" s="43"/>
      <c r="I280" s="229"/>
      <c r="J280" s="43"/>
      <c r="K280" s="43"/>
      <c r="L280" s="47"/>
      <c r="M280" s="230"/>
      <c r="N280" s="231"/>
      <c r="O280" s="87"/>
      <c r="P280" s="87"/>
      <c r="Q280" s="87"/>
      <c r="R280" s="87"/>
      <c r="S280" s="87"/>
      <c r="T280" s="87"/>
      <c r="U280" s="88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148</v>
      </c>
      <c r="AU280" s="20" t="s">
        <v>83</v>
      </c>
    </row>
    <row r="281" s="2" customFormat="1">
      <c r="A281" s="41"/>
      <c r="B281" s="42"/>
      <c r="C281" s="43"/>
      <c r="D281" s="227" t="s">
        <v>149</v>
      </c>
      <c r="E281" s="43"/>
      <c r="F281" s="232" t="s">
        <v>394</v>
      </c>
      <c r="G281" s="43"/>
      <c r="H281" s="43"/>
      <c r="I281" s="229"/>
      <c r="J281" s="43"/>
      <c r="K281" s="43"/>
      <c r="L281" s="47"/>
      <c r="M281" s="230"/>
      <c r="N281" s="231"/>
      <c r="O281" s="87"/>
      <c r="P281" s="87"/>
      <c r="Q281" s="87"/>
      <c r="R281" s="87"/>
      <c r="S281" s="87"/>
      <c r="T281" s="87"/>
      <c r="U281" s="88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149</v>
      </c>
      <c r="AU281" s="20" t="s">
        <v>83</v>
      </c>
    </row>
    <row r="282" s="13" customFormat="1">
      <c r="A282" s="13"/>
      <c r="B282" s="233"/>
      <c r="C282" s="234"/>
      <c r="D282" s="227" t="s">
        <v>151</v>
      </c>
      <c r="E282" s="235" t="s">
        <v>19</v>
      </c>
      <c r="F282" s="236" t="s">
        <v>395</v>
      </c>
      <c r="G282" s="234"/>
      <c r="H282" s="237">
        <v>55.659999999999997</v>
      </c>
      <c r="I282" s="238"/>
      <c r="J282" s="234"/>
      <c r="K282" s="234"/>
      <c r="L282" s="239"/>
      <c r="M282" s="240"/>
      <c r="N282" s="241"/>
      <c r="O282" s="241"/>
      <c r="P282" s="241"/>
      <c r="Q282" s="241"/>
      <c r="R282" s="241"/>
      <c r="S282" s="241"/>
      <c r="T282" s="241"/>
      <c r="U282" s="242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151</v>
      </c>
      <c r="AU282" s="243" t="s">
        <v>83</v>
      </c>
      <c r="AV282" s="13" t="s">
        <v>83</v>
      </c>
      <c r="AW282" s="13" t="s">
        <v>35</v>
      </c>
      <c r="AX282" s="13" t="s">
        <v>74</v>
      </c>
      <c r="AY282" s="243" t="s">
        <v>141</v>
      </c>
    </row>
    <row r="283" s="14" customFormat="1">
      <c r="A283" s="14"/>
      <c r="B283" s="244"/>
      <c r="C283" s="245"/>
      <c r="D283" s="227" t="s">
        <v>151</v>
      </c>
      <c r="E283" s="246" t="s">
        <v>19</v>
      </c>
      <c r="F283" s="247" t="s">
        <v>153</v>
      </c>
      <c r="G283" s="245"/>
      <c r="H283" s="248">
        <v>55.659999999999997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2"/>
      <c r="U283" s="253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151</v>
      </c>
      <c r="AU283" s="254" t="s">
        <v>83</v>
      </c>
      <c r="AV283" s="14" t="s">
        <v>147</v>
      </c>
      <c r="AW283" s="14" t="s">
        <v>35</v>
      </c>
      <c r="AX283" s="14" t="s">
        <v>81</v>
      </c>
      <c r="AY283" s="254" t="s">
        <v>141</v>
      </c>
    </row>
    <row r="284" s="2" customFormat="1" ht="16.5" customHeight="1">
      <c r="A284" s="41"/>
      <c r="B284" s="42"/>
      <c r="C284" s="214" t="s">
        <v>276</v>
      </c>
      <c r="D284" s="214" t="s">
        <v>143</v>
      </c>
      <c r="E284" s="215" t="s">
        <v>396</v>
      </c>
      <c r="F284" s="216" t="s">
        <v>397</v>
      </c>
      <c r="G284" s="217" t="s">
        <v>160</v>
      </c>
      <c r="H284" s="218">
        <v>8</v>
      </c>
      <c r="I284" s="219"/>
      <c r="J284" s="220">
        <f>ROUND(I284*H284,2)</f>
        <v>0</v>
      </c>
      <c r="K284" s="216" t="s">
        <v>19</v>
      </c>
      <c r="L284" s="47"/>
      <c r="M284" s="221" t="s">
        <v>19</v>
      </c>
      <c r="N284" s="222" t="s">
        <v>47</v>
      </c>
      <c r="O284" s="87"/>
      <c r="P284" s="223">
        <f>O284*H284</f>
        <v>0</v>
      </c>
      <c r="Q284" s="223">
        <v>0</v>
      </c>
      <c r="R284" s="223">
        <f>Q284*H284</f>
        <v>0</v>
      </c>
      <c r="S284" s="223">
        <v>0</v>
      </c>
      <c r="T284" s="223">
        <f>S284*H284</f>
        <v>0</v>
      </c>
      <c r="U284" s="224" t="s">
        <v>19</v>
      </c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5" t="s">
        <v>147</v>
      </c>
      <c r="AT284" s="225" t="s">
        <v>143</v>
      </c>
      <c r="AU284" s="225" t="s">
        <v>83</v>
      </c>
      <c r="AY284" s="20" t="s">
        <v>141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20" t="s">
        <v>147</v>
      </c>
      <c r="BK284" s="226">
        <f>ROUND(I284*H284,2)</f>
        <v>0</v>
      </c>
      <c r="BL284" s="20" t="s">
        <v>147</v>
      </c>
      <c r="BM284" s="225" t="s">
        <v>398</v>
      </c>
    </row>
    <row r="285" s="2" customFormat="1">
      <c r="A285" s="41"/>
      <c r="B285" s="42"/>
      <c r="C285" s="43"/>
      <c r="D285" s="227" t="s">
        <v>148</v>
      </c>
      <c r="E285" s="43"/>
      <c r="F285" s="228" t="s">
        <v>397</v>
      </c>
      <c r="G285" s="43"/>
      <c r="H285" s="43"/>
      <c r="I285" s="229"/>
      <c r="J285" s="43"/>
      <c r="K285" s="43"/>
      <c r="L285" s="47"/>
      <c r="M285" s="230"/>
      <c r="N285" s="231"/>
      <c r="O285" s="87"/>
      <c r="P285" s="87"/>
      <c r="Q285" s="87"/>
      <c r="R285" s="87"/>
      <c r="S285" s="87"/>
      <c r="T285" s="87"/>
      <c r="U285" s="88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148</v>
      </c>
      <c r="AU285" s="20" t="s">
        <v>83</v>
      </c>
    </row>
    <row r="286" s="2" customFormat="1">
      <c r="A286" s="41"/>
      <c r="B286" s="42"/>
      <c r="C286" s="43"/>
      <c r="D286" s="227" t="s">
        <v>149</v>
      </c>
      <c r="E286" s="43"/>
      <c r="F286" s="232" t="s">
        <v>399</v>
      </c>
      <c r="G286" s="43"/>
      <c r="H286" s="43"/>
      <c r="I286" s="229"/>
      <c r="J286" s="43"/>
      <c r="K286" s="43"/>
      <c r="L286" s="47"/>
      <c r="M286" s="230"/>
      <c r="N286" s="231"/>
      <c r="O286" s="87"/>
      <c r="P286" s="87"/>
      <c r="Q286" s="87"/>
      <c r="R286" s="87"/>
      <c r="S286" s="87"/>
      <c r="T286" s="87"/>
      <c r="U286" s="88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149</v>
      </c>
      <c r="AU286" s="20" t="s">
        <v>83</v>
      </c>
    </row>
    <row r="287" s="13" customFormat="1">
      <c r="A287" s="13"/>
      <c r="B287" s="233"/>
      <c r="C287" s="234"/>
      <c r="D287" s="227" t="s">
        <v>151</v>
      </c>
      <c r="E287" s="235" t="s">
        <v>19</v>
      </c>
      <c r="F287" s="236" t="s">
        <v>400</v>
      </c>
      <c r="G287" s="234"/>
      <c r="H287" s="237">
        <v>8</v>
      </c>
      <c r="I287" s="238"/>
      <c r="J287" s="234"/>
      <c r="K287" s="234"/>
      <c r="L287" s="239"/>
      <c r="M287" s="240"/>
      <c r="N287" s="241"/>
      <c r="O287" s="241"/>
      <c r="P287" s="241"/>
      <c r="Q287" s="241"/>
      <c r="R287" s="241"/>
      <c r="S287" s="241"/>
      <c r="T287" s="241"/>
      <c r="U287" s="242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151</v>
      </c>
      <c r="AU287" s="243" t="s">
        <v>83</v>
      </c>
      <c r="AV287" s="13" t="s">
        <v>83</v>
      </c>
      <c r="AW287" s="13" t="s">
        <v>35</v>
      </c>
      <c r="AX287" s="13" t="s">
        <v>74</v>
      </c>
      <c r="AY287" s="243" t="s">
        <v>141</v>
      </c>
    </row>
    <row r="288" s="14" customFormat="1">
      <c r="A288" s="14"/>
      <c r="B288" s="244"/>
      <c r="C288" s="245"/>
      <c r="D288" s="227" t="s">
        <v>151</v>
      </c>
      <c r="E288" s="246" t="s">
        <v>19</v>
      </c>
      <c r="F288" s="247" t="s">
        <v>153</v>
      </c>
      <c r="G288" s="245"/>
      <c r="H288" s="248">
        <v>8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2"/>
      <c r="U288" s="253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4" t="s">
        <v>151</v>
      </c>
      <c r="AU288" s="254" t="s">
        <v>83</v>
      </c>
      <c r="AV288" s="14" t="s">
        <v>147</v>
      </c>
      <c r="AW288" s="14" t="s">
        <v>35</v>
      </c>
      <c r="AX288" s="14" t="s">
        <v>81</v>
      </c>
      <c r="AY288" s="254" t="s">
        <v>141</v>
      </c>
    </row>
    <row r="289" s="12" customFormat="1" ht="22.8" customHeight="1">
      <c r="A289" s="12"/>
      <c r="B289" s="198"/>
      <c r="C289" s="199"/>
      <c r="D289" s="200" t="s">
        <v>73</v>
      </c>
      <c r="E289" s="212" t="s">
        <v>147</v>
      </c>
      <c r="F289" s="212" t="s">
        <v>401</v>
      </c>
      <c r="G289" s="199"/>
      <c r="H289" s="199"/>
      <c r="I289" s="202"/>
      <c r="J289" s="213">
        <f>BK289</f>
        <v>0</v>
      </c>
      <c r="K289" s="199"/>
      <c r="L289" s="204"/>
      <c r="M289" s="205"/>
      <c r="N289" s="206"/>
      <c r="O289" s="206"/>
      <c r="P289" s="207">
        <f>SUM(P290:P301)</f>
        <v>0</v>
      </c>
      <c r="Q289" s="206"/>
      <c r="R289" s="207">
        <f>SUM(R290:R301)</f>
        <v>0</v>
      </c>
      <c r="S289" s="206"/>
      <c r="T289" s="207">
        <f>SUM(T290:T301)</f>
        <v>0</v>
      </c>
      <c r="U289" s="208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9" t="s">
        <v>81</v>
      </c>
      <c r="AT289" s="210" t="s">
        <v>73</v>
      </c>
      <c r="AU289" s="210" t="s">
        <v>81</v>
      </c>
      <c r="AY289" s="209" t="s">
        <v>141</v>
      </c>
      <c r="BK289" s="211">
        <f>SUM(BK290:BK301)</f>
        <v>0</v>
      </c>
    </row>
    <row r="290" s="2" customFormat="1" ht="16.5" customHeight="1">
      <c r="A290" s="41"/>
      <c r="B290" s="42"/>
      <c r="C290" s="214" t="s">
        <v>402</v>
      </c>
      <c r="D290" s="214" t="s">
        <v>143</v>
      </c>
      <c r="E290" s="215" t="s">
        <v>403</v>
      </c>
      <c r="F290" s="216" t="s">
        <v>404</v>
      </c>
      <c r="G290" s="217" t="s">
        <v>183</v>
      </c>
      <c r="H290" s="218">
        <v>6.3099999999999996</v>
      </c>
      <c r="I290" s="219"/>
      <c r="J290" s="220">
        <f>ROUND(I290*H290,2)</f>
        <v>0</v>
      </c>
      <c r="K290" s="216" t="s">
        <v>161</v>
      </c>
      <c r="L290" s="47"/>
      <c r="M290" s="221" t="s">
        <v>19</v>
      </c>
      <c r="N290" s="222" t="s">
        <v>47</v>
      </c>
      <c r="O290" s="87"/>
      <c r="P290" s="223">
        <f>O290*H290</f>
        <v>0</v>
      </c>
      <c r="Q290" s="223">
        <v>0</v>
      </c>
      <c r="R290" s="223">
        <f>Q290*H290</f>
        <v>0</v>
      </c>
      <c r="S290" s="223">
        <v>0</v>
      </c>
      <c r="T290" s="223">
        <f>S290*H290</f>
        <v>0</v>
      </c>
      <c r="U290" s="224" t="s">
        <v>19</v>
      </c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5" t="s">
        <v>147</v>
      </c>
      <c r="AT290" s="225" t="s">
        <v>143</v>
      </c>
      <c r="AU290" s="225" t="s">
        <v>83</v>
      </c>
      <c r="AY290" s="20" t="s">
        <v>141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20" t="s">
        <v>147</v>
      </c>
      <c r="BK290" s="226">
        <f>ROUND(I290*H290,2)</f>
        <v>0</v>
      </c>
      <c r="BL290" s="20" t="s">
        <v>147</v>
      </c>
      <c r="BM290" s="225" t="s">
        <v>405</v>
      </c>
    </row>
    <row r="291" s="2" customFormat="1">
      <c r="A291" s="41"/>
      <c r="B291" s="42"/>
      <c r="C291" s="43"/>
      <c r="D291" s="227" t="s">
        <v>148</v>
      </c>
      <c r="E291" s="43"/>
      <c r="F291" s="228" t="s">
        <v>406</v>
      </c>
      <c r="G291" s="43"/>
      <c r="H291" s="43"/>
      <c r="I291" s="229"/>
      <c r="J291" s="43"/>
      <c r="K291" s="43"/>
      <c r="L291" s="47"/>
      <c r="M291" s="230"/>
      <c r="N291" s="231"/>
      <c r="O291" s="87"/>
      <c r="P291" s="87"/>
      <c r="Q291" s="87"/>
      <c r="R291" s="87"/>
      <c r="S291" s="87"/>
      <c r="T291" s="87"/>
      <c r="U291" s="88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148</v>
      </c>
      <c r="AU291" s="20" t="s">
        <v>83</v>
      </c>
    </row>
    <row r="292" s="2" customFormat="1">
      <c r="A292" s="41"/>
      <c r="B292" s="42"/>
      <c r="C292" s="43"/>
      <c r="D292" s="255" t="s">
        <v>164</v>
      </c>
      <c r="E292" s="43"/>
      <c r="F292" s="256" t="s">
        <v>407</v>
      </c>
      <c r="G292" s="43"/>
      <c r="H292" s="43"/>
      <c r="I292" s="229"/>
      <c r="J292" s="43"/>
      <c r="K292" s="43"/>
      <c r="L292" s="47"/>
      <c r="M292" s="230"/>
      <c r="N292" s="231"/>
      <c r="O292" s="87"/>
      <c r="P292" s="87"/>
      <c r="Q292" s="87"/>
      <c r="R292" s="87"/>
      <c r="S292" s="87"/>
      <c r="T292" s="87"/>
      <c r="U292" s="88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164</v>
      </c>
      <c r="AU292" s="20" t="s">
        <v>83</v>
      </c>
    </row>
    <row r="293" s="2" customFormat="1">
      <c r="A293" s="41"/>
      <c r="B293" s="42"/>
      <c r="C293" s="43"/>
      <c r="D293" s="227" t="s">
        <v>149</v>
      </c>
      <c r="E293" s="43"/>
      <c r="F293" s="232" t="s">
        <v>408</v>
      </c>
      <c r="G293" s="43"/>
      <c r="H293" s="43"/>
      <c r="I293" s="229"/>
      <c r="J293" s="43"/>
      <c r="K293" s="43"/>
      <c r="L293" s="47"/>
      <c r="M293" s="230"/>
      <c r="N293" s="231"/>
      <c r="O293" s="87"/>
      <c r="P293" s="87"/>
      <c r="Q293" s="87"/>
      <c r="R293" s="87"/>
      <c r="S293" s="87"/>
      <c r="T293" s="87"/>
      <c r="U293" s="88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149</v>
      </c>
      <c r="AU293" s="20" t="s">
        <v>83</v>
      </c>
    </row>
    <row r="294" s="13" customFormat="1">
      <c r="A294" s="13"/>
      <c r="B294" s="233"/>
      <c r="C294" s="234"/>
      <c r="D294" s="227" t="s">
        <v>151</v>
      </c>
      <c r="E294" s="235" t="s">
        <v>19</v>
      </c>
      <c r="F294" s="236" t="s">
        <v>409</v>
      </c>
      <c r="G294" s="234"/>
      <c r="H294" s="237">
        <v>6.3099999999999996</v>
      </c>
      <c r="I294" s="238"/>
      <c r="J294" s="234"/>
      <c r="K294" s="234"/>
      <c r="L294" s="239"/>
      <c r="M294" s="240"/>
      <c r="N294" s="241"/>
      <c r="O294" s="241"/>
      <c r="P294" s="241"/>
      <c r="Q294" s="241"/>
      <c r="R294" s="241"/>
      <c r="S294" s="241"/>
      <c r="T294" s="241"/>
      <c r="U294" s="242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151</v>
      </c>
      <c r="AU294" s="243" t="s">
        <v>83</v>
      </c>
      <c r="AV294" s="13" t="s">
        <v>83</v>
      </c>
      <c r="AW294" s="13" t="s">
        <v>35</v>
      </c>
      <c r="AX294" s="13" t="s">
        <v>74</v>
      </c>
      <c r="AY294" s="243" t="s">
        <v>141</v>
      </c>
    </row>
    <row r="295" s="14" customFormat="1">
      <c r="A295" s="14"/>
      <c r="B295" s="244"/>
      <c r="C295" s="245"/>
      <c r="D295" s="227" t="s">
        <v>151</v>
      </c>
      <c r="E295" s="246" t="s">
        <v>19</v>
      </c>
      <c r="F295" s="247" t="s">
        <v>153</v>
      </c>
      <c r="G295" s="245"/>
      <c r="H295" s="248">
        <v>6.3099999999999996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2"/>
      <c r="U295" s="253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4" t="s">
        <v>151</v>
      </c>
      <c r="AU295" s="254" t="s">
        <v>83</v>
      </c>
      <c r="AV295" s="14" t="s">
        <v>147</v>
      </c>
      <c r="AW295" s="14" t="s">
        <v>35</v>
      </c>
      <c r="AX295" s="14" t="s">
        <v>81</v>
      </c>
      <c r="AY295" s="254" t="s">
        <v>141</v>
      </c>
    </row>
    <row r="296" s="2" customFormat="1" ht="16.5" customHeight="1">
      <c r="A296" s="41"/>
      <c r="B296" s="42"/>
      <c r="C296" s="214" t="s">
        <v>279</v>
      </c>
      <c r="D296" s="214" t="s">
        <v>143</v>
      </c>
      <c r="E296" s="215" t="s">
        <v>410</v>
      </c>
      <c r="F296" s="216" t="s">
        <v>411</v>
      </c>
      <c r="G296" s="217" t="s">
        <v>183</v>
      </c>
      <c r="H296" s="218">
        <v>12.93</v>
      </c>
      <c r="I296" s="219"/>
      <c r="J296" s="220">
        <f>ROUND(I296*H296,2)</f>
        <v>0</v>
      </c>
      <c r="K296" s="216" t="s">
        <v>161</v>
      </c>
      <c r="L296" s="47"/>
      <c r="M296" s="221" t="s">
        <v>19</v>
      </c>
      <c r="N296" s="222" t="s">
        <v>47</v>
      </c>
      <c r="O296" s="87"/>
      <c r="P296" s="223">
        <f>O296*H296</f>
        <v>0</v>
      </c>
      <c r="Q296" s="223">
        <v>0</v>
      </c>
      <c r="R296" s="223">
        <f>Q296*H296</f>
        <v>0</v>
      </c>
      <c r="S296" s="223">
        <v>0</v>
      </c>
      <c r="T296" s="223">
        <f>S296*H296</f>
        <v>0</v>
      </c>
      <c r="U296" s="224" t="s">
        <v>19</v>
      </c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5" t="s">
        <v>147</v>
      </c>
      <c r="AT296" s="225" t="s">
        <v>143</v>
      </c>
      <c r="AU296" s="225" t="s">
        <v>83</v>
      </c>
      <c r="AY296" s="20" t="s">
        <v>141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20" t="s">
        <v>147</v>
      </c>
      <c r="BK296" s="226">
        <f>ROUND(I296*H296,2)</f>
        <v>0</v>
      </c>
      <c r="BL296" s="20" t="s">
        <v>147</v>
      </c>
      <c r="BM296" s="225" t="s">
        <v>412</v>
      </c>
    </row>
    <row r="297" s="2" customFormat="1">
      <c r="A297" s="41"/>
      <c r="B297" s="42"/>
      <c r="C297" s="43"/>
      <c r="D297" s="227" t="s">
        <v>148</v>
      </c>
      <c r="E297" s="43"/>
      <c r="F297" s="228" t="s">
        <v>413</v>
      </c>
      <c r="G297" s="43"/>
      <c r="H297" s="43"/>
      <c r="I297" s="229"/>
      <c r="J297" s="43"/>
      <c r="K297" s="43"/>
      <c r="L297" s="47"/>
      <c r="M297" s="230"/>
      <c r="N297" s="231"/>
      <c r="O297" s="87"/>
      <c r="P297" s="87"/>
      <c r="Q297" s="87"/>
      <c r="R297" s="87"/>
      <c r="S297" s="87"/>
      <c r="T297" s="87"/>
      <c r="U297" s="88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148</v>
      </c>
      <c r="AU297" s="20" t="s">
        <v>83</v>
      </c>
    </row>
    <row r="298" s="2" customFormat="1">
      <c r="A298" s="41"/>
      <c r="B298" s="42"/>
      <c r="C298" s="43"/>
      <c r="D298" s="255" t="s">
        <v>164</v>
      </c>
      <c r="E298" s="43"/>
      <c r="F298" s="256" t="s">
        <v>414</v>
      </c>
      <c r="G298" s="43"/>
      <c r="H298" s="43"/>
      <c r="I298" s="229"/>
      <c r="J298" s="43"/>
      <c r="K298" s="43"/>
      <c r="L298" s="47"/>
      <c r="M298" s="230"/>
      <c r="N298" s="231"/>
      <c r="O298" s="87"/>
      <c r="P298" s="87"/>
      <c r="Q298" s="87"/>
      <c r="R298" s="87"/>
      <c r="S298" s="87"/>
      <c r="T298" s="87"/>
      <c r="U298" s="88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164</v>
      </c>
      <c r="AU298" s="20" t="s">
        <v>83</v>
      </c>
    </row>
    <row r="299" s="2" customFormat="1">
      <c r="A299" s="41"/>
      <c r="B299" s="42"/>
      <c r="C299" s="43"/>
      <c r="D299" s="227" t="s">
        <v>149</v>
      </c>
      <c r="E299" s="43"/>
      <c r="F299" s="232" t="s">
        <v>415</v>
      </c>
      <c r="G299" s="43"/>
      <c r="H299" s="43"/>
      <c r="I299" s="229"/>
      <c r="J299" s="43"/>
      <c r="K299" s="43"/>
      <c r="L299" s="47"/>
      <c r="M299" s="230"/>
      <c r="N299" s="231"/>
      <c r="O299" s="87"/>
      <c r="P299" s="87"/>
      <c r="Q299" s="87"/>
      <c r="R299" s="87"/>
      <c r="S299" s="87"/>
      <c r="T299" s="87"/>
      <c r="U299" s="88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149</v>
      </c>
      <c r="AU299" s="20" t="s">
        <v>83</v>
      </c>
    </row>
    <row r="300" s="13" customFormat="1">
      <c r="A300" s="13"/>
      <c r="B300" s="233"/>
      <c r="C300" s="234"/>
      <c r="D300" s="227" t="s">
        <v>151</v>
      </c>
      <c r="E300" s="235" t="s">
        <v>19</v>
      </c>
      <c r="F300" s="236" t="s">
        <v>416</v>
      </c>
      <c r="G300" s="234"/>
      <c r="H300" s="237">
        <v>12.93</v>
      </c>
      <c r="I300" s="238"/>
      <c r="J300" s="234"/>
      <c r="K300" s="234"/>
      <c r="L300" s="239"/>
      <c r="M300" s="240"/>
      <c r="N300" s="241"/>
      <c r="O300" s="241"/>
      <c r="P300" s="241"/>
      <c r="Q300" s="241"/>
      <c r="R300" s="241"/>
      <c r="S300" s="241"/>
      <c r="T300" s="241"/>
      <c r="U300" s="242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151</v>
      </c>
      <c r="AU300" s="243" t="s">
        <v>83</v>
      </c>
      <c r="AV300" s="13" t="s">
        <v>83</v>
      </c>
      <c r="AW300" s="13" t="s">
        <v>35</v>
      </c>
      <c r="AX300" s="13" t="s">
        <v>74</v>
      </c>
      <c r="AY300" s="243" t="s">
        <v>141</v>
      </c>
    </row>
    <row r="301" s="14" customFormat="1">
      <c r="A301" s="14"/>
      <c r="B301" s="244"/>
      <c r="C301" s="245"/>
      <c r="D301" s="227" t="s">
        <v>151</v>
      </c>
      <c r="E301" s="246" t="s">
        <v>19</v>
      </c>
      <c r="F301" s="247" t="s">
        <v>153</v>
      </c>
      <c r="G301" s="245"/>
      <c r="H301" s="248">
        <v>12.93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2"/>
      <c r="U301" s="253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4" t="s">
        <v>151</v>
      </c>
      <c r="AU301" s="254" t="s">
        <v>83</v>
      </c>
      <c r="AV301" s="14" t="s">
        <v>147</v>
      </c>
      <c r="AW301" s="14" t="s">
        <v>35</v>
      </c>
      <c r="AX301" s="14" t="s">
        <v>81</v>
      </c>
      <c r="AY301" s="254" t="s">
        <v>141</v>
      </c>
    </row>
    <row r="302" s="12" customFormat="1" ht="22.8" customHeight="1">
      <c r="A302" s="12"/>
      <c r="B302" s="198"/>
      <c r="C302" s="199"/>
      <c r="D302" s="200" t="s">
        <v>73</v>
      </c>
      <c r="E302" s="212" t="s">
        <v>173</v>
      </c>
      <c r="F302" s="212" t="s">
        <v>417</v>
      </c>
      <c r="G302" s="199"/>
      <c r="H302" s="199"/>
      <c r="I302" s="202"/>
      <c r="J302" s="213">
        <f>BK302</f>
        <v>0</v>
      </c>
      <c r="K302" s="199"/>
      <c r="L302" s="204"/>
      <c r="M302" s="205"/>
      <c r="N302" s="206"/>
      <c r="O302" s="206"/>
      <c r="P302" s="207">
        <f>SUM(P303:P319)</f>
        <v>0</v>
      </c>
      <c r="Q302" s="206"/>
      <c r="R302" s="207">
        <f>SUM(R303:R319)</f>
        <v>0</v>
      </c>
      <c r="S302" s="206"/>
      <c r="T302" s="207">
        <f>SUM(T303:T319)</f>
        <v>0</v>
      </c>
      <c r="U302" s="208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09" t="s">
        <v>81</v>
      </c>
      <c r="AT302" s="210" t="s">
        <v>73</v>
      </c>
      <c r="AU302" s="210" t="s">
        <v>81</v>
      </c>
      <c r="AY302" s="209" t="s">
        <v>141</v>
      </c>
      <c r="BK302" s="211">
        <f>SUM(BK303:BK319)</f>
        <v>0</v>
      </c>
    </row>
    <row r="303" s="2" customFormat="1" ht="16.5" customHeight="1">
      <c r="A303" s="41"/>
      <c r="B303" s="42"/>
      <c r="C303" s="214" t="s">
        <v>418</v>
      </c>
      <c r="D303" s="214" t="s">
        <v>143</v>
      </c>
      <c r="E303" s="215" t="s">
        <v>419</v>
      </c>
      <c r="F303" s="216" t="s">
        <v>420</v>
      </c>
      <c r="G303" s="217" t="s">
        <v>146</v>
      </c>
      <c r="H303" s="218">
        <v>140</v>
      </c>
      <c r="I303" s="219"/>
      <c r="J303" s="220">
        <f>ROUND(I303*H303,2)</f>
        <v>0</v>
      </c>
      <c r="K303" s="216" t="s">
        <v>161</v>
      </c>
      <c r="L303" s="47"/>
      <c r="M303" s="221" t="s">
        <v>19</v>
      </c>
      <c r="N303" s="222" t="s">
        <v>47</v>
      </c>
      <c r="O303" s="87"/>
      <c r="P303" s="223">
        <f>O303*H303</f>
        <v>0</v>
      </c>
      <c r="Q303" s="223">
        <v>0</v>
      </c>
      <c r="R303" s="223">
        <f>Q303*H303</f>
        <v>0</v>
      </c>
      <c r="S303" s="223">
        <v>0</v>
      </c>
      <c r="T303" s="223">
        <f>S303*H303</f>
        <v>0</v>
      </c>
      <c r="U303" s="224" t="s">
        <v>19</v>
      </c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25" t="s">
        <v>147</v>
      </c>
      <c r="AT303" s="225" t="s">
        <v>143</v>
      </c>
      <c r="AU303" s="225" t="s">
        <v>83</v>
      </c>
      <c r="AY303" s="20" t="s">
        <v>141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20" t="s">
        <v>147</v>
      </c>
      <c r="BK303" s="226">
        <f>ROUND(I303*H303,2)</f>
        <v>0</v>
      </c>
      <c r="BL303" s="20" t="s">
        <v>147</v>
      </c>
      <c r="BM303" s="225" t="s">
        <v>421</v>
      </c>
    </row>
    <row r="304" s="2" customFormat="1">
      <c r="A304" s="41"/>
      <c r="B304" s="42"/>
      <c r="C304" s="43"/>
      <c r="D304" s="227" t="s">
        <v>148</v>
      </c>
      <c r="E304" s="43"/>
      <c r="F304" s="228" t="s">
        <v>422</v>
      </c>
      <c r="G304" s="43"/>
      <c r="H304" s="43"/>
      <c r="I304" s="229"/>
      <c r="J304" s="43"/>
      <c r="K304" s="43"/>
      <c r="L304" s="47"/>
      <c r="M304" s="230"/>
      <c r="N304" s="231"/>
      <c r="O304" s="87"/>
      <c r="P304" s="87"/>
      <c r="Q304" s="87"/>
      <c r="R304" s="87"/>
      <c r="S304" s="87"/>
      <c r="T304" s="87"/>
      <c r="U304" s="88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148</v>
      </c>
      <c r="AU304" s="20" t="s">
        <v>83</v>
      </c>
    </row>
    <row r="305" s="2" customFormat="1">
      <c r="A305" s="41"/>
      <c r="B305" s="42"/>
      <c r="C305" s="43"/>
      <c r="D305" s="255" t="s">
        <v>164</v>
      </c>
      <c r="E305" s="43"/>
      <c r="F305" s="256" t="s">
        <v>423</v>
      </c>
      <c r="G305" s="43"/>
      <c r="H305" s="43"/>
      <c r="I305" s="229"/>
      <c r="J305" s="43"/>
      <c r="K305" s="43"/>
      <c r="L305" s="47"/>
      <c r="M305" s="230"/>
      <c r="N305" s="231"/>
      <c r="O305" s="87"/>
      <c r="P305" s="87"/>
      <c r="Q305" s="87"/>
      <c r="R305" s="87"/>
      <c r="S305" s="87"/>
      <c r="T305" s="87"/>
      <c r="U305" s="88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164</v>
      </c>
      <c r="AU305" s="20" t="s">
        <v>83</v>
      </c>
    </row>
    <row r="306" s="13" customFormat="1">
      <c r="A306" s="13"/>
      <c r="B306" s="233"/>
      <c r="C306" s="234"/>
      <c r="D306" s="227" t="s">
        <v>151</v>
      </c>
      <c r="E306" s="235" t="s">
        <v>19</v>
      </c>
      <c r="F306" s="236" t="s">
        <v>424</v>
      </c>
      <c r="G306" s="234"/>
      <c r="H306" s="237">
        <v>140</v>
      </c>
      <c r="I306" s="238"/>
      <c r="J306" s="234"/>
      <c r="K306" s="234"/>
      <c r="L306" s="239"/>
      <c r="M306" s="240"/>
      <c r="N306" s="241"/>
      <c r="O306" s="241"/>
      <c r="P306" s="241"/>
      <c r="Q306" s="241"/>
      <c r="R306" s="241"/>
      <c r="S306" s="241"/>
      <c r="T306" s="241"/>
      <c r="U306" s="242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151</v>
      </c>
      <c r="AU306" s="243" t="s">
        <v>83</v>
      </c>
      <c r="AV306" s="13" t="s">
        <v>83</v>
      </c>
      <c r="AW306" s="13" t="s">
        <v>35</v>
      </c>
      <c r="AX306" s="13" t="s">
        <v>74</v>
      </c>
      <c r="AY306" s="243" t="s">
        <v>141</v>
      </c>
    </row>
    <row r="307" s="14" customFormat="1">
      <c r="A307" s="14"/>
      <c r="B307" s="244"/>
      <c r="C307" s="245"/>
      <c r="D307" s="227" t="s">
        <v>151</v>
      </c>
      <c r="E307" s="246" t="s">
        <v>19</v>
      </c>
      <c r="F307" s="247" t="s">
        <v>153</v>
      </c>
      <c r="G307" s="245"/>
      <c r="H307" s="248">
        <v>140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2"/>
      <c r="U307" s="253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4" t="s">
        <v>151</v>
      </c>
      <c r="AU307" s="254" t="s">
        <v>83</v>
      </c>
      <c r="AV307" s="14" t="s">
        <v>147</v>
      </c>
      <c r="AW307" s="14" t="s">
        <v>35</v>
      </c>
      <c r="AX307" s="14" t="s">
        <v>81</v>
      </c>
      <c r="AY307" s="254" t="s">
        <v>141</v>
      </c>
    </row>
    <row r="308" s="2" customFormat="1" ht="21.75" customHeight="1">
      <c r="A308" s="41"/>
      <c r="B308" s="42"/>
      <c r="C308" s="214" t="s">
        <v>285</v>
      </c>
      <c r="D308" s="214" t="s">
        <v>143</v>
      </c>
      <c r="E308" s="215" t="s">
        <v>425</v>
      </c>
      <c r="F308" s="216" t="s">
        <v>426</v>
      </c>
      <c r="G308" s="217" t="s">
        <v>146</v>
      </c>
      <c r="H308" s="218">
        <v>140</v>
      </c>
      <c r="I308" s="219"/>
      <c r="J308" s="220">
        <f>ROUND(I308*H308,2)</f>
        <v>0</v>
      </c>
      <c r="K308" s="216" t="s">
        <v>161</v>
      </c>
      <c r="L308" s="47"/>
      <c r="M308" s="221" t="s">
        <v>19</v>
      </c>
      <c r="N308" s="222" t="s">
        <v>47</v>
      </c>
      <c r="O308" s="87"/>
      <c r="P308" s="223">
        <f>O308*H308</f>
        <v>0</v>
      </c>
      <c r="Q308" s="223">
        <v>0</v>
      </c>
      <c r="R308" s="223">
        <f>Q308*H308</f>
        <v>0</v>
      </c>
      <c r="S308" s="223">
        <v>0</v>
      </c>
      <c r="T308" s="223">
        <f>S308*H308</f>
        <v>0</v>
      </c>
      <c r="U308" s="224" t="s">
        <v>19</v>
      </c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25" t="s">
        <v>147</v>
      </c>
      <c r="AT308" s="225" t="s">
        <v>143</v>
      </c>
      <c r="AU308" s="225" t="s">
        <v>83</v>
      </c>
      <c r="AY308" s="20" t="s">
        <v>141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20" t="s">
        <v>147</v>
      </c>
      <c r="BK308" s="226">
        <f>ROUND(I308*H308,2)</f>
        <v>0</v>
      </c>
      <c r="BL308" s="20" t="s">
        <v>147</v>
      </c>
      <c r="BM308" s="225" t="s">
        <v>427</v>
      </c>
    </row>
    <row r="309" s="2" customFormat="1">
      <c r="A309" s="41"/>
      <c r="B309" s="42"/>
      <c r="C309" s="43"/>
      <c r="D309" s="227" t="s">
        <v>148</v>
      </c>
      <c r="E309" s="43"/>
      <c r="F309" s="228" t="s">
        <v>428</v>
      </c>
      <c r="G309" s="43"/>
      <c r="H309" s="43"/>
      <c r="I309" s="229"/>
      <c r="J309" s="43"/>
      <c r="K309" s="43"/>
      <c r="L309" s="47"/>
      <c r="M309" s="230"/>
      <c r="N309" s="231"/>
      <c r="O309" s="87"/>
      <c r="P309" s="87"/>
      <c r="Q309" s="87"/>
      <c r="R309" s="87"/>
      <c r="S309" s="87"/>
      <c r="T309" s="87"/>
      <c r="U309" s="88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148</v>
      </c>
      <c r="AU309" s="20" t="s">
        <v>83</v>
      </c>
    </row>
    <row r="310" s="2" customFormat="1">
      <c r="A310" s="41"/>
      <c r="B310" s="42"/>
      <c r="C310" s="43"/>
      <c r="D310" s="255" t="s">
        <v>164</v>
      </c>
      <c r="E310" s="43"/>
      <c r="F310" s="256" t="s">
        <v>429</v>
      </c>
      <c r="G310" s="43"/>
      <c r="H310" s="43"/>
      <c r="I310" s="229"/>
      <c r="J310" s="43"/>
      <c r="K310" s="43"/>
      <c r="L310" s="47"/>
      <c r="M310" s="230"/>
      <c r="N310" s="231"/>
      <c r="O310" s="87"/>
      <c r="P310" s="87"/>
      <c r="Q310" s="87"/>
      <c r="R310" s="87"/>
      <c r="S310" s="87"/>
      <c r="T310" s="87"/>
      <c r="U310" s="88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164</v>
      </c>
      <c r="AU310" s="20" t="s">
        <v>83</v>
      </c>
    </row>
    <row r="311" s="2" customFormat="1">
      <c r="A311" s="41"/>
      <c r="B311" s="42"/>
      <c r="C311" s="43"/>
      <c r="D311" s="227" t="s">
        <v>149</v>
      </c>
      <c r="E311" s="43"/>
      <c r="F311" s="232" t="s">
        <v>430</v>
      </c>
      <c r="G311" s="43"/>
      <c r="H311" s="43"/>
      <c r="I311" s="229"/>
      <c r="J311" s="43"/>
      <c r="K311" s="43"/>
      <c r="L311" s="47"/>
      <c r="M311" s="230"/>
      <c r="N311" s="231"/>
      <c r="O311" s="87"/>
      <c r="P311" s="87"/>
      <c r="Q311" s="87"/>
      <c r="R311" s="87"/>
      <c r="S311" s="87"/>
      <c r="T311" s="87"/>
      <c r="U311" s="88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149</v>
      </c>
      <c r="AU311" s="20" t="s">
        <v>83</v>
      </c>
    </row>
    <row r="312" s="13" customFormat="1">
      <c r="A312" s="13"/>
      <c r="B312" s="233"/>
      <c r="C312" s="234"/>
      <c r="D312" s="227" t="s">
        <v>151</v>
      </c>
      <c r="E312" s="235" t="s">
        <v>19</v>
      </c>
      <c r="F312" s="236" t="s">
        <v>431</v>
      </c>
      <c r="G312" s="234"/>
      <c r="H312" s="237">
        <v>140</v>
      </c>
      <c r="I312" s="238"/>
      <c r="J312" s="234"/>
      <c r="K312" s="234"/>
      <c r="L312" s="239"/>
      <c r="M312" s="240"/>
      <c r="N312" s="241"/>
      <c r="O312" s="241"/>
      <c r="P312" s="241"/>
      <c r="Q312" s="241"/>
      <c r="R312" s="241"/>
      <c r="S312" s="241"/>
      <c r="T312" s="241"/>
      <c r="U312" s="242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151</v>
      </c>
      <c r="AU312" s="243" t="s">
        <v>83</v>
      </c>
      <c r="AV312" s="13" t="s">
        <v>83</v>
      </c>
      <c r="AW312" s="13" t="s">
        <v>35</v>
      </c>
      <c r="AX312" s="13" t="s">
        <v>74</v>
      </c>
      <c r="AY312" s="243" t="s">
        <v>141</v>
      </c>
    </row>
    <row r="313" s="14" customFormat="1">
      <c r="A313" s="14"/>
      <c r="B313" s="244"/>
      <c r="C313" s="245"/>
      <c r="D313" s="227" t="s">
        <v>151</v>
      </c>
      <c r="E313" s="246" t="s">
        <v>19</v>
      </c>
      <c r="F313" s="247" t="s">
        <v>153</v>
      </c>
      <c r="G313" s="245"/>
      <c r="H313" s="248">
        <v>140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2"/>
      <c r="U313" s="253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151</v>
      </c>
      <c r="AU313" s="254" t="s">
        <v>83</v>
      </c>
      <c r="AV313" s="14" t="s">
        <v>147</v>
      </c>
      <c r="AW313" s="14" t="s">
        <v>35</v>
      </c>
      <c r="AX313" s="14" t="s">
        <v>81</v>
      </c>
      <c r="AY313" s="254" t="s">
        <v>141</v>
      </c>
    </row>
    <row r="314" s="2" customFormat="1" ht="16.5" customHeight="1">
      <c r="A314" s="41"/>
      <c r="B314" s="42"/>
      <c r="C314" s="268" t="s">
        <v>432</v>
      </c>
      <c r="D314" s="268" t="s">
        <v>251</v>
      </c>
      <c r="E314" s="269" t="s">
        <v>433</v>
      </c>
      <c r="F314" s="270" t="s">
        <v>434</v>
      </c>
      <c r="G314" s="271" t="s">
        <v>146</v>
      </c>
      <c r="H314" s="272">
        <v>14.279999999999999</v>
      </c>
      <c r="I314" s="273"/>
      <c r="J314" s="274">
        <f>ROUND(I314*H314,2)</f>
        <v>0</v>
      </c>
      <c r="K314" s="270" t="s">
        <v>161</v>
      </c>
      <c r="L314" s="275"/>
      <c r="M314" s="276" t="s">
        <v>19</v>
      </c>
      <c r="N314" s="277" t="s">
        <v>47</v>
      </c>
      <c r="O314" s="87"/>
      <c r="P314" s="223">
        <f>O314*H314</f>
        <v>0</v>
      </c>
      <c r="Q314" s="223">
        <v>0</v>
      </c>
      <c r="R314" s="223">
        <f>Q314*H314</f>
        <v>0</v>
      </c>
      <c r="S314" s="223">
        <v>0</v>
      </c>
      <c r="T314" s="223">
        <f>S314*H314</f>
        <v>0</v>
      </c>
      <c r="U314" s="224" t="s">
        <v>19</v>
      </c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25" t="s">
        <v>169</v>
      </c>
      <c r="AT314" s="225" t="s">
        <v>251</v>
      </c>
      <c r="AU314" s="225" t="s">
        <v>83</v>
      </c>
      <c r="AY314" s="20" t="s">
        <v>141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20" t="s">
        <v>147</v>
      </c>
      <c r="BK314" s="226">
        <f>ROUND(I314*H314,2)</f>
        <v>0</v>
      </c>
      <c r="BL314" s="20" t="s">
        <v>147</v>
      </c>
      <c r="BM314" s="225" t="s">
        <v>435</v>
      </c>
    </row>
    <row r="315" s="2" customFormat="1">
      <c r="A315" s="41"/>
      <c r="B315" s="42"/>
      <c r="C315" s="43"/>
      <c r="D315" s="227" t="s">
        <v>148</v>
      </c>
      <c r="E315" s="43"/>
      <c r="F315" s="228" t="s">
        <v>434</v>
      </c>
      <c r="G315" s="43"/>
      <c r="H315" s="43"/>
      <c r="I315" s="229"/>
      <c r="J315" s="43"/>
      <c r="K315" s="43"/>
      <c r="L315" s="47"/>
      <c r="M315" s="230"/>
      <c r="N315" s="231"/>
      <c r="O315" s="87"/>
      <c r="P315" s="87"/>
      <c r="Q315" s="87"/>
      <c r="R315" s="87"/>
      <c r="S315" s="87"/>
      <c r="T315" s="87"/>
      <c r="U315" s="88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148</v>
      </c>
      <c r="AU315" s="20" t="s">
        <v>83</v>
      </c>
    </row>
    <row r="316" s="13" customFormat="1">
      <c r="A316" s="13"/>
      <c r="B316" s="233"/>
      <c r="C316" s="234"/>
      <c r="D316" s="227" t="s">
        <v>151</v>
      </c>
      <c r="E316" s="235" t="s">
        <v>19</v>
      </c>
      <c r="F316" s="236" t="s">
        <v>436</v>
      </c>
      <c r="G316" s="234"/>
      <c r="H316" s="237">
        <v>14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1"/>
      <c r="U316" s="242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151</v>
      </c>
      <c r="AU316" s="243" t="s">
        <v>83</v>
      </c>
      <c r="AV316" s="13" t="s">
        <v>83</v>
      </c>
      <c r="AW316" s="13" t="s">
        <v>35</v>
      </c>
      <c r="AX316" s="13" t="s">
        <v>74</v>
      </c>
      <c r="AY316" s="243" t="s">
        <v>141</v>
      </c>
    </row>
    <row r="317" s="14" customFormat="1">
      <c r="A317" s="14"/>
      <c r="B317" s="244"/>
      <c r="C317" s="245"/>
      <c r="D317" s="227" t="s">
        <v>151</v>
      </c>
      <c r="E317" s="246" t="s">
        <v>19</v>
      </c>
      <c r="F317" s="247" t="s">
        <v>153</v>
      </c>
      <c r="G317" s="245"/>
      <c r="H317" s="248">
        <v>14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2"/>
      <c r="U317" s="253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151</v>
      </c>
      <c r="AU317" s="254" t="s">
        <v>83</v>
      </c>
      <c r="AV317" s="14" t="s">
        <v>147</v>
      </c>
      <c r="AW317" s="14" t="s">
        <v>35</v>
      </c>
      <c r="AX317" s="14" t="s">
        <v>74</v>
      </c>
      <c r="AY317" s="254" t="s">
        <v>141</v>
      </c>
    </row>
    <row r="318" s="13" customFormat="1">
      <c r="A318" s="13"/>
      <c r="B318" s="233"/>
      <c r="C318" s="234"/>
      <c r="D318" s="227" t="s">
        <v>151</v>
      </c>
      <c r="E318" s="235" t="s">
        <v>19</v>
      </c>
      <c r="F318" s="236" t="s">
        <v>437</v>
      </c>
      <c r="G318" s="234"/>
      <c r="H318" s="237">
        <v>14.279999999999999</v>
      </c>
      <c r="I318" s="238"/>
      <c r="J318" s="234"/>
      <c r="K318" s="234"/>
      <c r="L318" s="239"/>
      <c r="M318" s="240"/>
      <c r="N318" s="241"/>
      <c r="O318" s="241"/>
      <c r="P318" s="241"/>
      <c r="Q318" s="241"/>
      <c r="R318" s="241"/>
      <c r="S318" s="241"/>
      <c r="T318" s="241"/>
      <c r="U318" s="242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151</v>
      </c>
      <c r="AU318" s="243" t="s">
        <v>83</v>
      </c>
      <c r="AV318" s="13" t="s">
        <v>83</v>
      </c>
      <c r="AW318" s="13" t="s">
        <v>35</v>
      </c>
      <c r="AX318" s="13" t="s">
        <v>74</v>
      </c>
      <c r="AY318" s="243" t="s">
        <v>141</v>
      </c>
    </row>
    <row r="319" s="14" customFormat="1">
      <c r="A319" s="14"/>
      <c r="B319" s="244"/>
      <c r="C319" s="245"/>
      <c r="D319" s="227" t="s">
        <v>151</v>
      </c>
      <c r="E319" s="246" t="s">
        <v>19</v>
      </c>
      <c r="F319" s="247" t="s">
        <v>153</v>
      </c>
      <c r="G319" s="245"/>
      <c r="H319" s="248">
        <v>14.279999999999999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2"/>
      <c r="U319" s="253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151</v>
      </c>
      <c r="AU319" s="254" t="s">
        <v>83</v>
      </c>
      <c r="AV319" s="14" t="s">
        <v>147</v>
      </c>
      <c r="AW319" s="14" t="s">
        <v>35</v>
      </c>
      <c r="AX319" s="14" t="s">
        <v>81</v>
      </c>
      <c r="AY319" s="254" t="s">
        <v>141</v>
      </c>
    </row>
    <row r="320" s="12" customFormat="1" ht="22.8" customHeight="1">
      <c r="A320" s="12"/>
      <c r="B320" s="198"/>
      <c r="C320" s="199"/>
      <c r="D320" s="200" t="s">
        <v>73</v>
      </c>
      <c r="E320" s="212" t="s">
        <v>162</v>
      </c>
      <c r="F320" s="212" t="s">
        <v>438</v>
      </c>
      <c r="G320" s="199"/>
      <c r="H320" s="199"/>
      <c r="I320" s="202"/>
      <c r="J320" s="213">
        <f>BK320</f>
        <v>0</v>
      </c>
      <c r="K320" s="199"/>
      <c r="L320" s="204"/>
      <c r="M320" s="205"/>
      <c r="N320" s="206"/>
      <c r="O320" s="206"/>
      <c r="P320" s="207">
        <f>SUM(P321:P331)</f>
        <v>0</v>
      </c>
      <c r="Q320" s="206"/>
      <c r="R320" s="207">
        <f>SUM(R321:R331)</f>
        <v>0</v>
      </c>
      <c r="S320" s="206"/>
      <c r="T320" s="207">
        <f>SUM(T321:T331)</f>
        <v>0</v>
      </c>
      <c r="U320" s="208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09" t="s">
        <v>81</v>
      </c>
      <c r="AT320" s="210" t="s">
        <v>73</v>
      </c>
      <c r="AU320" s="210" t="s">
        <v>81</v>
      </c>
      <c r="AY320" s="209" t="s">
        <v>141</v>
      </c>
      <c r="BK320" s="211">
        <f>SUM(BK321:BK331)</f>
        <v>0</v>
      </c>
    </row>
    <row r="321" s="2" customFormat="1" ht="16.5" customHeight="1">
      <c r="A321" s="41"/>
      <c r="B321" s="42"/>
      <c r="C321" s="214" t="s">
        <v>289</v>
      </c>
      <c r="D321" s="214" t="s">
        <v>143</v>
      </c>
      <c r="E321" s="215" t="s">
        <v>439</v>
      </c>
      <c r="F321" s="216" t="s">
        <v>440</v>
      </c>
      <c r="G321" s="217" t="s">
        <v>146</v>
      </c>
      <c r="H321" s="218">
        <v>67.980000000000004</v>
      </c>
      <c r="I321" s="219"/>
      <c r="J321" s="220">
        <f>ROUND(I321*H321,2)</f>
        <v>0</v>
      </c>
      <c r="K321" s="216" t="s">
        <v>161</v>
      </c>
      <c r="L321" s="47"/>
      <c r="M321" s="221" t="s">
        <v>19</v>
      </c>
      <c r="N321" s="222" t="s">
        <v>47</v>
      </c>
      <c r="O321" s="87"/>
      <c r="P321" s="223">
        <f>O321*H321</f>
        <v>0</v>
      </c>
      <c r="Q321" s="223">
        <v>0</v>
      </c>
      <c r="R321" s="223">
        <f>Q321*H321</f>
        <v>0</v>
      </c>
      <c r="S321" s="223">
        <v>0</v>
      </c>
      <c r="T321" s="223">
        <f>S321*H321</f>
        <v>0</v>
      </c>
      <c r="U321" s="224" t="s">
        <v>19</v>
      </c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25" t="s">
        <v>147</v>
      </c>
      <c r="AT321" s="225" t="s">
        <v>143</v>
      </c>
      <c r="AU321" s="225" t="s">
        <v>83</v>
      </c>
      <c r="AY321" s="20" t="s">
        <v>141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20" t="s">
        <v>147</v>
      </c>
      <c r="BK321" s="226">
        <f>ROUND(I321*H321,2)</f>
        <v>0</v>
      </c>
      <c r="BL321" s="20" t="s">
        <v>147</v>
      </c>
      <c r="BM321" s="225" t="s">
        <v>441</v>
      </c>
    </row>
    <row r="322" s="2" customFormat="1">
      <c r="A322" s="41"/>
      <c r="B322" s="42"/>
      <c r="C322" s="43"/>
      <c r="D322" s="227" t="s">
        <v>148</v>
      </c>
      <c r="E322" s="43"/>
      <c r="F322" s="228" t="s">
        <v>442</v>
      </c>
      <c r="G322" s="43"/>
      <c r="H322" s="43"/>
      <c r="I322" s="229"/>
      <c r="J322" s="43"/>
      <c r="K322" s="43"/>
      <c r="L322" s="47"/>
      <c r="M322" s="230"/>
      <c r="N322" s="231"/>
      <c r="O322" s="87"/>
      <c r="P322" s="87"/>
      <c r="Q322" s="87"/>
      <c r="R322" s="87"/>
      <c r="S322" s="87"/>
      <c r="T322" s="87"/>
      <c r="U322" s="88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148</v>
      </c>
      <c r="AU322" s="20" t="s">
        <v>83</v>
      </c>
    </row>
    <row r="323" s="2" customFormat="1">
      <c r="A323" s="41"/>
      <c r="B323" s="42"/>
      <c r="C323" s="43"/>
      <c r="D323" s="255" t="s">
        <v>164</v>
      </c>
      <c r="E323" s="43"/>
      <c r="F323" s="256" t="s">
        <v>443</v>
      </c>
      <c r="G323" s="43"/>
      <c r="H323" s="43"/>
      <c r="I323" s="229"/>
      <c r="J323" s="43"/>
      <c r="K323" s="43"/>
      <c r="L323" s="47"/>
      <c r="M323" s="230"/>
      <c r="N323" s="231"/>
      <c r="O323" s="87"/>
      <c r="P323" s="87"/>
      <c r="Q323" s="87"/>
      <c r="R323" s="87"/>
      <c r="S323" s="87"/>
      <c r="T323" s="87"/>
      <c r="U323" s="88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164</v>
      </c>
      <c r="AU323" s="20" t="s">
        <v>83</v>
      </c>
    </row>
    <row r="324" s="2" customFormat="1">
      <c r="A324" s="41"/>
      <c r="B324" s="42"/>
      <c r="C324" s="43"/>
      <c r="D324" s="227" t="s">
        <v>149</v>
      </c>
      <c r="E324" s="43"/>
      <c r="F324" s="232" t="s">
        <v>444</v>
      </c>
      <c r="G324" s="43"/>
      <c r="H324" s="43"/>
      <c r="I324" s="229"/>
      <c r="J324" s="43"/>
      <c r="K324" s="43"/>
      <c r="L324" s="47"/>
      <c r="M324" s="230"/>
      <c r="N324" s="231"/>
      <c r="O324" s="87"/>
      <c r="P324" s="87"/>
      <c r="Q324" s="87"/>
      <c r="R324" s="87"/>
      <c r="S324" s="87"/>
      <c r="T324" s="87"/>
      <c r="U324" s="88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149</v>
      </c>
      <c r="AU324" s="20" t="s">
        <v>83</v>
      </c>
    </row>
    <row r="325" s="13" customFormat="1">
      <c r="A325" s="13"/>
      <c r="B325" s="233"/>
      <c r="C325" s="234"/>
      <c r="D325" s="227" t="s">
        <v>151</v>
      </c>
      <c r="E325" s="235" t="s">
        <v>19</v>
      </c>
      <c r="F325" s="236" t="s">
        <v>445</v>
      </c>
      <c r="G325" s="234"/>
      <c r="H325" s="237">
        <v>67.980000000000004</v>
      </c>
      <c r="I325" s="238"/>
      <c r="J325" s="234"/>
      <c r="K325" s="234"/>
      <c r="L325" s="239"/>
      <c r="M325" s="240"/>
      <c r="N325" s="241"/>
      <c r="O325" s="241"/>
      <c r="P325" s="241"/>
      <c r="Q325" s="241"/>
      <c r="R325" s="241"/>
      <c r="S325" s="241"/>
      <c r="T325" s="241"/>
      <c r="U325" s="242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151</v>
      </c>
      <c r="AU325" s="243" t="s">
        <v>83</v>
      </c>
      <c r="AV325" s="13" t="s">
        <v>83</v>
      </c>
      <c r="AW325" s="13" t="s">
        <v>35</v>
      </c>
      <c r="AX325" s="13" t="s">
        <v>74</v>
      </c>
      <c r="AY325" s="243" t="s">
        <v>141</v>
      </c>
    </row>
    <row r="326" s="14" customFormat="1">
      <c r="A326" s="14"/>
      <c r="B326" s="244"/>
      <c r="C326" s="245"/>
      <c r="D326" s="227" t="s">
        <v>151</v>
      </c>
      <c r="E326" s="246" t="s">
        <v>19</v>
      </c>
      <c r="F326" s="247" t="s">
        <v>153</v>
      </c>
      <c r="G326" s="245"/>
      <c r="H326" s="248">
        <v>67.980000000000004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2"/>
      <c r="U326" s="253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151</v>
      </c>
      <c r="AU326" s="254" t="s">
        <v>83</v>
      </c>
      <c r="AV326" s="14" t="s">
        <v>147</v>
      </c>
      <c r="AW326" s="14" t="s">
        <v>35</v>
      </c>
      <c r="AX326" s="14" t="s">
        <v>81</v>
      </c>
      <c r="AY326" s="254" t="s">
        <v>141</v>
      </c>
    </row>
    <row r="327" s="2" customFormat="1" ht="16.5" customHeight="1">
      <c r="A327" s="41"/>
      <c r="B327" s="42"/>
      <c r="C327" s="214" t="s">
        <v>446</v>
      </c>
      <c r="D327" s="214" t="s">
        <v>143</v>
      </c>
      <c r="E327" s="215" t="s">
        <v>447</v>
      </c>
      <c r="F327" s="216" t="s">
        <v>448</v>
      </c>
      <c r="G327" s="217" t="s">
        <v>146</v>
      </c>
      <c r="H327" s="218">
        <v>52</v>
      </c>
      <c r="I327" s="219"/>
      <c r="J327" s="220">
        <f>ROUND(I327*H327,2)</f>
        <v>0</v>
      </c>
      <c r="K327" s="216" t="s">
        <v>19</v>
      </c>
      <c r="L327" s="47"/>
      <c r="M327" s="221" t="s">
        <v>19</v>
      </c>
      <c r="N327" s="222" t="s">
        <v>47</v>
      </c>
      <c r="O327" s="87"/>
      <c r="P327" s="223">
        <f>O327*H327</f>
        <v>0</v>
      </c>
      <c r="Q327" s="223">
        <v>0</v>
      </c>
      <c r="R327" s="223">
        <f>Q327*H327</f>
        <v>0</v>
      </c>
      <c r="S327" s="223">
        <v>0</v>
      </c>
      <c r="T327" s="223">
        <f>S327*H327</f>
        <v>0</v>
      </c>
      <c r="U327" s="224" t="s">
        <v>19</v>
      </c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25" t="s">
        <v>147</v>
      </c>
      <c r="AT327" s="225" t="s">
        <v>143</v>
      </c>
      <c r="AU327" s="225" t="s">
        <v>83</v>
      </c>
      <c r="AY327" s="20" t="s">
        <v>141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20" t="s">
        <v>147</v>
      </c>
      <c r="BK327" s="226">
        <f>ROUND(I327*H327,2)</f>
        <v>0</v>
      </c>
      <c r="BL327" s="20" t="s">
        <v>147</v>
      </c>
      <c r="BM327" s="225" t="s">
        <v>449</v>
      </c>
    </row>
    <row r="328" s="2" customFormat="1">
      <c r="A328" s="41"/>
      <c r="B328" s="42"/>
      <c r="C328" s="43"/>
      <c r="D328" s="227" t="s">
        <v>148</v>
      </c>
      <c r="E328" s="43"/>
      <c r="F328" s="228" t="s">
        <v>450</v>
      </c>
      <c r="G328" s="43"/>
      <c r="H328" s="43"/>
      <c r="I328" s="229"/>
      <c r="J328" s="43"/>
      <c r="K328" s="43"/>
      <c r="L328" s="47"/>
      <c r="M328" s="230"/>
      <c r="N328" s="231"/>
      <c r="O328" s="87"/>
      <c r="P328" s="87"/>
      <c r="Q328" s="87"/>
      <c r="R328" s="87"/>
      <c r="S328" s="87"/>
      <c r="T328" s="87"/>
      <c r="U328" s="88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148</v>
      </c>
      <c r="AU328" s="20" t="s">
        <v>83</v>
      </c>
    </row>
    <row r="329" s="2" customFormat="1">
      <c r="A329" s="41"/>
      <c r="B329" s="42"/>
      <c r="C329" s="43"/>
      <c r="D329" s="227" t="s">
        <v>149</v>
      </c>
      <c r="E329" s="43"/>
      <c r="F329" s="232" t="s">
        <v>451</v>
      </c>
      <c r="G329" s="43"/>
      <c r="H329" s="43"/>
      <c r="I329" s="229"/>
      <c r="J329" s="43"/>
      <c r="K329" s="43"/>
      <c r="L329" s="47"/>
      <c r="M329" s="230"/>
      <c r="N329" s="231"/>
      <c r="O329" s="87"/>
      <c r="P329" s="87"/>
      <c r="Q329" s="87"/>
      <c r="R329" s="87"/>
      <c r="S329" s="87"/>
      <c r="T329" s="87"/>
      <c r="U329" s="88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149</v>
      </c>
      <c r="AU329" s="20" t="s">
        <v>83</v>
      </c>
    </row>
    <row r="330" s="13" customFormat="1">
      <c r="A330" s="13"/>
      <c r="B330" s="233"/>
      <c r="C330" s="234"/>
      <c r="D330" s="227" t="s">
        <v>151</v>
      </c>
      <c r="E330" s="235" t="s">
        <v>19</v>
      </c>
      <c r="F330" s="236" t="s">
        <v>452</v>
      </c>
      <c r="G330" s="234"/>
      <c r="H330" s="237">
        <v>52</v>
      </c>
      <c r="I330" s="238"/>
      <c r="J330" s="234"/>
      <c r="K330" s="234"/>
      <c r="L330" s="239"/>
      <c r="M330" s="240"/>
      <c r="N330" s="241"/>
      <c r="O330" s="241"/>
      <c r="P330" s="241"/>
      <c r="Q330" s="241"/>
      <c r="R330" s="241"/>
      <c r="S330" s="241"/>
      <c r="T330" s="241"/>
      <c r="U330" s="242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3" t="s">
        <v>151</v>
      </c>
      <c r="AU330" s="243" t="s">
        <v>83</v>
      </c>
      <c r="AV330" s="13" t="s">
        <v>83</v>
      </c>
      <c r="AW330" s="13" t="s">
        <v>35</v>
      </c>
      <c r="AX330" s="13" t="s">
        <v>74</v>
      </c>
      <c r="AY330" s="243" t="s">
        <v>141</v>
      </c>
    </row>
    <row r="331" s="14" customFormat="1">
      <c r="A331" s="14"/>
      <c r="B331" s="244"/>
      <c r="C331" s="245"/>
      <c r="D331" s="227" t="s">
        <v>151</v>
      </c>
      <c r="E331" s="246" t="s">
        <v>19</v>
      </c>
      <c r="F331" s="247" t="s">
        <v>153</v>
      </c>
      <c r="G331" s="245"/>
      <c r="H331" s="248">
        <v>52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2"/>
      <c r="U331" s="253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151</v>
      </c>
      <c r="AU331" s="254" t="s">
        <v>83</v>
      </c>
      <c r="AV331" s="14" t="s">
        <v>147</v>
      </c>
      <c r="AW331" s="14" t="s">
        <v>35</v>
      </c>
      <c r="AX331" s="14" t="s">
        <v>81</v>
      </c>
      <c r="AY331" s="254" t="s">
        <v>141</v>
      </c>
    </row>
    <row r="332" s="12" customFormat="1" ht="22.8" customHeight="1">
      <c r="A332" s="12"/>
      <c r="B332" s="198"/>
      <c r="C332" s="199"/>
      <c r="D332" s="200" t="s">
        <v>73</v>
      </c>
      <c r="E332" s="212" t="s">
        <v>169</v>
      </c>
      <c r="F332" s="212" t="s">
        <v>453</v>
      </c>
      <c r="G332" s="199"/>
      <c r="H332" s="199"/>
      <c r="I332" s="202"/>
      <c r="J332" s="213">
        <f>BK332</f>
        <v>0</v>
      </c>
      <c r="K332" s="199"/>
      <c r="L332" s="204"/>
      <c r="M332" s="205"/>
      <c r="N332" s="206"/>
      <c r="O332" s="206"/>
      <c r="P332" s="207">
        <f>SUM(P333:P337)</f>
        <v>0</v>
      </c>
      <c r="Q332" s="206"/>
      <c r="R332" s="207">
        <f>SUM(R333:R337)</f>
        <v>0</v>
      </c>
      <c r="S332" s="206"/>
      <c r="T332" s="207">
        <f>SUM(T333:T337)</f>
        <v>0</v>
      </c>
      <c r="U332" s="208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09" t="s">
        <v>81</v>
      </c>
      <c r="AT332" s="210" t="s">
        <v>73</v>
      </c>
      <c r="AU332" s="210" t="s">
        <v>81</v>
      </c>
      <c r="AY332" s="209" t="s">
        <v>141</v>
      </c>
      <c r="BK332" s="211">
        <f>SUM(BK333:BK337)</f>
        <v>0</v>
      </c>
    </row>
    <row r="333" s="2" customFormat="1" ht="24.15" customHeight="1">
      <c r="A333" s="41"/>
      <c r="B333" s="42"/>
      <c r="C333" s="214" t="s">
        <v>294</v>
      </c>
      <c r="D333" s="214" t="s">
        <v>143</v>
      </c>
      <c r="E333" s="215" t="s">
        <v>454</v>
      </c>
      <c r="F333" s="216" t="s">
        <v>455</v>
      </c>
      <c r="G333" s="217" t="s">
        <v>456</v>
      </c>
      <c r="H333" s="218">
        <v>8</v>
      </c>
      <c r="I333" s="219"/>
      <c r="J333" s="220">
        <f>ROUND(I333*H333,2)</f>
        <v>0</v>
      </c>
      <c r="K333" s="216" t="s">
        <v>19</v>
      </c>
      <c r="L333" s="47"/>
      <c r="M333" s="221" t="s">
        <v>19</v>
      </c>
      <c r="N333" s="222" t="s">
        <v>47</v>
      </c>
      <c r="O333" s="87"/>
      <c r="P333" s="223">
        <f>O333*H333</f>
        <v>0</v>
      </c>
      <c r="Q333" s="223">
        <v>0</v>
      </c>
      <c r="R333" s="223">
        <f>Q333*H333</f>
        <v>0</v>
      </c>
      <c r="S333" s="223">
        <v>0</v>
      </c>
      <c r="T333" s="223">
        <f>S333*H333</f>
        <v>0</v>
      </c>
      <c r="U333" s="224" t="s">
        <v>19</v>
      </c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25" t="s">
        <v>147</v>
      </c>
      <c r="AT333" s="225" t="s">
        <v>143</v>
      </c>
      <c r="AU333" s="225" t="s">
        <v>83</v>
      </c>
      <c r="AY333" s="20" t="s">
        <v>141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20" t="s">
        <v>147</v>
      </c>
      <c r="BK333" s="226">
        <f>ROUND(I333*H333,2)</f>
        <v>0</v>
      </c>
      <c r="BL333" s="20" t="s">
        <v>147</v>
      </c>
      <c r="BM333" s="225" t="s">
        <v>457</v>
      </c>
    </row>
    <row r="334" s="2" customFormat="1">
      <c r="A334" s="41"/>
      <c r="B334" s="42"/>
      <c r="C334" s="43"/>
      <c r="D334" s="227" t="s">
        <v>148</v>
      </c>
      <c r="E334" s="43"/>
      <c r="F334" s="228" t="s">
        <v>455</v>
      </c>
      <c r="G334" s="43"/>
      <c r="H334" s="43"/>
      <c r="I334" s="229"/>
      <c r="J334" s="43"/>
      <c r="K334" s="43"/>
      <c r="L334" s="47"/>
      <c r="M334" s="230"/>
      <c r="N334" s="231"/>
      <c r="O334" s="87"/>
      <c r="P334" s="87"/>
      <c r="Q334" s="87"/>
      <c r="R334" s="87"/>
      <c r="S334" s="87"/>
      <c r="T334" s="87"/>
      <c r="U334" s="88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148</v>
      </c>
      <c r="AU334" s="20" t="s">
        <v>83</v>
      </c>
    </row>
    <row r="335" s="2" customFormat="1">
      <c r="A335" s="41"/>
      <c r="B335" s="42"/>
      <c r="C335" s="43"/>
      <c r="D335" s="227" t="s">
        <v>149</v>
      </c>
      <c r="E335" s="43"/>
      <c r="F335" s="232" t="s">
        <v>458</v>
      </c>
      <c r="G335" s="43"/>
      <c r="H335" s="43"/>
      <c r="I335" s="229"/>
      <c r="J335" s="43"/>
      <c r="K335" s="43"/>
      <c r="L335" s="47"/>
      <c r="M335" s="230"/>
      <c r="N335" s="231"/>
      <c r="O335" s="87"/>
      <c r="P335" s="87"/>
      <c r="Q335" s="87"/>
      <c r="R335" s="87"/>
      <c r="S335" s="87"/>
      <c r="T335" s="87"/>
      <c r="U335" s="88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149</v>
      </c>
      <c r="AU335" s="20" t="s">
        <v>83</v>
      </c>
    </row>
    <row r="336" s="13" customFormat="1">
      <c r="A336" s="13"/>
      <c r="B336" s="233"/>
      <c r="C336" s="234"/>
      <c r="D336" s="227" t="s">
        <v>151</v>
      </c>
      <c r="E336" s="235" t="s">
        <v>19</v>
      </c>
      <c r="F336" s="236" t="s">
        <v>459</v>
      </c>
      <c r="G336" s="234"/>
      <c r="H336" s="237">
        <v>8</v>
      </c>
      <c r="I336" s="238"/>
      <c r="J336" s="234"/>
      <c r="K336" s="234"/>
      <c r="L336" s="239"/>
      <c r="M336" s="240"/>
      <c r="N336" s="241"/>
      <c r="O336" s="241"/>
      <c r="P336" s="241"/>
      <c r="Q336" s="241"/>
      <c r="R336" s="241"/>
      <c r="S336" s="241"/>
      <c r="T336" s="241"/>
      <c r="U336" s="242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151</v>
      </c>
      <c r="AU336" s="243" t="s">
        <v>83</v>
      </c>
      <c r="AV336" s="13" t="s">
        <v>83</v>
      </c>
      <c r="AW336" s="13" t="s">
        <v>35</v>
      </c>
      <c r="AX336" s="13" t="s">
        <v>74</v>
      </c>
      <c r="AY336" s="243" t="s">
        <v>141</v>
      </c>
    </row>
    <row r="337" s="14" customFormat="1">
      <c r="A337" s="14"/>
      <c r="B337" s="244"/>
      <c r="C337" s="245"/>
      <c r="D337" s="227" t="s">
        <v>151</v>
      </c>
      <c r="E337" s="246" t="s">
        <v>19</v>
      </c>
      <c r="F337" s="247" t="s">
        <v>153</v>
      </c>
      <c r="G337" s="245"/>
      <c r="H337" s="248">
        <v>8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2"/>
      <c r="U337" s="253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4" t="s">
        <v>151</v>
      </c>
      <c r="AU337" s="254" t="s">
        <v>83</v>
      </c>
      <c r="AV337" s="14" t="s">
        <v>147</v>
      </c>
      <c r="AW337" s="14" t="s">
        <v>35</v>
      </c>
      <c r="AX337" s="14" t="s">
        <v>81</v>
      </c>
      <c r="AY337" s="254" t="s">
        <v>141</v>
      </c>
    </row>
    <row r="338" s="12" customFormat="1" ht="22.8" customHeight="1">
      <c r="A338" s="12"/>
      <c r="B338" s="198"/>
      <c r="C338" s="199"/>
      <c r="D338" s="200" t="s">
        <v>73</v>
      </c>
      <c r="E338" s="212" t="s">
        <v>200</v>
      </c>
      <c r="F338" s="212" t="s">
        <v>460</v>
      </c>
      <c r="G338" s="199"/>
      <c r="H338" s="199"/>
      <c r="I338" s="202"/>
      <c r="J338" s="213">
        <f>BK338</f>
        <v>0</v>
      </c>
      <c r="K338" s="199"/>
      <c r="L338" s="204"/>
      <c r="M338" s="205"/>
      <c r="N338" s="206"/>
      <c r="O338" s="206"/>
      <c r="P338" s="207">
        <f>SUM(P339:P423)</f>
        <v>0</v>
      </c>
      <c r="Q338" s="206"/>
      <c r="R338" s="207">
        <f>SUM(R339:R423)</f>
        <v>0</v>
      </c>
      <c r="S338" s="206"/>
      <c r="T338" s="207">
        <f>SUM(T339:T423)</f>
        <v>0</v>
      </c>
      <c r="U338" s="208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09" t="s">
        <v>81</v>
      </c>
      <c r="AT338" s="210" t="s">
        <v>73</v>
      </c>
      <c r="AU338" s="210" t="s">
        <v>81</v>
      </c>
      <c r="AY338" s="209" t="s">
        <v>141</v>
      </c>
      <c r="BK338" s="211">
        <f>SUM(BK339:BK423)</f>
        <v>0</v>
      </c>
    </row>
    <row r="339" s="2" customFormat="1" ht="16.5" customHeight="1">
      <c r="A339" s="41"/>
      <c r="B339" s="42"/>
      <c r="C339" s="214" t="s">
        <v>461</v>
      </c>
      <c r="D339" s="214" t="s">
        <v>143</v>
      </c>
      <c r="E339" s="215" t="s">
        <v>462</v>
      </c>
      <c r="F339" s="216" t="s">
        <v>463</v>
      </c>
      <c r="G339" s="217" t="s">
        <v>160</v>
      </c>
      <c r="H339" s="218">
        <v>66</v>
      </c>
      <c r="I339" s="219"/>
      <c r="J339" s="220">
        <f>ROUND(I339*H339,2)</f>
        <v>0</v>
      </c>
      <c r="K339" s="216" t="s">
        <v>161</v>
      </c>
      <c r="L339" s="47"/>
      <c r="M339" s="221" t="s">
        <v>19</v>
      </c>
      <c r="N339" s="222" t="s">
        <v>47</v>
      </c>
      <c r="O339" s="87"/>
      <c r="P339" s="223">
        <f>O339*H339</f>
        <v>0</v>
      </c>
      <c r="Q339" s="223">
        <v>0</v>
      </c>
      <c r="R339" s="223">
        <f>Q339*H339</f>
        <v>0</v>
      </c>
      <c r="S339" s="223">
        <v>0</v>
      </c>
      <c r="T339" s="223">
        <f>S339*H339</f>
        <v>0</v>
      </c>
      <c r="U339" s="224" t="s">
        <v>19</v>
      </c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25" t="s">
        <v>147</v>
      </c>
      <c r="AT339" s="225" t="s">
        <v>143</v>
      </c>
      <c r="AU339" s="225" t="s">
        <v>83</v>
      </c>
      <c r="AY339" s="20" t="s">
        <v>141</v>
      </c>
      <c r="BE339" s="226">
        <f>IF(N339="základní",J339,0)</f>
        <v>0</v>
      </c>
      <c r="BF339" s="226">
        <f>IF(N339="snížená",J339,0)</f>
        <v>0</v>
      </c>
      <c r="BG339" s="226">
        <f>IF(N339="zákl. přenesená",J339,0)</f>
        <v>0</v>
      </c>
      <c r="BH339" s="226">
        <f>IF(N339="sníž. přenesená",J339,0)</f>
        <v>0</v>
      </c>
      <c r="BI339" s="226">
        <f>IF(N339="nulová",J339,0)</f>
        <v>0</v>
      </c>
      <c r="BJ339" s="20" t="s">
        <v>147</v>
      </c>
      <c r="BK339" s="226">
        <f>ROUND(I339*H339,2)</f>
        <v>0</v>
      </c>
      <c r="BL339" s="20" t="s">
        <v>147</v>
      </c>
      <c r="BM339" s="225" t="s">
        <v>464</v>
      </c>
    </row>
    <row r="340" s="2" customFormat="1">
      <c r="A340" s="41"/>
      <c r="B340" s="42"/>
      <c r="C340" s="43"/>
      <c r="D340" s="227" t="s">
        <v>148</v>
      </c>
      <c r="E340" s="43"/>
      <c r="F340" s="228" t="s">
        <v>465</v>
      </c>
      <c r="G340" s="43"/>
      <c r="H340" s="43"/>
      <c r="I340" s="229"/>
      <c r="J340" s="43"/>
      <c r="K340" s="43"/>
      <c r="L340" s="47"/>
      <c r="M340" s="230"/>
      <c r="N340" s="231"/>
      <c r="O340" s="87"/>
      <c r="P340" s="87"/>
      <c r="Q340" s="87"/>
      <c r="R340" s="87"/>
      <c r="S340" s="87"/>
      <c r="T340" s="87"/>
      <c r="U340" s="88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148</v>
      </c>
      <c r="AU340" s="20" t="s">
        <v>83</v>
      </c>
    </row>
    <row r="341" s="2" customFormat="1">
      <c r="A341" s="41"/>
      <c r="B341" s="42"/>
      <c r="C341" s="43"/>
      <c r="D341" s="255" t="s">
        <v>164</v>
      </c>
      <c r="E341" s="43"/>
      <c r="F341" s="256" t="s">
        <v>466</v>
      </c>
      <c r="G341" s="43"/>
      <c r="H341" s="43"/>
      <c r="I341" s="229"/>
      <c r="J341" s="43"/>
      <c r="K341" s="43"/>
      <c r="L341" s="47"/>
      <c r="M341" s="230"/>
      <c r="N341" s="231"/>
      <c r="O341" s="87"/>
      <c r="P341" s="87"/>
      <c r="Q341" s="87"/>
      <c r="R341" s="87"/>
      <c r="S341" s="87"/>
      <c r="T341" s="87"/>
      <c r="U341" s="88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164</v>
      </c>
      <c r="AU341" s="20" t="s">
        <v>83</v>
      </c>
    </row>
    <row r="342" s="13" customFormat="1">
      <c r="A342" s="13"/>
      <c r="B342" s="233"/>
      <c r="C342" s="234"/>
      <c r="D342" s="227" t="s">
        <v>151</v>
      </c>
      <c r="E342" s="235" t="s">
        <v>19</v>
      </c>
      <c r="F342" s="236" t="s">
        <v>467</v>
      </c>
      <c r="G342" s="234"/>
      <c r="H342" s="237">
        <v>66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1"/>
      <c r="U342" s="242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151</v>
      </c>
      <c r="AU342" s="243" t="s">
        <v>83</v>
      </c>
      <c r="AV342" s="13" t="s">
        <v>83</v>
      </c>
      <c r="AW342" s="13" t="s">
        <v>35</v>
      </c>
      <c r="AX342" s="13" t="s">
        <v>74</v>
      </c>
      <c r="AY342" s="243" t="s">
        <v>141</v>
      </c>
    </row>
    <row r="343" s="14" customFormat="1">
      <c r="A343" s="14"/>
      <c r="B343" s="244"/>
      <c r="C343" s="245"/>
      <c r="D343" s="227" t="s">
        <v>151</v>
      </c>
      <c r="E343" s="246" t="s">
        <v>19</v>
      </c>
      <c r="F343" s="247" t="s">
        <v>153</v>
      </c>
      <c r="G343" s="245"/>
      <c r="H343" s="248">
        <v>66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2"/>
      <c r="U343" s="253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4" t="s">
        <v>151</v>
      </c>
      <c r="AU343" s="254" t="s">
        <v>83</v>
      </c>
      <c r="AV343" s="14" t="s">
        <v>147</v>
      </c>
      <c r="AW343" s="14" t="s">
        <v>35</v>
      </c>
      <c r="AX343" s="14" t="s">
        <v>81</v>
      </c>
      <c r="AY343" s="254" t="s">
        <v>141</v>
      </c>
    </row>
    <row r="344" s="2" customFormat="1" ht="16.5" customHeight="1">
      <c r="A344" s="41"/>
      <c r="B344" s="42"/>
      <c r="C344" s="268" t="s">
        <v>300</v>
      </c>
      <c r="D344" s="268" t="s">
        <v>251</v>
      </c>
      <c r="E344" s="269" t="s">
        <v>468</v>
      </c>
      <c r="F344" s="270" t="s">
        <v>469</v>
      </c>
      <c r="G344" s="271" t="s">
        <v>160</v>
      </c>
      <c r="H344" s="272">
        <v>67.319999999999993</v>
      </c>
      <c r="I344" s="273"/>
      <c r="J344" s="274">
        <f>ROUND(I344*H344,2)</f>
        <v>0</v>
      </c>
      <c r="K344" s="270" t="s">
        <v>161</v>
      </c>
      <c r="L344" s="275"/>
      <c r="M344" s="276" t="s">
        <v>19</v>
      </c>
      <c r="N344" s="277" t="s">
        <v>47</v>
      </c>
      <c r="O344" s="87"/>
      <c r="P344" s="223">
        <f>O344*H344</f>
        <v>0</v>
      </c>
      <c r="Q344" s="223">
        <v>0</v>
      </c>
      <c r="R344" s="223">
        <f>Q344*H344</f>
        <v>0</v>
      </c>
      <c r="S344" s="223">
        <v>0</v>
      </c>
      <c r="T344" s="223">
        <f>S344*H344</f>
        <v>0</v>
      </c>
      <c r="U344" s="224" t="s">
        <v>19</v>
      </c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25" t="s">
        <v>169</v>
      </c>
      <c r="AT344" s="225" t="s">
        <v>251</v>
      </c>
      <c r="AU344" s="225" t="s">
        <v>83</v>
      </c>
      <c r="AY344" s="20" t="s">
        <v>141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20" t="s">
        <v>147</v>
      </c>
      <c r="BK344" s="226">
        <f>ROUND(I344*H344,2)</f>
        <v>0</v>
      </c>
      <c r="BL344" s="20" t="s">
        <v>147</v>
      </c>
      <c r="BM344" s="225" t="s">
        <v>470</v>
      </c>
    </row>
    <row r="345" s="2" customFormat="1">
      <c r="A345" s="41"/>
      <c r="B345" s="42"/>
      <c r="C345" s="43"/>
      <c r="D345" s="227" t="s">
        <v>148</v>
      </c>
      <c r="E345" s="43"/>
      <c r="F345" s="228" t="s">
        <v>469</v>
      </c>
      <c r="G345" s="43"/>
      <c r="H345" s="43"/>
      <c r="I345" s="229"/>
      <c r="J345" s="43"/>
      <c r="K345" s="43"/>
      <c r="L345" s="47"/>
      <c r="M345" s="230"/>
      <c r="N345" s="231"/>
      <c r="O345" s="87"/>
      <c r="P345" s="87"/>
      <c r="Q345" s="87"/>
      <c r="R345" s="87"/>
      <c r="S345" s="87"/>
      <c r="T345" s="87"/>
      <c r="U345" s="88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148</v>
      </c>
      <c r="AU345" s="20" t="s">
        <v>83</v>
      </c>
    </row>
    <row r="346" s="13" customFormat="1">
      <c r="A346" s="13"/>
      <c r="B346" s="233"/>
      <c r="C346" s="234"/>
      <c r="D346" s="227" t="s">
        <v>151</v>
      </c>
      <c r="E346" s="235" t="s">
        <v>19</v>
      </c>
      <c r="F346" s="236" t="s">
        <v>471</v>
      </c>
      <c r="G346" s="234"/>
      <c r="H346" s="237">
        <v>67.319999999999993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1"/>
      <c r="U346" s="242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151</v>
      </c>
      <c r="AU346" s="243" t="s">
        <v>83</v>
      </c>
      <c r="AV346" s="13" t="s">
        <v>83</v>
      </c>
      <c r="AW346" s="13" t="s">
        <v>35</v>
      </c>
      <c r="AX346" s="13" t="s">
        <v>74</v>
      </c>
      <c r="AY346" s="243" t="s">
        <v>141</v>
      </c>
    </row>
    <row r="347" s="14" customFormat="1">
      <c r="A347" s="14"/>
      <c r="B347" s="244"/>
      <c r="C347" s="245"/>
      <c r="D347" s="227" t="s">
        <v>151</v>
      </c>
      <c r="E347" s="246" t="s">
        <v>19</v>
      </c>
      <c r="F347" s="247" t="s">
        <v>153</v>
      </c>
      <c r="G347" s="245"/>
      <c r="H347" s="248">
        <v>67.319999999999993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2"/>
      <c r="U347" s="253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4" t="s">
        <v>151</v>
      </c>
      <c r="AU347" s="254" t="s">
        <v>83</v>
      </c>
      <c r="AV347" s="14" t="s">
        <v>147</v>
      </c>
      <c r="AW347" s="14" t="s">
        <v>35</v>
      </c>
      <c r="AX347" s="14" t="s">
        <v>81</v>
      </c>
      <c r="AY347" s="254" t="s">
        <v>141</v>
      </c>
    </row>
    <row r="348" s="2" customFormat="1" ht="16.5" customHeight="1">
      <c r="A348" s="41"/>
      <c r="B348" s="42"/>
      <c r="C348" s="214" t="s">
        <v>472</v>
      </c>
      <c r="D348" s="214" t="s">
        <v>143</v>
      </c>
      <c r="E348" s="215" t="s">
        <v>473</v>
      </c>
      <c r="F348" s="216" t="s">
        <v>474</v>
      </c>
      <c r="G348" s="217" t="s">
        <v>146</v>
      </c>
      <c r="H348" s="218">
        <v>126</v>
      </c>
      <c r="I348" s="219"/>
      <c r="J348" s="220">
        <f>ROUND(I348*H348,2)</f>
        <v>0</v>
      </c>
      <c r="K348" s="216" t="s">
        <v>161</v>
      </c>
      <c r="L348" s="47"/>
      <c r="M348" s="221" t="s">
        <v>19</v>
      </c>
      <c r="N348" s="222" t="s">
        <v>47</v>
      </c>
      <c r="O348" s="87"/>
      <c r="P348" s="223">
        <f>O348*H348</f>
        <v>0</v>
      </c>
      <c r="Q348" s="223">
        <v>0</v>
      </c>
      <c r="R348" s="223">
        <f>Q348*H348</f>
        <v>0</v>
      </c>
      <c r="S348" s="223">
        <v>0</v>
      </c>
      <c r="T348" s="223">
        <f>S348*H348</f>
        <v>0</v>
      </c>
      <c r="U348" s="224" t="s">
        <v>19</v>
      </c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25" t="s">
        <v>147</v>
      </c>
      <c r="AT348" s="225" t="s">
        <v>143</v>
      </c>
      <c r="AU348" s="225" t="s">
        <v>83</v>
      </c>
      <c r="AY348" s="20" t="s">
        <v>141</v>
      </c>
      <c r="BE348" s="226">
        <f>IF(N348="základní",J348,0)</f>
        <v>0</v>
      </c>
      <c r="BF348" s="226">
        <f>IF(N348="snížená",J348,0)</f>
        <v>0</v>
      </c>
      <c r="BG348" s="226">
        <f>IF(N348="zákl. přenesená",J348,0)</f>
        <v>0</v>
      </c>
      <c r="BH348" s="226">
        <f>IF(N348="sníž. přenesená",J348,0)</f>
        <v>0</v>
      </c>
      <c r="BI348" s="226">
        <f>IF(N348="nulová",J348,0)</f>
        <v>0</v>
      </c>
      <c r="BJ348" s="20" t="s">
        <v>147</v>
      </c>
      <c r="BK348" s="226">
        <f>ROUND(I348*H348,2)</f>
        <v>0</v>
      </c>
      <c r="BL348" s="20" t="s">
        <v>147</v>
      </c>
      <c r="BM348" s="225" t="s">
        <v>475</v>
      </c>
    </row>
    <row r="349" s="2" customFormat="1">
      <c r="A349" s="41"/>
      <c r="B349" s="42"/>
      <c r="C349" s="43"/>
      <c r="D349" s="227" t="s">
        <v>148</v>
      </c>
      <c r="E349" s="43"/>
      <c r="F349" s="228" t="s">
        <v>476</v>
      </c>
      <c r="G349" s="43"/>
      <c r="H349" s="43"/>
      <c r="I349" s="229"/>
      <c r="J349" s="43"/>
      <c r="K349" s="43"/>
      <c r="L349" s="47"/>
      <c r="M349" s="230"/>
      <c r="N349" s="231"/>
      <c r="O349" s="87"/>
      <c r="P349" s="87"/>
      <c r="Q349" s="87"/>
      <c r="R349" s="87"/>
      <c r="S349" s="87"/>
      <c r="T349" s="87"/>
      <c r="U349" s="88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148</v>
      </c>
      <c r="AU349" s="20" t="s">
        <v>83</v>
      </c>
    </row>
    <row r="350" s="2" customFormat="1">
      <c r="A350" s="41"/>
      <c r="B350" s="42"/>
      <c r="C350" s="43"/>
      <c r="D350" s="255" t="s">
        <v>164</v>
      </c>
      <c r="E350" s="43"/>
      <c r="F350" s="256" t="s">
        <v>477</v>
      </c>
      <c r="G350" s="43"/>
      <c r="H350" s="43"/>
      <c r="I350" s="229"/>
      <c r="J350" s="43"/>
      <c r="K350" s="43"/>
      <c r="L350" s="47"/>
      <c r="M350" s="230"/>
      <c r="N350" s="231"/>
      <c r="O350" s="87"/>
      <c r="P350" s="87"/>
      <c r="Q350" s="87"/>
      <c r="R350" s="87"/>
      <c r="S350" s="87"/>
      <c r="T350" s="87"/>
      <c r="U350" s="88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164</v>
      </c>
      <c r="AU350" s="20" t="s">
        <v>83</v>
      </c>
    </row>
    <row r="351" s="13" customFormat="1">
      <c r="A351" s="13"/>
      <c r="B351" s="233"/>
      <c r="C351" s="234"/>
      <c r="D351" s="227" t="s">
        <v>151</v>
      </c>
      <c r="E351" s="235" t="s">
        <v>19</v>
      </c>
      <c r="F351" s="236" t="s">
        <v>478</v>
      </c>
      <c r="G351" s="234"/>
      <c r="H351" s="237">
        <v>126</v>
      </c>
      <c r="I351" s="238"/>
      <c r="J351" s="234"/>
      <c r="K351" s="234"/>
      <c r="L351" s="239"/>
      <c r="M351" s="240"/>
      <c r="N351" s="241"/>
      <c r="O351" s="241"/>
      <c r="P351" s="241"/>
      <c r="Q351" s="241"/>
      <c r="R351" s="241"/>
      <c r="S351" s="241"/>
      <c r="T351" s="241"/>
      <c r="U351" s="242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151</v>
      </c>
      <c r="AU351" s="243" t="s">
        <v>83</v>
      </c>
      <c r="AV351" s="13" t="s">
        <v>83</v>
      </c>
      <c r="AW351" s="13" t="s">
        <v>35</v>
      </c>
      <c r="AX351" s="13" t="s">
        <v>74</v>
      </c>
      <c r="AY351" s="243" t="s">
        <v>141</v>
      </c>
    </row>
    <row r="352" s="14" customFormat="1">
      <c r="A352" s="14"/>
      <c r="B352" s="244"/>
      <c r="C352" s="245"/>
      <c r="D352" s="227" t="s">
        <v>151</v>
      </c>
      <c r="E352" s="246" t="s">
        <v>19</v>
      </c>
      <c r="F352" s="247" t="s">
        <v>153</v>
      </c>
      <c r="G352" s="245"/>
      <c r="H352" s="248">
        <v>126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2"/>
      <c r="U352" s="253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4" t="s">
        <v>151</v>
      </c>
      <c r="AU352" s="254" t="s">
        <v>83</v>
      </c>
      <c r="AV352" s="14" t="s">
        <v>147</v>
      </c>
      <c r="AW352" s="14" t="s">
        <v>35</v>
      </c>
      <c r="AX352" s="14" t="s">
        <v>81</v>
      </c>
      <c r="AY352" s="254" t="s">
        <v>141</v>
      </c>
    </row>
    <row r="353" s="2" customFormat="1" ht="16.5" customHeight="1">
      <c r="A353" s="41"/>
      <c r="B353" s="42"/>
      <c r="C353" s="214" t="s">
        <v>307</v>
      </c>
      <c r="D353" s="214" t="s">
        <v>143</v>
      </c>
      <c r="E353" s="215" t="s">
        <v>479</v>
      </c>
      <c r="F353" s="216" t="s">
        <v>480</v>
      </c>
      <c r="G353" s="217" t="s">
        <v>146</v>
      </c>
      <c r="H353" s="218">
        <v>2.5600000000000001</v>
      </c>
      <c r="I353" s="219"/>
      <c r="J353" s="220">
        <f>ROUND(I353*H353,2)</f>
        <v>0</v>
      </c>
      <c r="K353" s="216" t="s">
        <v>161</v>
      </c>
      <c r="L353" s="47"/>
      <c r="M353" s="221" t="s">
        <v>19</v>
      </c>
      <c r="N353" s="222" t="s">
        <v>47</v>
      </c>
      <c r="O353" s="87"/>
      <c r="P353" s="223">
        <f>O353*H353</f>
        <v>0</v>
      </c>
      <c r="Q353" s="223">
        <v>0</v>
      </c>
      <c r="R353" s="223">
        <f>Q353*H353</f>
        <v>0</v>
      </c>
      <c r="S353" s="223">
        <v>0</v>
      </c>
      <c r="T353" s="223">
        <f>S353*H353</f>
        <v>0</v>
      </c>
      <c r="U353" s="224" t="s">
        <v>19</v>
      </c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25" t="s">
        <v>147</v>
      </c>
      <c r="AT353" s="225" t="s">
        <v>143</v>
      </c>
      <c r="AU353" s="225" t="s">
        <v>83</v>
      </c>
      <c r="AY353" s="20" t="s">
        <v>141</v>
      </c>
      <c r="BE353" s="226">
        <f>IF(N353="základní",J353,0)</f>
        <v>0</v>
      </c>
      <c r="BF353" s="226">
        <f>IF(N353="snížená",J353,0)</f>
        <v>0</v>
      </c>
      <c r="BG353" s="226">
        <f>IF(N353="zákl. přenesená",J353,0)</f>
        <v>0</v>
      </c>
      <c r="BH353" s="226">
        <f>IF(N353="sníž. přenesená",J353,0)</f>
        <v>0</v>
      </c>
      <c r="BI353" s="226">
        <f>IF(N353="nulová",J353,0)</f>
        <v>0</v>
      </c>
      <c r="BJ353" s="20" t="s">
        <v>147</v>
      </c>
      <c r="BK353" s="226">
        <f>ROUND(I353*H353,2)</f>
        <v>0</v>
      </c>
      <c r="BL353" s="20" t="s">
        <v>147</v>
      </c>
      <c r="BM353" s="225" t="s">
        <v>481</v>
      </c>
    </row>
    <row r="354" s="2" customFormat="1">
      <c r="A354" s="41"/>
      <c r="B354" s="42"/>
      <c r="C354" s="43"/>
      <c r="D354" s="227" t="s">
        <v>148</v>
      </c>
      <c r="E354" s="43"/>
      <c r="F354" s="228" t="s">
        <v>482</v>
      </c>
      <c r="G354" s="43"/>
      <c r="H354" s="43"/>
      <c r="I354" s="229"/>
      <c r="J354" s="43"/>
      <c r="K354" s="43"/>
      <c r="L354" s="47"/>
      <c r="M354" s="230"/>
      <c r="N354" s="231"/>
      <c r="O354" s="87"/>
      <c r="P354" s="87"/>
      <c r="Q354" s="87"/>
      <c r="R354" s="87"/>
      <c r="S354" s="87"/>
      <c r="T354" s="87"/>
      <c r="U354" s="88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148</v>
      </c>
      <c r="AU354" s="20" t="s">
        <v>83</v>
      </c>
    </row>
    <row r="355" s="2" customFormat="1">
      <c r="A355" s="41"/>
      <c r="B355" s="42"/>
      <c r="C355" s="43"/>
      <c r="D355" s="255" t="s">
        <v>164</v>
      </c>
      <c r="E355" s="43"/>
      <c r="F355" s="256" t="s">
        <v>483</v>
      </c>
      <c r="G355" s="43"/>
      <c r="H355" s="43"/>
      <c r="I355" s="229"/>
      <c r="J355" s="43"/>
      <c r="K355" s="43"/>
      <c r="L355" s="47"/>
      <c r="M355" s="230"/>
      <c r="N355" s="231"/>
      <c r="O355" s="87"/>
      <c r="P355" s="87"/>
      <c r="Q355" s="87"/>
      <c r="R355" s="87"/>
      <c r="S355" s="87"/>
      <c r="T355" s="87"/>
      <c r="U355" s="88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164</v>
      </c>
      <c r="AU355" s="20" t="s">
        <v>83</v>
      </c>
    </row>
    <row r="356" s="2" customFormat="1">
      <c r="A356" s="41"/>
      <c r="B356" s="42"/>
      <c r="C356" s="43"/>
      <c r="D356" s="227" t="s">
        <v>149</v>
      </c>
      <c r="E356" s="43"/>
      <c r="F356" s="232" t="s">
        <v>484</v>
      </c>
      <c r="G356" s="43"/>
      <c r="H356" s="43"/>
      <c r="I356" s="229"/>
      <c r="J356" s="43"/>
      <c r="K356" s="43"/>
      <c r="L356" s="47"/>
      <c r="M356" s="230"/>
      <c r="N356" s="231"/>
      <c r="O356" s="87"/>
      <c r="P356" s="87"/>
      <c r="Q356" s="87"/>
      <c r="R356" s="87"/>
      <c r="S356" s="87"/>
      <c r="T356" s="87"/>
      <c r="U356" s="88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149</v>
      </c>
      <c r="AU356" s="20" t="s">
        <v>83</v>
      </c>
    </row>
    <row r="357" s="13" customFormat="1">
      <c r="A357" s="13"/>
      <c r="B357" s="233"/>
      <c r="C357" s="234"/>
      <c r="D357" s="227" t="s">
        <v>151</v>
      </c>
      <c r="E357" s="235" t="s">
        <v>19</v>
      </c>
      <c r="F357" s="236" t="s">
        <v>485</v>
      </c>
      <c r="G357" s="234"/>
      <c r="H357" s="237">
        <v>2.5600000000000001</v>
      </c>
      <c r="I357" s="238"/>
      <c r="J357" s="234"/>
      <c r="K357" s="234"/>
      <c r="L357" s="239"/>
      <c r="M357" s="240"/>
      <c r="N357" s="241"/>
      <c r="O357" s="241"/>
      <c r="P357" s="241"/>
      <c r="Q357" s="241"/>
      <c r="R357" s="241"/>
      <c r="S357" s="241"/>
      <c r="T357" s="241"/>
      <c r="U357" s="242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151</v>
      </c>
      <c r="AU357" s="243" t="s">
        <v>83</v>
      </c>
      <c r="AV357" s="13" t="s">
        <v>83</v>
      </c>
      <c r="AW357" s="13" t="s">
        <v>35</v>
      </c>
      <c r="AX357" s="13" t="s">
        <v>74</v>
      </c>
      <c r="AY357" s="243" t="s">
        <v>141</v>
      </c>
    </row>
    <row r="358" s="14" customFormat="1">
      <c r="A358" s="14"/>
      <c r="B358" s="244"/>
      <c r="C358" s="245"/>
      <c r="D358" s="227" t="s">
        <v>151</v>
      </c>
      <c r="E358" s="246" t="s">
        <v>19</v>
      </c>
      <c r="F358" s="247" t="s">
        <v>153</v>
      </c>
      <c r="G358" s="245"/>
      <c r="H358" s="248">
        <v>2.5600000000000001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2"/>
      <c r="U358" s="253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4" t="s">
        <v>151</v>
      </c>
      <c r="AU358" s="254" t="s">
        <v>83</v>
      </c>
      <c r="AV358" s="14" t="s">
        <v>147</v>
      </c>
      <c r="AW358" s="14" t="s">
        <v>35</v>
      </c>
      <c r="AX358" s="14" t="s">
        <v>81</v>
      </c>
      <c r="AY358" s="254" t="s">
        <v>141</v>
      </c>
    </row>
    <row r="359" s="2" customFormat="1" ht="16.5" customHeight="1">
      <c r="A359" s="41"/>
      <c r="B359" s="42"/>
      <c r="C359" s="214" t="s">
        <v>486</v>
      </c>
      <c r="D359" s="214" t="s">
        <v>143</v>
      </c>
      <c r="E359" s="215" t="s">
        <v>487</v>
      </c>
      <c r="F359" s="216" t="s">
        <v>488</v>
      </c>
      <c r="G359" s="217" t="s">
        <v>160</v>
      </c>
      <c r="H359" s="218">
        <v>20.800000000000001</v>
      </c>
      <c r="I359" s="219"/>
      <c r="J359" s="220">
        <f>ROUND(I359*H359,2)</f>
        <v>0</v>
      </c>
      <c r="K359" s="216" t="s">
        <v>161</v>
      </c>
      <c r="L359" s="47"/>
      <c r="M359" s="221" t="s">
        <v>19</v>
      </c>
      <c r="N359" s="222" t="s">
        <v>47</v>
      </c>
      <c r="O359" s="87"/>
      <c r="P359" s="223">
        <f>O359*H359</f>
        <v>0</v>
      </c>
      <c r="Q359" s="223">
        <v>0</v>
      </c>
      <c r="R359" s="223">
        <f>Q359*H359</f>
        <v>0</v>
      </c>
      <c r="S359" s="223">
        <v>0</v>
      </c>
      <c r="T359" s="223">
        <f>S359*H359</f>
        <v>0</v>
      </c>
      <c r="U359" s="224" t="s">
        <v>19</v>
      </c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25" t="s">
        <v>147</v>
      </c>
      <c r="AT359" s="225" t="s">
        <v>143</v>
      </c>
      <c r="AU359" s="225" t="s">
        <v>83</v>
      </c>
      <c r="AY359" s="20" t="s">
        <v>141</v>
      </c>
      <c r="BE359" s="226">
        <f>IF(N359="základní",J359,0)</f>
        <v>0</v>
      </c>
      <c r="BF359" s="226">
        <f>IF(N359="snížená",J359,0)</f>
        <v>0</v>
      </c>
      <c r="BG359" s="226">
        <f>IF(N359="zákl. přenesená",J359,0)</f>
        <v>0</v>
      </c>
      <c r="BH359" s="226">
        <f>IF(N359="sníž. přenesená",J359,0)</f>
        <v>0</v>
      </c>
      <c r="BI359" s="226">
        <f>IF(N359="nulová",J359,0)</f>
        <v>0</v>
      </c>
      <c r="BJ359" s="20" t="s">
        <v>147</v>
      </c>
      <c r="BK359" s="226">
        <f>ROUND(I359*H359,2)</f>
        <v>0</v>
      </c>
      <c r="BL359" s="20" t="s">
        <v>147</v>
      </c>
      <c r="BM359" s="225" t="s">
        <v>489</v>
      </c>
    </row>
    <row r="360" s="2" customFormat="1">
      <c r="A360" s="41"/>
      <c r="B360" s="42"/>
      <c r="C360" s="43"/>
      <c r="D360" s="227" t="s">
        <v>148</v>
      </c>
      <c r="E360" s="43"/>
      <c r="F360" s="228" t="s">
        <v>490</v>
      </c>
      <c r="G360" s="43"/>
      <c r="H360" s="43"/>
      <c r="I360" s="229"/>
      <c r="J360" s="43"/>
      <c r="K360" s="43"/>
      <c r="L360" s="47"/>
      <c r="M360" s="230"/>
      <c r="N360" s="231"/>
      <c r="O360" s="87"/>
      <c r="P360" s="87"/>
      <c r="Q360" s="87"/>
      <c r="R360" s="87"/>
      <c r="S360" s="87"/>
      <c r="T360" s="87"/>
      <c r="U360" s="88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148</v>
      </c>
      <c r="AU360" s="20" t="s">
        <v>83</v>
      </c>
    </row>
    <row r="361" s="2" customFormat="1">
      <c r="A361" s="41"/>
      <c r="B361" s="42"/>
      <c r="C361" s="43"/>
      <c r="D361" s="255" t="s">
        <v>164</v>
      </c>
      <c r="E361" s="43"/>
      <c r="F361" s="256" t="s">
        <v>491</v>
      </c>
      <c r="G361" s="43"/>
      <c r="H361" s="43"/>
      <c r="I361" s="229"/>
      <c r="J361" s="43"/>
      <c r="K361" s="43"/>
      <c r="L361" s="47"/>
      <c r="M361" s="230"/>
      <c r="N361" s="231"/>
      <c r="O361" s="87"/>
      <c r="P361" s="87"/>
      <c r="Q361" s="87"/>
      <c r="R361" s="87"/>
      <c r="S361" s="87"/>
      <c r="T361" s="87"/>
      <c r="U361" s="88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164</v>
      </c>
      <c r="AU361" s="20" t="s">
        <v>83</v>
      </c>
    </row>
    <row r="362" s="2" customFormat="1">
      <c r="A362" s="41"/>
      <c r="B362" s="42"/>
      <c r="C362" s="43"/>
      <c r="D362" s="227" t="s">
        <v>149</v>
      </c>
      <c r="E362" s="43"/>
      <c r="F362" s="232" t="s">
        <v>484</v>
      </c>
      <c r="G362" s="43"/>
      <c r="H362" s="43"/>
      <c r="I362" s="229"/>
      <c r="J362" s="43"/>
      <c r="K362" s="43"/>
      <c r="L362" s="47"/>
      <c r="M362" s="230"/>
      <c r="N362" s="231"/>
      <c r="O362" s="87"/>
      <c r="P362" s="87"/>
      <c r="Q362" s="87"/>
      <c r="R362" s="87"/>
      <c r="S362" s="87"/>
      <c r="T362" s="87"/>
      <c r="U362" s="88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149</v>
      </c>
      <c r="AU362" s="20" t="s">
        <v>83</v>
      </c>
    </row>
    <row r="363" s="13" customFormat="1">
      <c r="A363" s="13"/>
      <c r="B363" s="233"/>
      <c r="C363" s="234"/>
      <c r="D363" s="227" t="s">
        <v>151</v>
      </c>
      <c r="E363" s="235" t="s">
        <v>19</v>
      </c>
      <c r="F363" s="236" t="s">
        <v>492</v>
      </c>
      <c r="G363" s="234"/>
      <c r="H363" s="237">
        <v>20.800000000000001</v>
      </c>
      <c r="I363" s="238"/>
      <c r="J363" s="234"/>
      <c r="K363" s="234"/>
      <c r="L363" s="239"/>
      <c r="M363" s="240"/>
      <c r="N363" s="241"/>
      <c r="O363" s="241"/>
      <c r="P363" s="241"/>
      <c r="Q363" s="241"/>
      <c r="R363" s="241"/>
      <c r="S363" s="241"/>
      <c r="T363" s="241"/>
      <c r="U363" s="242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151</v>
      </c>
      <c r="AU363" s="243" t="s">
        <v>83</v>
      </c>
      <c r="AV363" s="13" t="s">
        <v>83</v>
      </c>
      <c r="AW363" s="13" t="s">
        <v>35</v>
      </c>
      <c r="AX363" s="13" t="s">
        <v>74</v>
      </c>
      <c r="AY363" s="243" t="s">
        <v>141</v>
      </c>
    </row>
    <row r="364" s="14" customFormat="1">
      <c r="A364" s="14"/>
      <c r="B364" s="244"/>
      <c r="C364" s="245"/>
      <c r="D364" s="227" t="s">
        <v>151</v>
      </c>
      <c r="E364" s="246" t="s">
        <v>19</v>
      </c>
      <c r="F364" s="247" t="s">
        <v>153</v>
      </c>
      <c r="G364" s="245"/>
      <c r="H364" s="248">
        <v>20.800000000000001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2"/>
      <c r="U364" s="253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4" t="s">
        <v>151</v>
      </c>
      <c r="AU364" s="254" t="s">
        <v>83</v>
      </c>
      <c r="AV364" s="14" t="s">
        <v>147</v>
      </c>
      <c r="AW364" s="14" t="s">
        <v>35</v>
      </c>
      <c r="AX364" s="14" t="s">
        <v>81</v>
      </c>
      <c r="AY364" s="254" t="s">
        <v>141</v>
      </c>
    </row>
    <row r="365" s="2" customFormat="1" ht="24.15" customHeight="1">
      <c r="A365" s="41"/>
      <c r="B365" s="42"/>
      <c r="C365" s="214" t="s">
        <v>313</v>
      </c>
      <c r="D365" s="214" t="s">
        <v>143</v>
      </c>
      <c r="E365" s="215" t="s">
        <v>493</v>
      </c>
      <c r="F365" s="216" t="s">
        <v>494</v>
      </c>
      <c r="G365" s="217" t="s">
        <v>156</v>
      </c>
      <c r="H365" s="218">
        <v>1</v>
      </c>
      <c r="I365" s="219"/>
      <c r="J365" s="220">
        <f>ROUND(I365*H365,2)</f>
        <v>0</v>
      </c>
      <c r="K365" s="216" t="s">
        <v>19</v>
      </c>
      <c r="L365" s="47"/>
      <c r="M365" s="221" t="s">
        <v>19</v>
      </c>
      <c r="N365" s="222" t="s">
        <v>47</v>
      </c>
      <c r="O365" s="87"/>
      <c r="P365" s="223">
        <f>O365*H365</f>
        <v>0</v>
      </c>
      <c r="Q365" s="223">
        <v>0</v>
      </c>
      <c r="R365" s="223">
        <f>Q365*H365</f>
        <v>0</v>
      </c>
      <c r="S365" s="223">
        <v>0</v>
      </c>
      <c r="T365" s="223">
        <f>S365*H365</f>
        <v>0</v>
      </c>
      <c r="U365" s="224" t="s">
        <v>19</v>
      </c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25" t="s">
        <v>147</v>
      </c>
      <c r="AT365" s="225" t="s">
        <v>143</v>
      </c>
      <c r="AU365" s="225" t="s">
        <v>83</v>
      </c>
      <c r="AY365" s="20" t="s">
        <v>141</v>
      </c>
      <c r="BE365" s="226">
        <f>IF(N365="základní",J365,0)</f>
        <v>0</v>
      </c>
      <c r="BF365" s="226">
        <f>IF(N365="snížená",J365,0)</f>
        <v>0</v>
      </c>
      <c r="BG365" s="226">
        <f>IF(N365="zákl. přenesená",J365,0)</f>
        <v>0</v>
      </c>
      <c r="BH365" s="226">
        <f>IF(N365="sníž. přenesená",J365,0)</f>
        <v>0</v>
      </c>
      <c r="BI365" s="226">
        <f>IF(N365="nulová",J365,0)</f>
        <v>0</v>
      </c>
      <c r="BJ365" s="20" t="s">
        <v>147</v>
      </c>
      <c r="BK365" s="226">
        <f>ROUND(I365*H365,2)</f>
        <v>0</v>
      </c>
      <c r="BL365" s="20" t="s">
        <v>147</v>
      </c>
      <c r="BM365" s="225" t="s">
        <v>495</v>
      </c>
    </row>
    <row r="366" s="2" customFormat="1">
      <c r="A366" s="41"/>
      <c r="B366" s="42"/>
      <c r="C366" s="43"/>
      <c r="D366" s="227" t="s">
        <v>148</v>
      </c>
      <c r="E366" s="43"/>
      <c r="F366" s="228" t="s">
        <v>494</v>
      </c>
      <c r="G366" s="43"/>
      <c r="H366" s="43"/>
      <c r="I366" s="229"/>
      <c r="J366" s="43"/>
      <c r="K366" s="43"/>
      <c r="L366" s="47"/>
      <c r="M366" s="230"/>
      <c r="N366" s="231"/>
      <c r="O366" s="87"/>
      <c r="P366" s="87"/>
      <c r="Q366" s="87"/>
      <c r="R366" s="87"/>
      <c r="S366" s="87"/>
      <c r="T366" s="87"/>
      <c r="U366" s="88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148</v>
      </c>
      <c r="AU366" s="20" t="s">
        <v>83</v>
      </c>
    </row>
    <row r="367" s="2" customFormat="1">
      <c r="A367" s="41"/>
      <c r="B367" s="42"/>
      <c r="C367" s="43"/>
      <c r="D367" s="227" t="s">
        <v>149</v>
      </c>
      <c r="E367" s="43"/>
      <c r="F367" s="232" t="s">
        <v>496</v>
      </c>
      <c r="G367" s="43"/>
      <c r="H367" s="43"/>
      <c r="I367" s="229"/>
      <c r="J367" s="43"/>
      <c r="K367" s="43"/>
      <c r="L367" s="47"/>
      <c r="M367" s="230"/>
      <c r="N367" s="231"/>
      <c r="O367" s="87"/>
      <c r="P367" s="87"/>
      <c r="Q367" s="87"/>
      <c r="R367" s="87"/>
      <c r="S367" s="87"/>
      <c r="T367" s="87"/>
      <c r="U367" s="88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149</v>
      </c>
      <c r="AU367" s="20" t="s">
        <v>83</v>
      </c>
    </row>
    <row r="368" s="2" customFormat="1" ht="16.5" customHeight="1">
      <c r="A368" s="41"/>
      <c r="B368" s="42"/>
      <c r="C368" s="214" t="s">
        <v>497</v>
      </c>
      <c r="D368" s="214" t="s">
        <v>143</v>
      </c>
      <c r="E368" s="215" t="s">
        <v>498</v>
      </c>
      <c r="F368" s="216" t="s">
        <v>499</v>
      </c>
      <c r="G368" s="217" t="s">
        <v>374</v>
      </c>
      <c r="H368" s="218">
        <v>8</v>
      </c>
      <c r="I368" s="219"/>
      <c r="J368" s="220">
        <f>ROUND(I368*H368,2)</f>
        <v>0</v>
      </c>
      <c r="K368" s="216" t="s">
        <v>161</v>
      </c>
      <c r="L368" s="47"/>
      <c r="M368" s="221" t="s">
        <v>19</v>
      </c>
      <c r="N368" s="222" t="s">
        <v>47</v>
      </c>
      <c r="O368" s="87"/>
      <c r="P368" s="223">
        <f>O368*H368</f>
        <v>0</v>
      </c>
      <c r="Q368" s="223">
        <v>0</v>
      </c>
      <c r="R368" s="223">
        <f>Q368*H368</f>
        <v>0</v>
      </c>
      <c r="S368" s="223">
        <v>0</v>
      </c>
      <c r="T368" s="223">
        <f>S368*H368</f>
        <v>0</v>
      </c>
      <c r="U368" s="224" t="s">
        <v>19</v>
      </c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25" t="s">
        <v>147</v>
      </c>
      <c r="AT368" s="225" t="s">
        <v>143</v>
      </c>
      <c r="AU368" s="225" t="s">
        <v>83</v>
      </c>
      <c r="AY368" s="20" t="s">
        <v>141</v>
      </c>
      <c r="BE368" s="226">
        <f>IF(N368="základní",J368,0)</f>
        <v>0</v>
      </c>
      <c r="BF368" s="226">
        <f>IF(N368="snížená",J368,0)</f>
        <v>0</v>
      </c>
      <c r="BG368" s="226">
        <f>IF(N368="zákl. přenesená",J368,0)</f>
        <v>0</v>
      </c>
      <c r="BH368" s="226">
        <f>IF(N368="sníž. přenesená",J368,0)</f>
        <v>0</v>
      </c>
      <c r="BI368" s="226">
        <f>IF(N368="nulová",J368,0)</f>
        <v>0</v>
      </c>
      <c r="BJ368" s="20" t="s">
        <v>147</v>
      </c>
      <c r="BK368" s="226">
        <f>ROUND(I368*H368,2)</f>
        <v>0</v>
      </c>
      <c r="BL368" s="20" t="s">
        <v>147</v>
      </c>
      <c r="BM368" s="225" t="s">
        <v>500</v>
      </c>
    </row>
    <row r="369" s="2" customFormat="1">
      <c r="A369" s="41"/>
      <c r="B369" s="42"/>
      <c r="C369" s="43"/>
      <c r="D369" s="227" t="s">
        <v>148</v>
      </c>
      <c r="E369" s="43"/>
      <c r="F369" s="228" t="s">
        <v>501</v>
      </c>
      <c r="G369" s="43"/>
      <c r="H369" s="43"/>
      <c r="I369" s="229"/>
      <c r="J369" s="43"/>
      <c r="K369" s="43"/>
      <c r="L369" s="47"/>
      <c r="M369" s="230"/>
      <c r="N369" s="231"/>
      <c r="O369" s="87"/>
      <c r="P369" s="87"/>
      <c r="Q369" s="87"/>
      <c r="R369" s="87"/>
      <c r="S369" s="87"/>
      <c r="T369" s="87"/>
      <c r="U369" s="88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148</v>
      </c>
      <c r="AU369" s="20" t="s">
        <v>83</v>
      </c>
    </row>
    <row r="370" s="2" customFormat="1">
      <c r="A370" s="41"/>
      <c r="B370" s="42"/>
      <c r="C370" s="43"/>
      <c r="D370" s="255" t="s">
        <v>164</v>
      </c>
      <c r="E370" s="43"/>
      <c r="F370" s="256" t="s">
        <v>502</v>
      </c>
      <c r="G370" s="43"/>
      <c r="H370" s="43"/>
      <c r="I370" s="229"/>
      <c r="J370" s="43"/>
      <c r="K370" s="43"/>
      <c r="L370" s="47"/>
      <c r="M370" s="230"/>
      <c r="N370" s="231"/>
      <c r="O370" s="87"/>
      <c r="P370" s="87"/>
      <c r="Q370" s="87"/>
      <c r="R370" s="87"/>
      <c r="S370" s="87"/>
      <c r="T370" s="87"/>
      <c r="U370" s="88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164</v>
      </c>
      <c r="AU370" s="20" t="s">
        <v>83</v>
      </c>
    </row>
    <row r="371" s="2" customFormat="1">
      <c r="A371" s="41"/>
      <c r="B371" s="42"/>
      <c r="C371" s="43"/>
      <c r="D371" s="227" t="s">
        <v>149</v>
      </c>
      <c r="E371" s="43"/>
      <c r="F371" s="232" t="s">
        <v>503</v>
      </c>
      <c r="G371" s="43"/>
      <c r="H371" s="43"/>
      <c r="I371" s="229"/>
      <c r="J371" s="43"/>
      <c r="K371" s="43"/>
      <c r="L371" s="47"/>
      <c r="M371" s="230"/>
      <c r="N371" s="231"/>
      <c r="O371" s="87"/>
      <c r="P371" s="87"/>
      <c r="Q371" s="87"/>
      <c r="R371" s="87"/>
      <c r="S371" s="87"/>
      <c r="T371" s="87"/>
      <c r="U371" s="88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149</v>
      </c>
      <c r="AU371" s="20" t="s">
        <v>83</v>
      </c>
    </row>
    <row r="372" s="13" customFormat="1">
      <c r="A372" s="13"/>
      <c r="B372" s="233"/>
      <c r="C372" s="234"/>
      <c r="D372" s="227" t="s">
        <v>151</v>
      </c>
      <c r="E372" s="235" t="s">
        <v>19</v>
      </c>
      <c r="F372" s="236" t="s">
        <v>504</v>
      </c>
      <c r="G372" s="234"/>
      <c r="H372" s="237">
        <v>8</v>
      </c>
      <c r="I372" s="238"/>
      <c r="J372" s="234"/>
      <c r="K372" s="234"/>
      <c r="L372" s="239"/>
      <c r="M372" s="240"/>
      <c r="N372" s="241"/>
      <c r="O372" s="241"/>
      <c r="P372" s="241"/>
      <c r="Q372" s="241"/>
      <c r="R372" s="241"/>
      <c r="S372" s="241"/>
      <c r="T372" s="241"/>
      <c r="U372" s="242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3" t="s">
        <v>151</v>
      </c>
      <c r="AU372" s="243" t="s">
        <v>83</v>
      </c>
      <c r="AV372" s="13" t="s">
        <v>83</v>
      </c>
      <c r="AW372" s="13" t="s">
        <v>35</v>
      </c>
      <c r="AX372" s="13" t="s">
        <v>74</v>
      </c>
      <c r="AY372" s="243" t="s">
        <v>141</v>
      </c>
    </row>
    <row r="373" s="14" customFormat="1">
      <c r="A373" s="14"/>
      <c r="B373" s="244"/>
      <c r="C373" s="245"/>
      <c r="D373" s="227" t="s">
        <v>151</v>
      </c>
      <c r="E373" s="246" t="s">
        <v>19</v>
      </c>
      <c r="F373" s="247" t="s">
        <v>153</v>
      </c>
      <c r="G373" s="245"/>
      <c r="H373" s="248">
        <v>8</v>
      </c>
      <c r="I373" s="249"/>
      <c r="J373" s="245"/>
      <c r="K373" s="245"/>
      <c r="L373" s="250"/>
      <c r="M373" s="251"/>
      <c r="N373" s="252"/>
      <c r="O373" s="252"/>
      <c r="P373" s="252"/>
      <c r="Q373" s="252"/>
      <c r="R373" s="252"/>
      <c r="S373" s="252"/>
      <c r="T373" s="252"/>
      <c r="U373" s="253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4" t="s">
        <v>151</v>
      </c>
      <c r="AU373" s="254" t="s">
        <v>83</v>
      </c>
      <c r="AV373" s="14" t="s">
        <v>147</v>
      </c>
      <c r="AW373" s="14" t="s">
        <v>35</v>
      </c>
      <c r="AX373" s="14" t="s">
        <v>81</v>
      </c>
      <c r="AY373" s="254" t="s">
        <v>141</v>
      </c>
    </row>
    <row r="374" s="2" customFormat="1" ht="16.5" customHeight="1">
      <c r="A374" s="41"/>
      <c r="B374" s="42"/>
      <c r="C374" s="214" t="s">
        <v>319</v>
      </c>
      <c r="D374" s="214" t="s">
        <v>143</v>
      </c>
      <c r="E374" s="215" t="s">
        <v>505</v>
      </c>
      <c r="F374" s="216" t="s">
        <v>506</v>
      </c>
      <c r="G374" s="217" t="s">
        <v>160</v>
      </c>
      <c r="H374" s="218">
        <v>21.199999999999999</v>
      </c>
      <c r="I374" s="219"/>
      <c r="J374" s="220">
        <f>ROUND(I374*H374,2)</f>
        <v>0</v>
      </c>
      <c r="K374" s="216" t="s">
        <v>161</v>
      </c>
      <c r="L374" s="47"/>
      <c r="M374" s="221" t="s">
        <v>19</v>
      </c>
      <c r="N374" s="222" t="s">
        <v>47</v>
      </c>
      <c r="O374" s="87"/>
      <c r="P374" s="223">
        <f>O374*H374</f>
        <v>0</v>
      </c>
      <c r="Q374" s="223">
        <v>0</v>
      </c>
      <c r="R374" s="223">
        <f>Q374*H374</f>
        <v>0</v>
      </c>
      <c r="S374" s="223">
        <v>0</v>
      </c>
      <c r="T374" s="223">
        <f>S374*H374</f>
        <v>0</v>
      </c>
      <c r="U374" s="224" t="s">
        <v>19</v>
      </c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25" t="s">
        <v>147</v>
      </c>
      <c r="AT374" s="225" t="s">
        <v>143</v>
      </c>
      <c r="AU374" s="225" t="s">
        <v>83</v>
      </c>
      <c r="AY374" s="20" t="s">
        <v>141</v>
      </c>
      <c r="BE374" s="226">
        <f>IF(N374="základní",J374,0)</f>
        <v>0</v>
      </c>
      <c r="BF374" s="226">
        <f>IF(N374="snížená",J374,0)</f>
        <v>0</v>
      </c>
      <c r="BG374" s="226">
        <f>IF(N374="zákl. přenesená",J374,0)</f>
        <v>0</v>
      </c>
      <c r="BH374" s="226">
        <f>IF(N374="sníž. přenesená",J374,0)</f>
        <v>0</v>
      </c>
      <c r="BI374" s="226">
        <f>IF(N374="nulová",J374,0)</f>
        <v>0</v>
      </c>
      <c r="BJ374" s="20" t="s">
        <v>147</v>
      </c>
      <c r="BK374" s="226">
        <f>ROUND(I374*H374,2)</f>
        <v>0</v>
      </c>
      <c r="BL374" s="20" t="s">
        <v>147</v>
      </c>
      <c r="BM374" s="225" t="s">
        <v>507</v>
      </c>
    </row>
    <row r="375" s="2" customFormat="1">
      <c r="A375" s="41"/>
      <c r="B375" s="42"/>
      <c r="C375" s="43"/>
      <c r="D375" s="227" t="s">
        <v>148</v>
      </c>
      <c r="E375" s="43"/>
      <c r="F375" s="228" t="s">
        <v>508</v>
      </c>
      <c r="G375" s="43"/>
      <c r="H375" s="43"/>
      <c r="I375" s="229"/>
      <c r="J375" s="43"/>
      <c r="K375" s="43"/>
      <c r="L375" s="47"/>
      <c r="M375" s="230"/>
      <c r="N375" s="231"/>
      <c r="O375" s="87"/>
      <c r="P375" s="87"/>
      <c r="Q375" s="87"/>
      <c r="R375" s="87"/>
      <c r="S375" s="87"/>
      <c r="T375" s="87"/>
      <c r="U375" s="88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148</v>
      </c>
      <c r="AU375" s="20" t="s">
        <v>83</v>
      </c>
    </row>
    <row r="376" s="2" customFormat="1">
      <c r="A376" s="41"/>
      <c r="B376" s="42"/>
      <c r="C376" s="43"/>
      <c r="D376" s="255" t="s">
        <v>164</v>
      </c>
      <c r="E376" s="43"/>
      <c r="F376" s="256" t="s">
        <v>509</v>
      </c>
      <c r="G376" s="43"/>
      <c r="H376" s="43"/>
      <c r="I376" s="229"/>
      <c r="J376" s="43"/>
      <c r="K376" s="43"/>
      <c r="L376" s="47"/>
      <c r="M376" s="230"/>
      <c r="N376" s="231"/>
      <c r="O376" s="87"/>
      <c r="P376" s="87"/>
      <c r="Q376" s="87"/>
      <c r="R376" s="87"/>
      <c r="S376" s="87"/>
      <c r="T376" s="87"/>
      <c r="U376" s="88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164</v>
      </c>
      <c r="AU376" s="20" t="s">
        <v>83</v>
      </c>
    </row>
    <row r="377" s="2" customFormat="1">
      <c r="A377" s="41"/>
      <c r="B377" s="42"/>
      <c r="C377" s="43"/>
      <c r="D377" s="227" t="s">
        <v>149</v>
      </c>
      <c r="E377" s="43"/>
      <c r="F377" s="232" t="s">
        <v>510</v>
      </c>
      <c r="G377" s="43"/>
      <c r="H377" s="43"/>
      <c r="I377" s="229"/>
      <c r="J377" s="43"/>
      <c r="K377" s="43"/>
      <c r="L377" s="47"/>
      <c r="M377" s="230"/>
      <c r="N377" s="231"/>
      <c r="O377" s="87"/>
      <c r="P377" s="87"/>
      <c r="Q377" s="87"/>
      <c r="R377" s="87"/>
      <c r="S377" s="87"/>
      <c r="T377" s="87"/>
      <c r="U377" s="88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149</v>
      </c>
      <c r="AU377" s="20" t="s">
        <v>83</v>
      </c>
    </row>
    <row r="378" s="13" customFormat="1">
      <c r="A378" s="13"/>
      <c r="B378" s="233"/>
      <c r="C378" s="234"/>
      <c r="D378" s="227" t="s">
        <v>151</v>
      </c>
      <c r="E378" s="235" t="s">
        <v>19</v>
      </c>
      <c r="F378" s="236" t="s">
        <v>511</v>
      </c>
      <c r="G378" s="234"/>
      <c r="H378" s="237">
        <v>21.199999999999999</v>
      </c>
      <c r="I378" s="238"/>
      <c r="J378" s="234"/>
      <c r="K378" s="234"/>
      <c r="L378" s="239"/>
      <c r="M378" s="240"/>
      <c r="N378" s="241"/>
      <c r="O378" s="241"/>
      <c r="P378" s="241"/>
      <c r="Q378" s="241"/>
      <c r="R378" s="241"/>
      <c r="S378" s="241"/>
      <c r="T378" s="241"/>
      <c r="U378" s="242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151</v>
      </c>
      <c r="AU378" s="243" t="s">
        <v>83</v>
      </c>
      <c r="AV378" s="13" t="s">
        <v>83</v>
      </c>
      <c r="AW378" s="13" t="s">
        <v>35</v>
      </c>
      <c r="AX378" s="13" t="s">
        <v>74</v>
      </c>
      <c r="AY378" s="243" t="s">
        <v>141</v>
      </c>
    </row>
    <row r="379" s="14" customFormat="1">
      <c r="A379" s="14"/>
      <c r="B379" s="244"/>
      <c r="C379" s="245"/>
      <c r="D379" s="227" t="s">
        <v>151</v>
      </c>
      <c r="E379" s="246" t="s">
        <v>19</v>
      </c>
      <c r="F379" s="247" t="s">
        <v>153</v>
      </c>
      <c r="G379" s="245"/>
      <c r="H379" s="248">
        <v>21.199999999999999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2"/>
      <c r="U379" s="253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4" t="s">
        <v>151</v>
      </c>
      <c r="AU379" s="254" t="s">
        <v>83</v>
      </c>
      <c r="AV379" s="14" t="s">
        <v>147</v>
      </c>
      <c r="AW379" s="14" t="s">
        <v>35</v>
      </c>
      <c r="AX379" s="14" t="s">
        <v>81</v>
      </c>
      <c r="AY379" s="254" t="s">
        <v>141</v>
      </c>
    </row>
    <row r="380" s="2" customFormat="1" ht="16.5" customHeight="1">
      <c r="A380" s="41"/>
      <c r="B380" s="42"/>
      <c r="C380" s="214" t="s">
        <v>512</v>
      </c>
      <c r="D380" s="214" t="s">
        <v>143</v>
      </c>
      <c r="E380" s="215" t="s">
        <v>513</v>
      </c>
      <c r="F380" s="216" t="s">
        <v>514</v>
      </c>
      <c r="G380" s="217" t="s">
        <v>183</v>
      </c>
      <c r="H380" s="218">
        <v>24.539999999999999</v>
      </c>
      <c r="I380" s="219"/>
      <c r="J380" s="220">
        <f>ROUND(I380*H380,2)</f>
        <v>0</v>
      </c>
      <c r="K380" s="216" t="s">
        <v>161</v>
      </c>
      <c r="L380" s="47"/>
      <c r="M380" s="221" t="s">
        <v>19</v>
      </c>
      <c r="N380" s="222" t="s">
        <v>47</v>
      </c>
      <c r="O380" s="87"/>
      <c r="P380" s="223">
        <f>O380*H380</f>
        <v>0</v>
      </c>
      <c r="Q380" s="223">
        <v>0</v>
      </c>
      <c r="R380" s="223">
        <f>Q380*H380</f>
        <v>0</v>
      </c>
      <c r="S380" s="223">
        <v>0</v>
      </c>
      <c r="T380" s="223">
        <f>S380*H380</f>
        <v>0</v>
      </c>
      <c r="U380" s="224" t="s">
        <v>19</v>
      </c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25" t="s">
        <v>147</v>
      </c>
      <c r="AT380" s="225" t="s">
        <v>143</v>
      </c>
      <c r="AU380" s="225" t="s">
        <v>83</v>
      </c>
      <c r="AY380" s="20" t="s">
        <v>141</v>
      </c>
      <c r="BE380" s="226">
        <f>IF(N380="základní",J380,0)</f>
        <v>0</v>
      </c>
      <c r="BF380" s="226">
        <f>IF(N380="snížená",J380,0)</f>
        <v>0</v>
      </c>
      <c r="BG380" s="226">
        <f>IF(N380="zákl. přenesená",J380,0)</f>
        <v>0</v>
      </c>
      <c r="BH380" s="226">
        <f>IF(N380="sníž. přenesená",J380,0)</f>
        <v>0</v>
      </c>
      <c r="BI380" s="226">
        <f>IF(N380="nulová",J380,0)</f>
        <v>0</v>
      </c>
      <c r="BJ380" s="20" t="s">
        <v>147</v>
      </c>
      <c r="BK380" s="226">
        <f>ROUND(I380*H380,2)</f>
        <v>0</v>
      </c>
      <c r="BL380" s="20" t="s">
        <v>147</v>
      </c>
      <c r="BM380" s="225" t="s">
        <v>515</v>
      </c>
    </row>
    <row r="381" s="2" customFormat="1">
      <c r="A381" s="41"/>
      <c r="B381" s="42"/>
      <c r="C381" s="43"/>
      <c r="D381" s="227" t="s">
        <v>148</v>
      </c>
      <c r="E381" s="43"/>
      <c r="F381" s="228" t="s">
        <v>516</v>
      </c>
      <c r="G381" s="43"/>
      <c r="H381" s="43"/>
      <c r="I381" s="229"/>
      <c r="J381" s="43"/>
      <c r="K381" s="43"/>
      <c r="L381" s="47"/>
      <c r="M381" s="230"/>
      <c r="N381" s="231"/>
      <c r="O381" s="87"/>
      <c r="P381" s="87"/>
      <c r="Q381" s="87"/>
      <c r="R381" s="87"/>
      <c r="S381" s="87"/>
      <c r="T381" s="87"/>
      <c r="U381" s="88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148</v>
      </c>
      <c r="AU381" s="20" t="s">
        <v>83</v>
      </c>
    </row>
    <row r="382" s="2" customFormat="1">
      <c r="A382" s="41"/>
      <c r="B382" s="42"/>
      <c r="C382" s="43"/>
      <c r="D382" s="255" t="s">
        <v>164</v>
      </c>
      <c r="E382" s="43"/>
      <c r="F382" s="256" t="s">
        <v>517</v>
      </c>
      <c r="G382" s="43"/>
      <c r="H382" s="43"/>
      <c r="I382" s="229"/>
      <c r="J382" s="43"/>
      <c r="K382" s="43"/>
      <c r="L382" s="47"/>
      <c r="M382" s="230"/>
      <c r="N382" s="231"/>
      <c r="O382" s="87"/>
      <c r="P382" s="87"/>
      <c r="Q382" s="87"/>
      <c r="R382" s="87"/>
      <c r="S382" s="87"/>
      <c r="T382" s="87"/>
      <c r="U382" s="88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164</v>
      </c>
      <c r="AU382" s="20" t="s">
        <v>83</v>
      </c>
    </row>
    <row r="383" s="2" customFormat="1">
      <c r="A383" s="41"/>
      <c r="B383" s="42"/>
      <c r="C383" s="43"/>
      <c r="D383" s="227" t="s">
        <v>149</v>
      </c>
      <c r="E383" s="43"/>
      <c r="F383" s="232" t="s">
        <v>518</v>
      </c>
      <c r="G383" s="43"/>
      <c r="H383" s="43"/>
      <c r="I383" s="229"/>
      <c r="J383" s="43"/>
      <c r="K383" s="43"/>
      <c r="L383" s="47"/>
      <c r="M383" s="230"/>
      <c r="N383" s="231"/>
      <c r="O383" s="87"/>
      <c r="P383" s="87"/>
      <c r="Q383" s="87"/>
      <c r="R383" s="87"/>
      <c r="S383" s="87"/>
      <c r="T383" s="87"/>
      <c r="U383" s="88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149</v>
      </c>
      <c r="AU383" s="20" t="s">
        <v>83</v>
      </c>
    </row>
    <row r="384" s="2" customFormat="1" ht="16.5" customHeight="1">
      <c r="A384" s="41"/>
      <c r="B384" s="42"/>
      <c r="C384" s="214" t="s">
        <v>325</v>
      </c>
      <c r="D384" s="214" t="s">
        <v>143</v>
      </c>
      <c r="E384" s="215" t="s">
        <v>519</v>
      </c>
      <c r="F384" s="216" t="s">
        <v>520</v>
      </c>
      <c r="G384" s="217" t="s">
        <v>183</v>
      </c>
      <c r="H384" s="218">
        <v>61.439999999999998</v>
      </c>
      <c r="I384" s="219"/>
      <c r="J384" s="220">
        <f>ROUND(I384*H384,2)</f>
        <v>0</v>
      </c>
      <c r="K384" s="216" t="s">
        <v>161</v>
      </c>
      <c r="L384" s="47"/>
      <c r="M384" s="221" t="s">
        <v>19</v>
      </c>
      <c r="N384" s="222" t="s">
        <v>47</v>
      </c>
      <c r="O384" s="87"/>
      <c r="P384" s="223">
        <f>O384*H384</f>
        <v>0</v>
      </c>
      <c r="Q384" s="223">
        <v>0</v>
      </c>
      <c r="R384" s="223">
        <f>Q384*H384</f>
        <v>0</v>
      </c>
      <c r="S384" s="223">
        <v>0</v>
      </c>
      <c r="T384" s="223">
        <f>S384*H384</f>
        <v>0</v>
      </c>
      <c r="U384" s="224" t="s">
        <v>19</v>
      </c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25" t="s">
        <v>147</v>
      </c>
      <c r="AT384" s="225" t="s">
        <v>143</v>
      </c>
      <c r="AU384" s="225" t="s">
        <v>83</v>
      </c>
      <c r="AY384" s="20" t="s">
        <v>141</v>
      </c>
      <c r="BE384" s="226">
        <f>IF(N384="základní",J384,0)</f>
        <v>0</v>
      </c>
      <c r="BF384" s="226">
        <f>IF(N384="snížená",J384,0)</f>
        <v>0</v>
      </c>
      <c r="BG384" s="226">
        <f>IF(N384="zákl. přenesená",J384,0)</f>
        <v>0</v>
      </c>
      <c r="BH384" s="226">
        <f>IF(N384="sníž. přenesená",J384,0)</f>
        <v>0</v>
      </c>
      <c r="BI384" s="226">
        <f>IF(N384="nulová",J384,0)</f>
        <v>0</v>
      </c>
      <c r="BJ384" s="20" t="s">
        <v>147</v>
      </c>
      <c r="BK384" s="226">
        <f>ROUND(I384*H384,2)</f>
        <v>0</v>
      </c>
      <c r="BL384" s="20" t="s">
        <v>147</v>
      </c>
      <c r="BM384" s="225" t="s">
        <v>521</v>
      </c>
    </row>
    <row r="385" s="2" customFormat="1">
      <c r="A385" s="41"/>
      <c r="B385" s="42"/>
      <c r="C385" s="43"/>
      <c r="D385" s="227" t="s">
        <v>148</v>
      </c>
      <c r="E385" s="43"/>
      <c r="F385" s="228" t="s">
        <v>522</v>
      </c>
      <c r="G385" s="43"/>
      <c r="H385" s="43"/>
      <c r="I385" s="229"/>
      <c r="J385" s="43"/>
      <c r="K385" s="43"/>
      <c r="L385" s="47"/>
      <c r="M385" s="230"/>
      <c r="N385" s="231"/>
      <c r="O385" s="87"/>
      <c r="P385" s="87"/>
      <c r="Q385" s="87"/>
      <c r="R385" s="87"/>
      <c r="S385" s="87"/>
      <c r="T385" s="87"/>
      <c r="U385" s="88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148</v>
      </c>
      <c r="AU385" s="20" t="s">
        <v>83</v>
      </c>
    </row>
    <row r="386" s="2" customFormat="1">
      <c r="A386" s="41"/>
      <c r="B386" s="42"/>
      <c r="C386" s="43"/>
      <c r="D386" s="255" t="s">
        <v>164</v>
      </c>
      <c r="E386" s="43"/>
      <c r="F386" s="256" t="s">
        <v>523</v>
      </c>
      <c r="G386" s="43"/>
      <c r="H386" s="43"/>
      <c r="I386" s="229"/>
      <c r="J386" s="43"/>
      <c r="K386" s="43"/>
      <c r="L386" s="47"/>
      <c r="M386" s="230"/>
      <c r="N386" s="231"/>
      <c r="O386" s="87"/>
      <c r="P386" s="87"/>
      <c r="Q386" s="87"/>
      <c r="R386" s="87"/>
      <c r="S386" s="87"/>
      <c r="T386" s="87"/>
      <c r="U386" s="88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164</v>
      </c>
      <c r="AU386" s="20" t="s">
        <v>83</v>
      </c>
    </row>
    <row r="387" s="13" customFormat="1">
      <c r="A387" s="13"/>
      <c r="B387" s="233"/>
      <c r="C387" s="234"/>
      <c r="D387" s="227" t="s">
        <v>151</v>
      </c>
      <c r="E387" s="235" t="s">
        <v>19</v>
      </c>
      <c r="F387" s="236" t="s">
        <v>524</v>
      </c>
      <c r="G387" s="234"/>
      <c r="H387" s="237">
        <v>61.439999999999998</v>
      </c>
      <c r="I387" s="238"/>
      <c r="J387" s="234"/>
      <c r="K387" s="234"/>
      <c r="L387" s="239"/>
      <c r="M387" s="240"/>
      <c r="N387" s="241"/>
      <c r="O387" s="241"/>
      <c r="P387" s="241"/>
      <c r="Q387" s="241"/>
      <c r="R387" s="241"/>
      <c r="S387" s="241"/>
      <c r="T387" s="241"/>
      <c r="U387" s="242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3" t="s">
        <v>151</v>
      </c>
      <c r="AU387" s="243" t="s">
        <v>83</v>
      </c>
      <c r="AV387" s="13" t="s">
        <v>83</v>
      </c>
      <c r="AW387" s="13" t="s">
        <v>35</v>
      </c>
      <c r="AX387" s="13" t="s">
        <v>74</v>
      </c>
      <c r="AY387" s="243" t="s">
        <v>141</v>
      </c>
    </row>
    <row r="388" s="14" customFormat="1">
      <c r="A388" s="14"/>
      <c r="B388" s="244"/>
      <c r="C388" s="245"/>
      <c r="D388" s="227" t="s">
        <v>151</v>
      </c>
      <c r="E388" s="246" t="s">
        <v>19</v>
      </c>
      <c r="F388" s="247" t="s">
        <v>153</v>
      </c>
      <c r="G388" s="245"/>
      <c r="H388" s="248">
        <v>61.439999999999998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2"/>
      <c r="U388" s="253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4" t="s">
        <v>151</v>
      </c>
      <c r="AU388" s="254" t="s">
        <v>83</v>
      </c>
      <c r="AV388" s="14" t="s">
        <v>147</v>
      </c>
      <c r="AW388" s="14" t="s">
        <v>35</v>
      </c>
      <c r="AX388" s="14" t="s">
        <v>81</v>
      </c>
      <c r="AY388" s="254" t="s">
        <v>141</v>
      </c>
    </row>
    <row r="389" s="2" customFormat="1" ht="16.5" customHeight="1">
      <c r="A389" s="41"/>
      <c r="B389" s="42"/>
      <c r="C389" s="214" t="s">
        <v>525</v>
      </c>
      <c r="D389" s="214" t="s">
        <v>143</v>
      </c>
      <c r="E389" s="215" t="s">
        <v>526</v>
      </c>
      <c r="F389" s="216" t="s">
        <v>527</v>
      </c>
      <c r="G389" s="217" t="s">
        <v>183</v>
      </c>
      <c r="H389" s="218">
        <v>7.0899999999999999</v>
      </c>
      <c r="I389" s="219"/>
      <c r="J389" s="220">
        <f>ROUND(I389*H389,2)</f>
        <v>0</v>
      </c>
      <c r="K389" s="216" t="s">
        <v>161</v>
      </c>
      <c r="L389" s="47"/>
      <c r="M389" s="221" t="s">
        <v>19</v>
      </c>
      <c r="N389" s="222" t="s">
        <v>47</v>
      </c>
      <c r="O389" s="87"/>
      <c r="P389" s="223">
        <f>O389*H389</f>
        <v>0</v>
      </c>
      <c r="Q389" s="223">
        <v>0</v>
      </c>
      <c r="R389" s="223">
        <f>Q389*H389</f>
        <v>0</v>
      </c>
      <c r="S389" s="223">
        <v>0</v>
      </c>
      <c r="T389" s="223">
        <f>S389*H389</f>
        <v>0</v>
      </c>
      <c r="U389" s="224" t="s">
        <v>19</v>
      </c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25" t="s">
        <v>147</v>
      </c>
      <c r="AT389" s="225" t="s">
        <v>143</v>
      </c>
      <c r="AU389" s="225" t="s">
        <v>83</v>
      </c>
      <c r="AY389" s="20" t="s">
        <v>141</v>
      </c>
      <c r="BE389" s="226">
        <f>IF(N389="základní",J389,0)</f>
        <v>0</v>
      </c>
      <c r="BF389" s="226">
        <f>IF(N389="snížená",J389,0)</f>
        <v>0</v>
      </c>
      <c r="BG389" s="226">
        <f>IF(N389="zákl. přenesená",J389,0)</f>
        <v>0</v>
      </c>
      <c r="BH389" s="226">
        <f>IF(N389="sníž. přenesená",J389,0)</f>
        <v>0</v>
      </c>
      <c r="BI389" s="226">
        <f>IF(N389="nulová",J389,0)</f>
        <v>0</v>
      </c>
      <c r="BJ389" s="20" t="s">
        <v>147</v>
      </c>
      <c r="BK389" s="226">
        <f>ROUND(I389*H389,2)</f>
        <v>0</v>
      </c>
      <c r="BL389" s="20" t="s">
        <v>147</v>
      </c>
      <c r="BM389" s="225" t="s">
        <v>528</v>
      </c>
    </row>
    <row r="390" s="2" customFormat="1">
      <c r="A390" s="41"/>
      <c r="B390" s="42"/>
      <c r="C390" s="43"/>
      <c r="D390" s="227" t="s">
        <v>148</v>
      </c>
      <c r="E390" s="43"/>
      <c r="F390" s="228" t="s">
        <v>529</v>
      </c>
      <c r="G390" s="43"/>
      <c r="H390" s="43"/>
      <c r="I390" s="229"/>
      <c r="J390" s="43"/>
      <c r="K390" s="43"/>
      <c r="L390" s="47"/>
      <c r="M390" s="230"/>
      <c r="N390" s="231"/>
      <c r="O390" s="87"/>
      <c r="P390" s="87"/>
      <c r="Q390" s="87"/>
      <c r="R390" s="87"/>
      <c r="S390" s="87"/>
      <c r="T390" s="87"/>
      <c r="U390" s="88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148</v>
      </c>
      <c r="AU390" s="20" t="s">
        <v>83</v>
      </c>
    </row>
    <row r="391" s="2" customFormat="1">
      <c r="A391" s="41"/>
      <c r="B391" s="42"/>
      <c r="C391" s="43"/>
      <c r="D391" s="255" t="s">
        <v>164</v>
      </c>
      <c r="E391" s="43"/>
      <c r="F391" s="256" t="s">
        <v>530</v>
      </c>
      <c r="G391" s="43"/>
      <c r="H391" s="43"/>
      <c r="I391" s="229"/>
      <c r="J391" s="43"/>
      <c r="K391" s="43"/>
      <c r="L391" s="47"/>
      <c r="M391" s="230"/>
      <c r="N391" s="231"/>
      <c r="O391" s="87"/>
      <c r="P391" s="87"/>
      <c r="Q391" s="87"/>
      <c r="R391" s="87"/>
      <c r="S391" s="87"/>
      <c r="T391" s="87"/>
      <c r="U391" s="88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164</v>
      </c>
      <c r="AU391" s="20" t="s">
        <v>83</v>
      </c>
    </row>
    <row r="392" s="2" customFormat="1">
      <c r="A392" s="41"/>
      <c r="B392" s="42"/>
      <c r="C392" s="43"/>
      <c r="D392" s="227" t="s">
        <v>149</v>
      </c>
      <c r="E392" s="43"/>
      <c r="F392" s="232" t="s">
        <v>531</v>
      </c>
      <c r="G392" s="43"/>
      <c r="H392" s="43"/>
      <c r="I392" s="229"/>
      <c r="J392" s="43"/>
      <c r="K392" s="43"/>
      <c r="L392" s="47"/>
      <c r="M392" s="230"/>
      <c r="N392" s="231"/>
      <c r="O392" s="87"/>
      <c r="P392" s="87"/>
      <c r="Q392" s="87"/>
      <c r="R392" s="87"/>
      <c r="S392" s="87"/>
      <c r="T392" s="87"/>
      <c r="U392" s="88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149</v>
      </c>
      <c r="AU392" s="20" t="s">
        <v>83</v>
      </c>
    </row>
    <row r="393" s="13" customFormat="1">
      <c r="A393" s="13"/>
      <c r="B393" s="233"/>
      <c r="C393" s="234"/>
      <c r="D393" s="227" t="s">
        <v>151</v>
      </c>
      <c r="E393" s="235" t="s">
        <v>19</v>
      </c>
      <c r="F393" s="236" t="s">
        <v>532</v>
      </c>
      <c r="G393" s="234"/>
      <c r="H393" s="237">
        <v>7.0899999999999999</v>
      </c>
      <c r="I393" s="238"/>
      <c r="J393" s="234"/>
      <c r="K393" s="234"/>
      <c r="L393" s="239"/>
      <c r="M393" s="240"/>
      <c r="N393" s="241"/>
      <c r="O393" s="241"/>
      <c r="P393" s="241"/>
      <c r="Q393" s="241"/>
      <c r="R393" s="241"/>
      <c r="S393" s="241"/>
      <c r="T393" s="241"/>
      <c r="U393" s="242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3" t="s">
        <v>151</v>
      </c>
      <c r="AU393" s="243" t="s">
        <v>83</v>
      </c>
      <c r="AV393" s="13" t="s">
        <v>83</v>
      </c>
      <c r="AW393" s="13" t="s">
        <v>35</v>
      </c>
      <c r="AX393" s="13" t="s">
        <v>74</v>
      </c>
      <c r="AY393" s="243" t="s">
        <v>141</v>
      </c>
    </row>
    <row r="394" s="14" customFormat="1">
      <c r="A394" s="14"/>
      <c r="B394" s="244"/>
      <c r="C394" s="245"/>
      <c r="D394" s="227" t="s">
        <v>151</v>
      </c>
      <c r="E394" s="246" t="s">
        <v>19</v>
      </c>
      <c r="F394" s="247" t="s">
        <v>153</v>
      </c>
      <c r="G394" s="245"/>
      <c r="H394" s="248">
        <v>7.0899999999999999</v>
      </c>
      <c r="I394" s="249"/>
      <c r="J394" s="245"/>
      <c r="K394" s="245"/>
      <c r="L394" s="250"/>
      <c r="M394" s="251"/>
      <c r="N394" s="252"/>
      <c r="O394" s="252"/>
      <c r="P394" s="252"/>
      <c r="Q394" s="252"/>
      <c r="R394" s="252"/>
      <c r="S394" s="252"/>
      <c r="T394" s="252"/>
      <c r="U394" s="253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4" t="s">
        <v>151</v>
      </c>
      <c r="AU394" s="254" t="s">
        <v>83</v>
      </c>
      <c r="AV394" s="14" t="s">
        <v>147</v>
      </c>
      <c r="AW394" s="14" t="s">
        <v>35</v>
      </c>
      <c r="AX394" s="14" t="s">
        <v>81</v>
      </c>
      <c r="AY394" s="254" t="s">
        <v>141</v>
      </c>
    </row>
    <row r="395" s="2" customFormat="1" ht="16.5" customHeight="1">
      <c r="A395" s="41"/>
      <c r="B395" s="42"/>
      <c r="C395" s="214" t="s">
        <v>333</v>
      </c>
      <c r="D395" s="214" t="s">
        <v>143</v>
      </c>
      <c r="E395" s="215" t="s">
        <v>533</v>
      </c>
      <c r="F395" s="216" t="s">
        <v>534</v>
      </c>
      <c r="G395" s="217" t="s">
        <v>160</v>
      </c>
      <c r="H395" s="218">
        <v>105.59999999999999</v>
      </c>
      <c r="I395" s="219"/>
      <c r="J395" s="220">
        <f>ROUND(I395*H395,2)</f>
        <v>0</v>
      </c>
      <c r="K395" s="216" t="s">
        <v>161</v>
      </c>
      <c r="L395" s="47"/>
      <c r="M395" s="221" t="s">
        <v>19</v>
      </c>
      <c r="N395" s="222" t="s">
        <v>47</v>
      </c>
      <c r="O395" s="87"/>
      <c r="P395" s="223">
        <f>O395*H395</f>
        <v>0</v>
      </c>
      <c r="Q395" s="223">
        <v>0</v>
      </c>
      <c r="R395" s="223">
        <f>Q395*H395</f>
        <v>0</v>
      </c>
      <c r="S395" s="223">
        <v>0</v>
      </c>
      <c r="T395" s="223">
        <f>S395*H395</f>
        <v>0</v>
      </c>
      <c r="U395" s="224" t="s">
        <v>19</v>
      </c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25" t="s">
        <v>147</v>
      </c>
      <c r="AT395" s="225" t="s">
        <v>143</v>
      </c>
      <c r="AU395" s="225" t="s">
        <v>83</v>
      </c>
      <c r="AY395" s="20" t="s">
        <v>141</v>
      </c>
      <c r="BE395" s="226">
        <f>IF(N395="základní",J395,0)</f>
        <v>0</v>
      </c>
      <c r="BF395" s="226">
        <f>IF(N395="snížená",J395,0)</f>
        <v>0</v>
      </c>
      <c r="BG395" s="226">
        <f>IF(N395="zákl. přenesená",J395,0)</f>
        <v>0</v>
      </c>
      <c r="BH395" s="226">
        <f>IF(N395="sníž. přenesená",J395,0)</f>
        <v>0</v>
      </c>
      <c r="BI395" s="226">
        <f>IF(N395="nulová",J395,0)</f>
        <v>0</v>
      </c>
      <c r="BJ395" s="20" t="s">
        <v>147</v>
      </c>
      <c r="BK395" s="226">
        <f>ROUND(I395*H395,2)</f>
        <v>0</v>
      </c>
      <c r="BL395" s="20" t="s">
        <v>147</v>
      </c>
      <c r="BM395" s="225" t="s">
        <v>535</v>
      </c>
    </row>
    <row r="396" s="2" customFormat="1">
      <c r="A396" s="41"/>
      <c r="B396" s="42"/>
      <c r="C396" s="43"/>
      <c r="D396" s="227" t="s">
        <v>148</v>
      </c>
      <c r="E396" s="43"/>
      <c r="F396" s="228" t="s">
        <v>536</v>
      </c>
      <c r="G396" s="43"/>
      <c r="H396" s="43"/>
      <c r="I396" s="229"/>
      <c r="J396" s="43"/>
      <c r="K396" s="43"/>
      <c r="L396" s="47"/>
      <c r="M396" s="230"/>
      <c r="N396" s="231"/>
      <c r="O396" s="87"/>
      <c r="P396" s="87"/>
      <c r="Q396" s="87"/>
      <c r="R396" s="87"/>
      <c r="S396" s="87"/>
      <c r="T396" s="87"/>
      <c r="U396" s="88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148</v>
      </c>
      <c r="AU396" s="20" t="s">
        <v>83</v>
      </c>
    </row>
    <row r="397" s="2" customFormat="1">
      <c r="A397" s="41"/>
      <c r="B397" s="42"/>
      <c r="C397" s="43"/>
      <c r="D397" s="255" t="s">
        <v>164</v>
      </c>
      <c r="E397" s="43"/>
      <c r="F397" s="256" t="s">
        <v>537</v>
      </c>
      <c r="G397" s="43"/>
      <c r="H397" s="43"/>
      <c r="I397" s="229"/>
      <c r="J397" s="43"/>
      <c r="K397" s="43"/>
      <c r="L397" s="47"/>
      <c r="M397" s="230"/>
      <c r="N397" s="231"/>
      <c r="O397" s="87"/>
      <c r="P397" s="87"/>
      <c r="Q397" s="87"/>
      <c r="R397" s="87"/>
      <c r="S397" s="87"/>
      <c r="T397" s="87"/>
      <c r="U397" s="88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T397" s="20" t="s">
        <v>164</v>
      </c>
      <c r="AU397" s="20" t="s">
        <v>83</v>
      </c>
    </row>
    <row r="398" s="13" customFormat="1">
      <c r="A398" s="13"/>
      <c r="B398" s="233"/>
      <c r="C398" s="234"/>
      <c r="D398" s="227" t="s">
        <v>151</v>
      </c>
      <c r="E398" s="235" t="s">
        <v>19</v>
      </c>
      <c r="F398" s="236" t="s">
        <v>538</v>
      </c>
      <c r="G398" s="234"/>
      <c r="H398" s="237">
        <v>105.59999999999999</v>
      </c>
      <c r="I398" s="238"/>
      <c r="J398" s="234"/>
      <c r="K398" s="234"/>
      <c r="L398" s="239"/>
      <c r="M398" s="240"/>
      <c r="N398" s="241"/>
      <c r="O398" s="241"/>
      <c r="P398" s="241"/>
      <c r="Q398" s="241"/>
      <c r="R398" s="241"/>
      <c r="S398" s="241"/>
      <c r="T398" s="241"/>
      <c r="U398" s="242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151</v>
      </c>
      <c r="AU398" s="243" t="s">
        <v>83</v>
      </c>
      <c r="AV398" s="13" t="s">
        <v>83</v>
      </c>
      <c r="AW398" s="13" t="s">
        <v>35</v>
      </c>
      <c r="AX398" s="13" t="s">
        <v>74</v>
      </c>
      <c r="AY398" s="243" t="s">
        <v>141</v>
      </c>
    </row>
    <row r="399" s="14" customFormat="1">
      <c r="A399" s="14"/>
      <c r="B399" s="244"/>
      <c r="C399" s="245"/>
      <c r="D399" s="227" t="s">
        <v>151</v>
      </c>
      <c r="E399" s="246" t="s">
        <v>19</v>
      </c>
      <c r="F399" s="247" t="s">
        <v>153</v>
      </c>
      <c r="G399" s="245"/>
      <c r="H399" s="248">
        <v>105.59999999999999</v>
      </c>
      <c r="I399" s="249"/>
      <c r="J399" s="245"/>
      <c r="K399" s="245"/>
      <c r="L399" s="250"/>
      <c r="M399" s="251"/>
      <c r="N399" s="252"/>
      <c r="O399" s="252"/>
      <c r="P399" s="252"/>
      <c r="Q399" s="252"/>
      <c r="R399" s="252"/>
      <c r="S399" s="252"/>
      <c r="T399" s="252"/>
      <c r="U399" s="253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4" t="s">
        <v>151</v>
      </c>
      <c r="AU399" s="254" t="s">
        <v>83</v>
      </c>
      <c r="AV399" s="14" t="s">
        <v>147</v>
      </c>
      <c r="AW399" s="14" t="s">
        <v>35</v>
      </c>
      <c r="AX399" s="14" t="s">
        <v>81</v>
      </c>
      <c r="AY399" s="254" t="s">
        <v>141</v>
      </c>
    </row>
    <row r="400" s="2" customFormat="1" ht="16.5" customHeight="1">
      <c r="A400" s="41"/>
      <c r="B400" s="42"/>
      <c r="C400" s="214" t="s">
        <v>539</v>
      </c>
      <c r="D400" s="214" t="s">
        <v>143</v>
      </c>
      <c r="E400" s="215" t="s">
        <v>540</v>
      </c>
      <c r="F400" s="216" t="s">
        <v>541</v>
      </c>
      <c r="G400" s="217" t="s">
        <v>146</v>
      </c>
      <c r="H400" s="218">
        <v>154.21000000000001</v>
      </c>
      <c r="I400" s="219"/>
      <c r="J400" s="220">
        <f>ROUND(I400*H400,2)</f>
        <v>0</v>
      </c>
      <c r="K400" s="216" t="s">
        <v>161</v>
      </c>
      <c r="L400" s="47"/>
      <c r="M400" s="221" t="s">
        <v>19</v>
      </c>
      <c r="N400" s="222" t="s">
        <v>47</v>
      </c>
      <c r="O400" s="87"/>
      <c r="P400" s="223">
        <f>O400*H400</f>
        <v>0</v>
      </c>
      <c r="Q400" s="223">
        <v>0</v>
      </c>
      <c r="R400" s="223">
        <f>Q400*H400</f>
        <v>0</v>
      </c>
      <c r="S400" s="223">
        <v>0</v>
      </c>
      <c r="T400" s="223">
        <f>S400*H400</f>
        <v>0</v>
      </c>
      <c r="U400" s="224" t="s">
        <v>19</v>
      </c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25" t="s">
        <v>147</v>
      </c>
      <c r="AT400" s="225" t="s">
        <v>143</v>
      </c>
      <c r="AU400" s="225" t="s">
        <v>83</v>
      </c>
      <c r="AY400" s="20" t="s">
        <v>141</v>
      </c>
      <c r="BE400" s="226">
        <f>IF(N400="základní",J400,0)</f>
        <v>0</v>
      </c>
      <c r="BF400" s="226">
        <f>IF(N400="snížená",J400,0)</f>
        <v>0</v>
      </c>
      <c r="BG400" s="226">
        <f>IF(N400="zákl. přenesená",J400,0)</f>
        <v>0</v>
      </c>
      <c r="BH400" s="226">
        <f>IF(N400="sníž. přenesená",J400,0)</f>
        <v>0</v>
      </c>
      <c r="BI400" s="226">
        <f>IF(N400="nulová",J400,0)</f>
        <v>0</v>
      </c>
      <c r="BJ400" s="20" t="s">
        <v>147</v>
      </c>
      <c r="BK400" s="226">
        <f>ROUND(I400*H400,2)</f>
        <v>0</v>
      </c>
      <c r="BL400" s="20" t="s">
        <v>147</v>
      </c>
      <c r="BM400" s="225" t="s">
        <v>542</v>
      </c>
    </row>
    <row r="401" s="2" customFormat="1">
      <c r="A401" s="41"/>
      <c r="B401" s="42"/>
      <c r="C401" s="43"/>
      <c r="D401" s="227" t="s">
        <v>148</v>
      </c>
      <c r="E401" s="43"/>
      <c r="F401" s="228" t="s">
        <v>541</v>
      </c>
      <c r="G401" s="43"/>
      <c r="H401" s="43"/>
      <c r="I401" s="229"/>
      <c r="J401" s="43"/>
      <c r="K401" s="43"/>
      <c r="L401" s="47"/>
      <c r="M401" s="230"/>
      <c r="N401" s="231"/>
      <c r="O401" s="87"/>
      <c r="P401" s="87"/>
      <c r="Q401" s="87"/>
      <c r="R401" s="87"/>
      <c r="S401" s="87"/>
      <c r="T401" s="87"/>
      <c r="U401" s="88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T401" s="20" t="s">
        <v>148</v>
      </c>
      <c r="AU401" s="20" t="s">
        <v>83</v>
      </c>
    </row>
    <row r="402" s="2" customFormat="1">
      <c r="A402" s="41"/>
      <c r="B402" s="42"/>
      <c r="C402" s="43"/>
      <c r="D402" s="255" t="s">
        <v>164</v>
      </c>
      <c r="E402" s="43"/>
      <c r="F402" s="256" t="s">
        <v>543</v>
      </c>
      <c r="G402" s="43"/>
      <c r="H402" s="43"/>
      <c r="I402" s="229"/>
      <c r="J402" s="43"/>
      <c r="K402" s="43"/>
      <c r="L402" s="47"/>
      <c r="M402" s="230"/>
      <c r="N402" s="231"/>
      <c r="O402" s="87"/>
      <c r="P402" s="87"/>
      <c r="Q402" s="87"/>
      <c r="R402" s="87"/>
      <c r="S402" s="87"/>
      <c r="T402" s="87"/>
      <c r="U402" s="88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T402" s="20" t="s">
        <v>164</v>
      </c>
      <c r="AU402" s="20" t="s">
        <v>83</v>
      </c>
    </row>
    <row r="403" s="2" customFormat="1">
      <c r="A403" s="41"/>
      <c r="B403" s="42"/>
      <c r="C403" s="43"/>
      <c r="D403" s="227" t="s">
        <v>149</v>
      </c>
      <c r="E403" s="43"/>
      <c r="F403" s="232" t="s">
        <v>544</v>
      </c>
      <c r="G403" s="43"/>
      <c r="H403" s="43"/>
      <c r="I403" s="229"/>
      <c r="J403" s="43"/>
      <c r="K403" s="43"/>
      <c r="L403" s="47"/>
      <c r="M403" s="230"/>
      <c r="N403" s="231"/>
      <c r="O403" s="87"/>
      <c r="P403" s="87"/>
      <c r="Q403" s="87"/>
      <c r="R403" s="87"/>
      <c r="S403" s="87"/>
      <c r="T403" s="87"/>
      <c r="U403" s="88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149</v>
      </c>
      <c r="AU403" s="20" t="s">
        <v>83</v>
      </c>
    </row>
    <row r="404" s="13" customFormat="1">
      <c r="A404" s="13"/>
      <c r="B404" s="233"/>
      <c r="C404" s="234"/>
      <c r="D404" s="227" t="s">
        <v>151</v>
      </c>
      <c r="E404" s="235" t="s">
        <v>19</v>
      </c>
      <c r="F404" s="236" t="s">
        <v>545</v>
      </c>
      <c r="G404" s="234"/>
      <c r="H404" s="237">
        <v>154.21000000000001</v>
      </c>
      <c r="I404" s="238"/>
      <c r="J404" s="234"/>
      <c r="K404" s="234"/>
      <c r="L404" s="239"/>
      <c r="M404" s="240"/>
      <c r="N404" s="241"/>
      <c r="O404" s="241"/>
      <c r="P404" s="241"/>
      <c r="Q404" s="241"/>
      <c r="R404" s="241"/>
      <c r="S404" s="241"/>
      <c r="T404" s="241"/>
      <c r="U404" s="242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151</v>
      </c>
      <c r="AU404" s="243" t="s">
        <v>83</v>
      </c>
      <c r="AV404" s="13" t="s">
        <v>83</v>
      </c>
      <c r="AW404" s="13" t="s">
        <v>35</v>
      </c>
      <c r="AX404" s="13" t="s">
        <v>74</v>
      </c>
      <c r="AY404" s="243" t="s">
        <v>141</v>
      </c>
    </row>
    <row r="405" s="14" customFormat="1">
      <c r="A405" s="14"/>
      <c r="B405" s="244"/>
      <c r="C405" s="245"/>
      <c r="D405" s="227" t="s">
        <v>151</v>
      </c>
      <c r="E405" s="246" t="s">
        <v>19</v>
      </c>
      <c r="F405" s="247" t="s">
        <v>153</v>
      </c>
      <c r="G405" s="245"/>
      <c r="H405" s="248">
        <v>154.21000000000001</v>
      </c>
      <c r="I405" s="249"/>
      <c r="J405" s="245"/>
      <c r="K405" s="245"/>
      <c r="L405" s="250"/>
      <c r="M405" s="251"/>
      <c r="N405" s="252"/>
      <c r="O405" s="252"/>
      <c r="P405" s="252"/>
      <c r="Q405" s="252"/>
      <c r="R405" s="252"/>
      <c r="S405" s="252"/>
      <c r="T405" s="252"/>
      <c r="U405" s="253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4" t="s">
        <v>151</v>
      </c>
      <c r="AU405" s="254" t="s">
        <v>83</v>
      </c>
      <c r="AV405" s="14" t="s">
        <v>147</v>
      </c>
      <c r="AW405" s="14" t="s">
        <v>35</v>
      </c>
      <c r="AX405" s="14" t="s">
        <v>81</v>
      </c>
      <c r="AY405" s="254" t="s">
        <v>141</v>
      </c>
    </row>
    <row r="406" s="2" customFormat="1" ht="16.5" customHeight="1">
      <c r="A406" s="41"/>
      <c r="B406" s="42"/>
      <c r="C406" s="214" t="s">
        <v>341</v>
      </c>
      <c r="D406" s="214" t="s">
        <v>143</v>
      </c>
      <c r="E406" s="215" t="s">
        <v>546</v>
      </c>
      <c r="F406" s="216" t="s">
        <v>547</v>
      </c>
      <c r="G406" s="217" t="s">
        <v>160</v>
      </c>
      <c r="H406" s="218">
        <v>22</v>
      </c>
      <c r="I406" s="219"/>
      <c r="J406" s="220">
        <f>ROUND(I406*H406,2)</f>
        <v>0</v>
      </c>
      <c r="K406" s="216" t="s">
        <v>161</v>
      </c>
      <c r="L406" s="47"/>
      <c r="M406" s="221" t="s">
        <v>19</v>
      </c>
      <c r="N406" s="222" t="s">
        <v>47</v>
      </c>
      <c r="O406" s="87"/>
      <c r="P406" s="223">
        <f>O406*H406</f>
        <v>0</v>
      </c>
      <c r="Q406" s="223">
        <v>0</v>
      </c>
      <c r="R406" s="223">
        <f>Q406*H406</f>
        <v>0</v>
      </c>
      <c r="S406" s="223">
        <v>0</v>
      </c>
      <c r="T406" s="223">
        <f>S406*H406</f>
        <v>0</v>
      </c>
      <c r="U406" s="224" t="s">
        <v>19</v>
      </c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25" t="s">
        <v>147</v>
      </c>
      <c r="AT406" s="225" t="s">
        <v>143</v>
      </c>
      <c r="AU406" s="225" t="s">
        <v>83</v>
      </c>
      <c r="AY406" s="20" t="s">
        <v>141</v>
      </c>
      <c r="BE406" s="226">
        <f>IF(N406="základní",J406,0)</f>
        <v>0</v>
      </c>
      <c r="BF406" s="226">
        <f>IF(N406="snížená",J406,0)</f>
        <v>0</v>
      </c>
      <c r="BG406" s="226">
        <f>IF(N406="zákl. přenesená",J406,0)</f>
        <v>0</v>
      </c>
      <c r="BH406" s="226">
        <f>IF(N406="sníž. přenesená",J406,0)</f>
        <v>0</v>
      </c>
      <c r="BI406" s="226">
        <f>IF(N406="nulová",J406,0)</f>
        <v>0</v>
      </c>
      <c r="BJ406" s="20" t="s">
        <v>147</v>
      </c>
      <c r="BK406" s="226">
        <f>ROUND(I406*H406,2)</f>
        <v>0</v>
      </c>
      <c r="BL406" s="20" t="s">
        <v>147</v>
      </c>
      <c r="BM406" s="225" t="s">
        <v>548</v>
      </c>
    </row>
    <row r="407" s="2" customFormat="1">
      <c r="A407" s="41"/>
      <c r="B407" s="42"/>
      <c r="C407" s="43"/>
      <c r="D407" s="227" t="s">
        <v>148</v>
      </c>
      <c r="E407" s="43"/>
      <c r="F407" s="228" t="s">
        <v>549</v>
      </c>
      <c r="G407" s="43"/>
      <c r="H407" s="43"/>
      <c r="I407" s="229"/>
      <c r="J407" s="43"/>
      <c r="K407" s="43"/>
      <c r="L407" s="47"/>
      <c r="M407" s="230"/>
      <c r="N407" s="231"/>
      <c r="O407" s="87"/>
      <c r="P407" s="87"/>
      <c r="Q407" s="87"/>
      <c r="R407" s="87"/>
      <c r="S407" s="87"/>
      <c r="T407" s="87"/>
      <c r="U407" s="88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20" t="s">
        <v>148</v>
      </c>
      <c r="AU407" s="20" t="s">
        <v>83</v>
      </c>
    </row>
    <row r="408" s="2" customFormat="1">
      <c r="A408" s="41"/>
      <c r="B408" s="42"/>
      <c r="C408" s="43"/>
      <c r="D408" s="255" t="s">
        <v>164</v>
      </c>
      <c r="E408" s="43"/>
      <c r="F408" s="256" t="s">
        <v>550</v>
      </c>
      <c r="G408" s="43"/>
      <c r="H408" s="43"/>
      <c r="I408" s="229"/>
      <c r="J408" s="43"/>
      <c r="K408" s="43"/>
      <c r="L408" s="47"/>
      <c r="M408" s="230"/>
      <c r="N408" s="231"/>
      <c r="O408" s="87"/>
      <c r="P408" s="87"/>
      <c r="Q408" s="87"/>
      <c r="R408" s="87"/>
      <c r="S408" s="87"/>
      <c r="T408" s="87"/>
      <c r="U408" s="88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164</v>
      </c>
      <c r="AU408" s="20" t="s">
        <v>83</v>
      </c>
    </row>
    <row r="409" s="2" customFormat="1">
      <c r="A409" s="41"/>
      <c r="B409" s="42"/>
      <c r="C409" s="43"/>
      <c r="D409" s="227" t="s">
        <v>149</v>
      </c>
      <c r="E409" s="43"/>
      <c r="F409" s="232" t="s">
        <v>551</v>
      </c>
      <c r="G409" s="43"/>
      <c r="H409" s="43"/>
      <c r="I409" s="229"/>
      <c r="J409" s="43"/>
      <c r="K409" s="43"/>
      <c r="L409" s="47"/>
      <c r="M409" s="230"/>
      <c r="N409" s="231"/>
      <c r="O409" s="87"/>
      <c r="P409" s="87"/>
      <c r="Q409" s="87"/>
      <c r="R409" s="87"/>
      <c r="S409" s="87"/>
      <c r="T409" s="87"/>
      <c r="U409" s="88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20" t="s">
        <v>149</v>
      </c>
      <c r="AU409" s="20" t="s">
        <v>83</v>
      </c>
    </row>
    <row r="410" s="13" customFormat="1">
      <c r="A410" s="13"/>
      <c r="B410" s="233"/>
      <c r="C410" s="234"/>
      <c r="D410" s="227" t="s">
        <v>151</v>
      </c>
      <c r="E410" s="235" t="s">
        <v>19</v>
      </c>
      <c r="F410" s="236" t="s">
        <v>552</v>
      </c>
      <c r="G410" s="234"/>
      <c r="H410" s="237">
        <v>22</v>
      </c>
      <c r="I410" s="238"/>
      <c r="J410" s="234"/>
      <c r="K410" s="234"/>
      <c r="L410" s="239"/>
      <c r="M410" s="240"/>
      <c r="N410" s="241"/>
      <c r="O410" s="241"/>
      <c r="P410" s="241"/>
      <c r="Q410" s="241"/>
      <c r="R410" s="241"/>
      <c r="S410" s="241"/>
      <c r="T410" s="241"/>
      <c r="U410" s="242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151</v>
      </c>
      <c r="AU410" s="243" t="s">
        <v>83</v>
      </c>
      <c r="AV410" s="13" t="s">
        <v>83</v>
      </c>
      <c r="AW410" s="13" t="s">
        <v>35</v>
      </c>
      <c r="AX410" s="13" t="s">
        <v>74</v>
      </c>
      <c r="AY410" s="243" t="s">
        <v>141</v>
      </c>
    </row>
    <row r="411" s="14" customFormat="1">
      <c r="A411" s="14"/>
      <c r="B411" s="244"/>
      <c r="C411" s="245"/>
      <c r="D411" s="227" t="s">
        <v>151</v>
      </c>
      <c r="E411" s="246" t="s">
        <v>19</v>
      </c>
      <c r="F411" s="247" t="s">
        <v>153</v>
      </c>
      <c r="G411" s="245"/>
      <c r="H411" s="248">
        <v>22</v>
      </c>
      <c r="I411" s="249"/>
      <c r="J411" s="245"/>
      <c r="K411" s="245"/>
      <c r="L411" s="250"/>
      <c r="M411" s="251"/>
      <c r="N411" s="252"/>
      <c r="O411" s="252"/>
      <c r="P411" s="252"/>
      <c r="Q411" s="252"/>
      <c r="R411" s="252"/>
      <c r="S411" s="252"/>
      <c r="T411" s="252"/>
      <c r="U411" s="253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4" t="s">
        <v>151</v>
      </c>
      <c r="AU411" s="254" t="s">
        <v>83</v>
      </c>
      <c r="AV411" s="14" t="s">
        <v>147</v>
      </c>
      <c r="AW411" s="14" t="s">
        <v>35</v>
      </c>
      <c r="AX411" s="14" t="s">
        <v>81</v>
      </c>
      <c r="AY411" s="254" t="s">
        <v>141</v>
      </c>
    </row>
    <row r="412" s="2" customFormat="1" ht="16.5" customHeight="1">
      <c r="A412" s="41"/>
      <c r="B412" s="42"/>
      <c r="C412" s="214" t="s">
        <v>553</v>
      </c>
      <c r="D412" s="214" t="s">
        <v>143</v>
      </c>
      <c r="E412" s="215" t="s">
        <v>554</v>
      </c>
      <c r="F412" s="216" t="s">
        <v>555</v>
      </c>
      <c r="G412" s="217" t="s">
        <v>160</v>
      </c>
      <c r="H412" s="218">
        <v>8</v>
      </c>
      <c r="I412" s="219"/>
      <c r="J412" s="220">
        <f>ROUND(I412*H412,2)</f>
        <v>0</v>
      </c>
      <c r="K412" s="216" t="s">
        <v>19</v>
      </c>
      <c r="L412" s="47"/>
      <c r="M412" s="221" t="s">
        <v>19</v>
      </c>
      <c r="N412" s="222" t="s">
        <v>47</v>
      </c>
      <c r="O412" s="87"/>
      <c r="P412" s="223">
        <f>O412*H412</f>
        <v>0</v>
      </c>
      <c r="Q412" s="223">
        <v>0</v>
      </c>
      <c r="R412" s="223">
        <f>Q412*H412</f>
        <v>0</v>
      </c>
      <c r="S412" s="223">
        <v>0</v>
      </c>
      <c r="T412" s="223">
        <f>S412*H412</f>
        <v>0</v>
      </c>
      <c r="U412" s="224" t="s">
        <v>19</v>
      </c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25" t="s">
        <v>147</v>
      </c>
      <c r="AT412" s="225" t="s">
        <v>143</v>
      </c>
      <c r="AU412" s="225" t="s">
        <v>83</v>
      </c>
      <c r="AY412" s="20" t="s">
        <v>141</v>
      </c>
      <c r="BE412" s="226">
        <f>IF(N412="základní",J412,0)</f>
        <v>0</v>
      </c>
      <c r="BF412" s="226">
        <f>IF(N412="snížená",J412,0)</f>
        <v>0</v>
      </c>
      <c r="BG412" s="226">
        <f>IF(N412="zákl. přenesená",J412,0)</f>
        <v>0</v>
      </c>
      <c r="BH412" s="226">
        <f>IF(N412="sníž. přenesená",J412,0)</f>
        <v>0</v>
      </c>
      <c r="BI412" s="226">
        <f>IF(N412="nulová",J412,0)</f>
        <v>0</v>
      </c>
      <c r="BJ412" s="20" t="s">
        <v>147</v>
      </c>
      <c r="BK412" s="226">
        <f>ROUND(I412*H412,2)</f>
        <v>0</v>
      </c>
      <c r="BL412" s="20" t="s">
        <v>147</v>
      </c>
      <c r="BM412" s="225" t="s">
        <v>556</v>
      </c>
    </row>
    <row r="413" s="2" customFormat="1">
      <c r="A413" s="41"/>
      <c r="B413" s="42"/>
      <c r="C413" s="43"/>
      <c r="D413" s="227" t="s">
        <v>148</v>
      </c>
      <c r="E413" s="43"/>
      <c r="F413" s="228" t="s">
        <v>555</v>
      </c>
      <c r="G413" s="43"/>
      <c r="H413" s="43"/>
      <c r="I413" s="229"/>
      <c r="J413" s="43"/>
      <c r="K413" s="43"/>
      <c r="L413" s="47"/>
      <c r="M413" s="230"/>
      <c r="N413" s="231"/>
      <c r="O413" s="87"/>
      <c r="P413" s="87"/>
      <c r="Q413" s="87"/>
      <c r="R413" s="87"/>
      <c r="S413" s="87"/>
      <c r="T413" s="87"/>
      <c r="U413" s="88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20" t="s">
        <v>148</v>
      </c>
      <c r="AU413" s="20" t="s">
        <v>83</v>
      </c>
    </row>
    <row r="414" s="13" customFormat="1">
      <c r="A414" s="13"/>
      <c r="B414" s="233"/>
      <c r="C414" s="234"/>
      <c r="D414" s="227" t="s">
        <v>151</v>
      </c>
      <c r="E414" s="235" t="s">
        <v>19</v>
      </c>
      <c r="F414" s="236" t="s">
        <v>400</v>
      </c>
      <c r="G414" s="234"/>
      <c r="H414" s="237">
        <v>8</v>
      </c>
      <c r="I414" s="238"/>
      <c r="J414" s="234"/>
      <c r="K414" s="234"/>
      <c r="L414" s="239"/>
      <c r="M414" s="240"/>
      <c r="N414" s="241"/>
      <c r="O414" s="241"/>
      <c r="P414" s="241"/>
      <c r="Q414" s="241"/>
      <c r="R414" s="241"/>
      <c r="S414" s="241"/>
      <c r="T414" s="241"/>
      <c r="U414" s="242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151</v>
      </c>
      <c r="AU414" s="243" t="s">
        <v>83</v>
      </c>
      <c r="AV414" s="13" t="s">
        <v>83</v>
      </c>
      <c r="AW414" s="13" t="s">
        <v>35</v>
      </c>
      <c r="AX414" s="13" t="s">
        <v>74</v>
      </c>
      <c r="AY414" s="243" t="s">
        <v>141</v>
      </c>
    </row>
    <row r="415" s="14" customFormat="1">
      <c r="A415" s="14"/>
      <c r="B415" s="244"/>
      <c r="C415" s="245"/>
      <c r="D415" s="227" t="s">
        <v>151</v>
      </c>
      <c r="E415" s="246" t="s">
        <v>19</v>
      </c>
      <c r="F415" s="247" t="s">
        <v>153</v>
      </c>
      <c r="G415" s="245"/>
      <c r="H415" s="248">
        <v>8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2"/>
      <c r="U415" s="253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4" t="s">
        <v>151</v>
      </c>
      <c r="AU415" s="254" t="s">
        <v>83</v>
      </c>
      <c r="AV415" s="14" t="s">
        <v>147</v>
      </c>
      <c r="AW415" s="14" t="s">
        <v>35</v>
      </c>
      <c r="AX415" s="14" t="s">
        <v>81</v>
      </c>
      <c r="AY415" s="254" t="s">
        <v>141</v>
      </c>
    </row>
    <row r="416" s="2" customFormat="1" ht="24.15" customHeight="1">
      <c r="A416" s="41"/>
      <c r="B416" s="42"/>
      <c r="C416" s="214" t="s">
        <v>347</v>
      </c>
      <c r="D416" s="214" t="s">
        <v>143</v>
      </c>
      <c r="E416" s="215" t="s">
        <v>557</v>
      </c>
      <c r="F416" s="216" t="s">
        <v>558</v>
      </c>
      <c r="G416" s="217" t="s">
        <v>160</v>
      </c>
      <c r="H416" s="218">
        <v>38.899999999999999</v>
      </c>
      <c r="I416" s="219"/>
      <c r="J416" s="220">
        <f>ROUND(I416*H416,2)</f>
        <v>0</v>
      </c>
      <c r="K416" s="216" t="s">
        <v>19</v>
      </c>
      <c r="L416" s="47"/>
      <c r="M416" s="221" t="s">
        <v>19</v>
      </c>
      <c r="N416" s="222" t="s">
        <v>47</v>
      </c>
      <c r="O416" s="87"/>
      <c r="P416" s="223">
        <f>O416*H416</f>
        <v>0</v>
      </c>
      <c r="Q416" s="223">
        <v>0</v>
      </c>
      <c r="R416" s="223">
        <f>Q416*H416</f>
        <v>0</v>
      </c>
      <c r="S416" s="223">
        <v>0</v>
      </c>
      <c r="T416" s="223">
        <f>S416*H416</f>
        <v>0</v>
      </c>
      <c r="U416" s="224" t="s">
        <v>19</v>
      </c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25" t="s">
        <v>147</v>
      </c>
      <c r="AT416" s="225" t="s">
        <v>143</v>
      </c>
      <c r="AU416" s="225" t="s">
        <v>83</v>
      </c>
      <c r="AY416" s="20" t="s">
        <v>141</v>
      </c>
      <c r="BE416" s="226">
        <f>IF(N416="základní",J416,0)</f>
        <v>0</v>
      </c>
      <c r="BF416" s="226">
        <f>IF(N416="snížená",J416,0)</f>
        <v>0</v>
      </c>
      <c r="BG416" s="226">
        <f>IF(N416="zákl. přenesená",J416,0)</f>
        <v>0</v>
      </c>
      <c r="BH416" s="226">
        <f>IF(N416="sníž. přenesená",J416,0)</f>
        <v>0</v>
      </c>
      <c r="BI416" s="226">
        <f>IF(N416="nulová",J416,0)</f>
        <v>0</v>
      </c>
      <c r="BJ416" s="20" t="s">
        <v>147</v>
      </c>
      <c r="BK416" s="226">
        <f>ROUND(I416*H416,2)</f>
        <v>0</v>
      </c>
      <c r="BL416" s="20" t="s">
        <v>147</v>
      </c>
      <c r="BM416" s="225" t="s">
        <v>559</v>
      </c>
    </row>
    <row r="417" s="2" customFormat="1">
      <c r="A417" s="41"/>
      <c r="B417" s="42"/>
      <c r="C417" s="43"/>
      <c r="D417" s="227" t="s">
        <v>148</v>
      </c>
      <c r="E417" s="43"/>
      <c r="F417" s="228" t="s">
        <v>558</v>
      </c>
      <c r="G417" s="43"/>
      <c r="H417" s="43"/>
      <c r="I417" s="229"/>
      <c r="J417" s="43"/>
      <c r="K417" s="43"/>
      <c r="L417" s="47"/>
      <c r="M417" s="230"/>
      <c r="N417" s="231"/>
      <c r="O417" s="87"/>
      <c r="P417" s="87"/>
      <c r="Q417" s="87"/>
      <c r="R417" s="87"/>
      <c r="S417" s="87"/>
      <c r="T417" s="87"/>
      <c r="U417" s="88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148</v>
      </c>
      <c r="AU417" s="20" t="s">
        <v>83</v>
      </c>
    </row>
    <row r="418" s="2" customFormat="1">
      <c r="A418" s="41"/>
      <c r="B418" s="42"/>
      <c r="C418" s="43"/>
      <c r="D418" s="227" t="s">
        <v>149</v>
      </c>
      <c r="E418" s="43"/>
      <c r="F418" s="232" t="s">
        <v>560</v>
      </c>
      <c r="G418" s="43"/>
      <c r="H418" s="43"/>
      <c r="I418" s="229"/>
      <c r="J418" s="43"/>
      <c r="K418" s="43"/>
      <c r="L418" s="47"/>
      <c r="M418" s="230"/>
      <c r="N418" s="231"/>
      <c r="O418" s="87"/>
      <c r="P418" s="87"/>
      <c r="Q418" s="87"/>
      <c r="R418" s="87"/>
      <c r="S418" s="87"/>
      <c r="T418" s="87"/>
      <c r="U418" s="88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T418" s="20" t="s">
        <v>149</v>
      </c>
      <c r="AU418" s="20" t="s">
        <v>83</v>
      </c>
    </row>
    <row r="419" s="13" customFormat="1">
      <c r="A419" s="13"/>
      <c r="B419" s="233"/>
      <c r="C419" s="234"/>
      <c r="D419" s="227" t="s">
        <v>151</v>
      </c>
      <c r="E419" s="235" t="s">
        <v>19</v>
      </c>
      <c r="F419" s="236" t="s">
        <v>561</v>
      </c>
      <c r="G419" s="234"/>
      <c r="H419" s="237">
        <v>30.899999999999999</v>
      </c>
      <c r="I419" s="238"/>
      <c r="J419" s="234"/>
      <c r="K419" s="234"/>
      <c r="L419" s="239"/>
      <c r="M419" s="240"/>
      <c r="N419" s="241"/>
      <c r="O419" s="241"/>
      <c r="P419" s="241"/>
      <c r="Q419" s="241"/>
      <c r="R419" s="241"/>
      <c r="S419" s="241"/>
      <c r="T419" s="241"/>
      <c r="U419" s="242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3" t="s">
        <v>151</v>
      </c>
      <c r="AU419" s="243" t="s">
        <v>83</v>
      </c>
      <c r="AV419" s="13" t="s">
        <v>83</v>
      </c>
      <c r="AW419" s="13" t="s">
        <v>35</v>
      </c>
      <c r="AX419" s="13" t="s">
        <v>74</v>
      </c>
      <c r="AY419" s="243" t="s">
        <v>141</v>
      </c>
    </row>
    <row r="420" s="13" customFormat="1">
      <c r="A420" s="13"/>
      <c r="B420" s="233"/>
      <c r="C420" s="234"/>
      <c r="D420" s="227" t="s">
        <v>151</v>
      </c>
      <c r="E420" s="235" t="s">
        <v>19</v>
      </c>
      <c r="F420" s="236" t="s">
        <v>400</v>
      </c>
      <c r="G420" s="234"/>
      <c r="H420" s="237">
        <v>8</v>
      </c>
      <c r="I420" s="238"/>
      <c r="J420" s="234"/>
      <c r="K420" s="234"/>
      <c r="L420" s="239"/>
      <c r="M420" s="240"/>
      <c r="N420" s="241"/>
      <c r="O420" s="241"/>
      <c r="P420" s="241"/>
      <c r="Q420" s="241"/>
      <c r="R420" s="241"/>
      <c r="S420" s="241"/>
      <c r="T420" s="241"/>
      <c r="U420" s="242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3" t="s">
        <v>151</v>
      </c>
      <c r="AU420" s="243" t="s">
        <v>83</v>
      </c>
      <c r="AV420" s="13" t="s">
        <v>83</v>
      </c>
      <c r="AW420" s="13" t="s">
        <v>35</v>
      </c>
      <c r="AX420" s="13" t="s">
        <v>74</v>
      </c>
      <c r="AY420" s="243" t="s">
        <v>141</v>
      </c>
    </row>
    <row r="421" s="14" customFormat="1">
      <c r="A421" s="14"/>
      <c r="B421" s="244"/>
      <c r="C421" s="245"/>
      <c r="D421" s="227" t="s">
        <v>151</v>
      </c>
      <c r="E421" s="246" t="s">
        <v>19</v>
      </c>
      <c r="F421" s="247" t="s">
        <v>153</v>
      </c>
      <c r="G421" s="245"/>
      <c r="H421" s="248">
        <v>38.899999999999999</v>
      </c>
      <c r="I421" s="249"/>
      <c r="J421" s="245"/>
      <c r="K421" s="245"/>
      <c r="L421" s="250"/>
      <c r="M421" s="251"/>
      <c r="N421" s="252"/>
      <c r="O421" s="252"/>
      <c r="P421" s="252"/>
      <c r="Q421" s="252"/>
      <c r="R421" s="252"/>
      <c r="S421" s="252"/>
      <c r="T421" s="252"/>
      <c r="U421" s="253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4" t="s">
        <v>151</v>
      </c>
      <c r="AU421" s="254" t="s">
        <v>83</v>
      </c>
      <c r="AV421" s="14" t="s">
        <v>147</v>
      </c>
      <c r="AW421" s="14" t="s">
        <v>35</v>
      </c>
      <c r="AX421" s="14" t="s">
        <v>81</v>
      </c>
      <c r="AY421" s="254" t="s">
        <v>141</v>
      </c>
    </row>
    <row r="422" s="2" customFormat="1" ht="16.5" customHeight="1">
      <c r="A422" s="41"/>
      <c r="B422" s="42"/>
      <c r="C422" s="214" t="s">
        <v>562</v>
      </c>
      <c r="D422" s="214" t="s">
        <v>143</v>
      </c>
      <c r="E422" s="215" t="s">
        <v>563</v>
      </c>
      <c r="F422" s="216" t="s">
        <v>564</v>
      </c>
      <c r="G422" s="217" t="s">
        <v>156</v>
      </c>
      <c r="H422" s="218">
        <v>1</v>
      </c>
      <c r="I422" s="219"/>
      <c r="J422" s="220">
        <f>ROUND(I422*H422,2)</f>
        <v>0</v>
      </c>
      <c r="K422" s="216" t="s">
        <v>19</v>
      </c>
      <c r="L422" s="47"/>
      <c r="M422" s="221" t="s">
        <v>19</v>
      </c>
      <c r="N422" s="222" t="s">
        <v>47</v>
      </c>
      <c r="O422" s="87"/>
      <c r="P422" s="223">
        <f>O422*H422</f>
        <v>0</v>
      </c>
      <c r="Q422" s="223">
        <v>0</v>
      </c>
      <c r="R422" s="223">
        <f>Q422*H422</f>
        <v>0</v>
      </c>
      <c r="S422" s="223">
        <v>0</v>
      </c>
      <c r="T422" s="223">
        <f>S422*H422</f>
        <v>0</v>
      </c>
      <c r="U422" s="224" t="s">
        <v>19</v>
      </c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R422" s="225" t="s">
        <v>147</v>
      </c>
      <c r="AT422" s="225" t="s">
        <v>143</v>
      </c>
      <c r="AU422" s="225" t="s">
        <v>83</v>
      </c>
      <c r="AY422" s="20" t="s">
        <v>141</v>
      </c>
      <c r="BE422" s="226">
        <f>IF(N422="základní",J422,0)</f>
        <v>0</v>
      </c>
      <c r="BF422" s="226">
        <f>IF(N422="snížená",J422,0)</f>
        <v>0</v>
      </c>
      <c r="BG422" s="226">
        <f>IF(N422="zákl. přenesená",J422,0)</f>
        <v>0</v>
      </c>
      <c r="BH422" s="226">
        <f>IF(N422="sníž. přenesená",J422,0)</f>
        <v>0</v>
      </c>
      <c r="BI422" s="226">
        <f>IF(N422="nulová",J422,0)</f>
        <v>0</v>
      </c>
      <c r="BJ422" s="20" t="s">
        <v>147</v>
      </c>
      <c r="BK422" s="226">
        <f>ROUND(I422*H422,2)</f>
        <v>0</v>
      </c>
      <c r="BL422" s="20" t="s">
        <v>147</v>
      </c>
      <c r="BM422" s="225" t="s">
        <v>565</v>
      </c>
    </row>
    <row r="423" s="2" customFormat="1">
      <c r="A423" s="41"/>
      <c r="B423" s="42"/>
      <c r="C423" s="43"/>
      <c r="D423" s="227" t="s">
        <v>148</v>
      </c>
      <c r="E423" s="43"/>
      <c r="F423" s="228" t="s">
        <v>564</v>
      </c>
      <c r="G423" s="43"/>
      <c r="H423" s="43"/>
      <c r="I423" s="229"/>
      <c r="J423" s="43"/>
      <c r="K423" s="43"/>
      <c r="L423" s="47"/>
      <c r="M423" s="230"/>
      <c r="N423" s="231"/>
      <c r="O423" s="87"/>
      <c r="P423" s="87"/>
      <c r="Q423" s="87"/>
      <c r="R423" s="87"/>
      <c r="S423" s="87"/>
      <c r="T423" s="87"/>
      <c r="U423" s="88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T423" s="20" t="s">
        <v>148</v>
      </c>
      <c r="AU423" s="20" t="s">
        <v>83</v>
      </c>
    </row>
    <row r="424" s="12" customFormat="1" ht="22.8" customHeight="1">
      <c r="A424" s="12"/>
      <c r="B424" s="198"/>
      <c r="C424" s="199"/>
      <c r="D424" s="200" t="s">
        <v>73</v>
      </c>
      <c r="E424" s="212" t="s">
        <v>566</v>
      </c>
      <c r="F424" s="212" t="s">
        <v>567</v>
      </c>
      <c r="G424" s="199"/>
      <c r="H424" s="199"/>
      <c r="I424" s="202"/>
      <c r="J424" s="213">
        <f>BK424</f>
        <v>0</v>
      </c>
      <c r="K424" s="199"/>
      <c r="L424" s="204"/>
      <c r="M424" s="205"/>
      <c r="N424" s="206"/>
      <c r="O424" s="206"/>
      <c r="P424" s="207">
        <f>SUM(P425:P432)</f>
        <v>0</v>
      </c>
      <c r="Q424" s="206"/>
      <c r="R424" s="207">
        <f>SUM(R425:R432)</f>
        <v>0</v>
      </c>
      <c r="S424" s="206"/>
      <c r="T424" s="207">
        <f>SUM(T425:T432)</f>
        <v>0</v>
      </c>
      <c r="U424" s="208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209" t="s">
        <v>81</v>
      </c>
      <c r="AT424" s="210" t="s">
        <v>73</v>
      </c>
      <c r="AU424" s="210" t="s">
        <v>81</v>
      </c>
      <c r="AY424" s="209" t="s">
        <v>141</v>
      </c>
      <c r="BK424" s="211">
        <f>SUM(BK425:BK432)</f>
        <v>0</v>
      </c>
    </row>
    <row r="425" s="2" customFormat="1" ht="16.5" customHeight="1">
      <c r="A425" s="41"/>
      <c r="B425" s="42"/>
      <c r="C425" s="214" t="s">
        <v>355</v>
      </c>
      <c r="D425" s="214" t="s">
        <v>143</v>
      </c>
      <c r="E425" s="215" t="s">
        <v>568</v>
      </c>
      <c r="F425" s="216" t="s">
        <v>569</v>
      </c>
      <c r="G425" s="217" t="s">
        <v>254</v>
      </c>
      <c r="H425" s="218">
        <v>1.942</v>
      </c>
      <c r="I425" s="219"/>
      <c r="J425" s="220">
        <f>ROUND(I425*H425,2)</f>
        <v>0</v>
      </c>
      <c r="K425" s="216" t="s">
        <v>161</v>
      </c>
      <c r="L425" s="47"/>
      <c r="M425" s="221" t="s">
        <v>19</v>
      </c>
      <c r="N425" s="222" t="s">
        <v>47</v>
      </c>
      <c r="O425" s="87"/>
      <c r="P425" s="223">
        <f>O425*H425</f>
        <v>0</v>
      </c>
      <c r="Q425" s="223">
        <v>0</v>
      </c>
      <c r="R425" s="223">
        <f>Q425*H425</f>
        <v>0</v>
      </c>
      <c r="S425" s="223">
        <v>0</v>
      </c>
      <c r="T425" s="223">
        <f>S425*H425</f>
        <v>0</v>
      </c>
      <c r="U425" s="224" t="s">
        <v>19</v>
      </c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R425" s="225" t="s">
        <v>147</v>
      </c>
      <c r="AT425" s="225" t="s">
        <v>143</v>
      </c>
      <c r="AU425" s="225" t="s">
        <v>83</v>
      </c>
      <c r="AY425" s="20" t="s">
        <v>141</v>
      </c>
      <c r="BE425" s="226">
        <f>IF(N425="základní",J425,0)</f>
        <v>0</v>
      </c>
      <c r="BF425" s="226">
        <f>IF(N425="snížená",J425,0)</f>
        <v>0</v>
      </c>
      <c r="BG425" s="226">
        <f>IF(N425="zákl. přenesená",J425,0)</f>
        <v>0</v>
      </c>
      <c r="BH425" s="226">
        <f>IF(N425="sníž. přenesená",J425,0)</f>
        <v>0</v>
      </c>
      <c r="BI425" s="226">
        <f>IF(N425="nulová",J425,0)</f>
        <v>0</v>
      </c>
      <c r="BJ425" s="20" t="s">
        <v>147</v>
      </c>
      <c r="BK425" s="226">
        <f>ROUND(I425*H425,2)</f>
        <v>0</v>
      </c>
      <c r="BL425" s="20" t="s">
        <v>147</v>
      </c>
      <c r="BM425" s="225" t="s">
        <v>570</v>
      </c>
    </row>
    <row r="426" s="2" customFormat="1">
      <c r="A426" s="41"/>
      <c r="B426" s="42"/>
      <c r="C426" s="43"/>
      <c r="D426" s="227" t="s">
        <v>148</v>
      </c>
      <c r="E426" s="43"/>
      <c r="F426" s="228" t="s">
        <v>571</v>
      </c>
      <c r="G426" s="43"/>
      <c r="H426" s="43"/>
      <c r="I426" s="229"/>
      <c r="J426" s="43"/>
      <c r="K426" s="43"/>
      <c r="L426" s="47"/>
      <c r="M426" s="230"/>
      <c r="N426" s="231"/>
      <c r="O426" s="87"/>
      <c r="P426" s="87"/>
      <c r="Q426" s="87"/>
      <c r="R426" s="87"/>
      <c r="S426" s="87"/>
      <c r="T426" s="87"/>
      <c r="U426" s="88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T426" s="20" t="s">
        <v>148</v>
      </c>
      <c r="AU426" s="20" t="s">
        <v>83</v>
      </c>
    </row>
    <row r="427" s="2" customFormat="1">
      <c r="A427" s="41"/>
      <c r="B427" s="42"/>
      <c r="C427" s="43"/>
      <c r="D427" s="255" t="s">
        <v>164</v>
      </c>
      <c r="E427" s="43"/>
      <c r="F427" s="256" t="s">
        <v>572</v>
      </c>
      <c r="G427" s="43"/>
      <c r="H427" s="43"/>
      <c r="I427" s="229"/>
      <c r="J427" s="43"/>
      <c r="K427" s="43"/>
      <c r="L427" s="47"/>
      <c r="M427" s="230"/>
      <c r="N427" s="231"/>
      <c r="O427" s="87"/>
      <c r="P427" s="87"/>
      <c r="Q427" s="87"/>
      <c r="R427" s="87"/>
      <c r="S427" s="87"/>
      <c r="T427" s="87"/>
      <c r="U427" s="88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20" t="s">
        <v>164</v>
      </c>
      <c r="AU427" s="20" t="s">
        <v>83</v>
      </c>
    </row>
    <row r="428" s="13" customFormat="1">
      <c r="A428" s="13"/>
      <c r="B428" s="233"/>
      <c r="C428" s="234"/>
      <c r="D428" s="227" t="s">
        <v>151</v>
      </c>
      <c r="E428" s="235" t="s">
        <v>19</v>
      </c>
      <c r="F428" s="236" t="s">
        <v>573</v>
      </c>
      <c r="G428" s="234"/>
      <c r="H428" s="237">
        <v>1.488</v>
      </c>
      <c r="I428" s="238"/>
      <c r="J428" s="234"/>
      <c r="K428" s="234"/>
      <c r="L428" s="239"/>
      <c r="M428" s="240"/>
      <c r="N428" s="241"/>
      <c r="O428" s="241"/>
      <c r="P428" s="241"/>
      <c r="Q428" s="241"/>
      <c r="R428" s="241"/>
      <c r="S428" s="241"/>
      <c r="T428" s="241"/>
      <c r="U428" s="242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3" t="s">
        <v>151</v>
      </c>
      <c r="AU428" s="243" t="s">
        <v>83</v>
      </c>
      <c r="AV428" s="13" t="s">
        <v>83</v>
      </c>
      <c r="AW428" s="13" t="s">
        <v>35</v>
      </c>
      <c r="AX428" s="13" t="s">
        <v>74</v>
      </c>
      <c r="AY428" s="243" t="s">
        <v>141</v>
      </c>
    </row>
    <row r="429" s="13" customFormat="1">
      <c r="A429" s="13"/>
      <c r="B429" s="233"/>
      <c r="C429" s="234"/>
      <c r="D429" s="227" t="s">
        <v>151</v>
      </c>
      <c r="E429" s="235" t="s">
        <v>19</v>
      </c>
      <c r="F429" s="236" t="s">
        <v>574</v>
      </c>
      <c r="G429" s="234"/>
      <c r="H429" s="237">
        <v>0.45400000000000001</v>
      </c>
      <c r="I429" s="238"/>
      <c r="J429" s="234"/>
      <c r="K429" s="234"/>
      <c r="L429" s="239"/>
      <c r="M429" s="240"/>
      <c r="N429" s="241"/>
      <c r="O429" s="241"/>
      <c r="P429" s="241"/>
      <c r="Q429" s="241"/>
      <c r="R429" s="241"/>
      <c r="S429" s="241"/>
      <c r="T429" s="241"/>
      <c r="U429" s="242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3" t="s">
        <v>151</v>
      </c>
      <c r="AU429" s="243" t="s">
        <v>83</v>
      </c>
      <c r="AV429" s="13" t="s">
        <v>83</v>
      </c>
      <c r="AW429" s="13" t="s">
        <v>35</v>
      </c>
      <c r="AX429" s="13" t="s">
        <v>74</v>
      </c>
      <c r="AY429" s="243" t="s">
        <v>141</v>
      </c>
    </row>
    <row r="430" s="14" customFormat="1">
      <c r="A430" s="14"/>
      <c r="B430" s="244"/>
      <c r="C430" s="245"/>
      <c r="D430" s="227" t="s">
        <v>151</v>
      </c>
      <c r="E430" s="246" t="s">
        <v>19</v>
      </c>
      <c r="F430" s="247" t="s">
        <v>153</v>
      </c>
      <c r="G430" s="245"/>
      <c r="H430" s="248">
        <v>1.942</v>
      </c>
      <c r="I430" s="249"/>
      <c r="J430" s="245"/>
      <c r="K430" s="245"/>
      <c r="L430" s="250"/>
      <c r="M430" s="251"/>
      <c r="N430" s="252"/>
      <c r="O430" s="252"/>
      <c r="P430" s="252"/>
      <c r="Q430" s="252"/>
      <c r="R430" s="252"/>
      <c r="S430" s="252"/>
      <c r="T430" s="252"/>
      <c r="U430" s="253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4" t="s">
        <v>151</v>
      </c>
      <c r="AU430" s="254" t="s">
        <v>83</v>
      </c>
      <c r="AV430" s="14" t="s">
        <v>147</v>
      </c>
      <c r="AW430" s="14" t="s">
        <v>35</v>
      </c>
      <c r="AX430" s="14" t="s">
        <v>81</v>
      </c>
      <c r="AY430" s="254" t="s">
        <v>141</v>
      </c>
    </row>
    <row r="431" s="2" customFormat="1" ht="16.5" customHeight="1">
      <c r="A431" s="41"/>
      <c r="B431" s="42"/>
      <c r="C431" s="214" t="s">
        <v>575</v>
      </c>
      <c r="D431" s="214" t="s">
        <v>143</v>
      </c>
      <c r="E431" s="215" t="s">
        <v>576</v>
      </c>
      <c r="F431" s="216" t="s">
        <v>577</v>
      </c>
      <c r="G431" s="217" t="s">
        <v>254</v>
      </c>
      <c r="H431" s="218">
        <v>116.194</v>
      </c>
      <c r="I431" s="219"/>
      <c r="J431" s="220">
        <f>ROUND(I431*H431,2)</f>
        <v>0</v>
      </c>
      <c r="K431" s="216" t="s">
        <v>19</v>
      </c>
      <c r="L431" s="47"/>
      <c r="M431" s="221" t="s">
        <v>19</v>
      </c>
      <c r="N431" s="222" t="s">
        <v>47</v>
      </c>
      <c r="O431" s="87"/>
      <c r="P431" s="223">
        <f>O431*H431</f>
        <v>0</v>
      </c>
      <c r="Q431" s="223">
        <v>0</v>
      </c>
      <c r="R431" s="223">
        <f>Q431*H431</f>
        <v>0</v>
      </c>
      <c r="S431" s="223">
        <v>0</v>
      </c>
      <c r="T431" s="223">
        <f>S431*H431</f>
        <v>0</v>
      </c>
      <c r="U431" s="224" t="s">
        <v>19</v>
      </c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R431" s="225" t="s">
        <v>147</v>
      </c>
      <c r="AT431" s="225" t="s">
        <v>143</v>
      </c>
      <c r="AU431" s="225" t="s">
        <v>83</v>
      </c>
      <c r="AY431" s="20" t="s">
        <v>141</v>
      </c>
      <c r="BE431" s="226">
        <f>IF(N431="základní",J431,0)</f>
        <v>0</v>
      </c>
      <c r="BF431" s="226">
        <f>IF(N431="snížená",J431,0)</f>
        <v>0</v>
      </c>
      <c r="BG431" s="226">
        <f>IF(N431="zákl. přenesená",J431,0)</f>
        <v>0</v>
      </c>
      <c r="BH431" s="226">
        <f>IF(N431="sníž. přenesená",J431,0)</f>
        <v>0</v>
      </c>
      <c r="BI431" s="226">
        <f>IF(N431="nulová",J431,0)</f>
        <v>0</v>
      </c>
      <c r="BJ431" s="20" t="s">
        <v>147</v>
      </c>
      <c r="BK431" s="226">
        <f>ROUND(I431*H431,2)</f>
        <v>0</v>
      </c>
      <c r="BL431" s="20" t="s">
        <v>147</v>
      </c>
      <c r="BM431" s="225" t="s">
        <v>578</v>
      </c>
    </row>
    <row r="432" s="2" customFormat="1">
      <c r="A432" s="41"/>
      <c r="B432" s="42"/>
      <c r="C432" s="43"/>
      <c r="D432" s="227" t="s">
        <v>148</v>
      </c>
      <c r="E432" s="43"/>
      <c r="F432" s="228" t="s">
        <v>577</v>
      </c>
      <c r="G432" s="43"/>
      <c r="H432" s="43"/>
      <c r="I432" s="229"/>
      <c r="J432" s="43"/>
      <c r="K432" s="43"/>
      <c r="L432" s="47"/>
      <c r="M432" s="230"/>
      <c r="N432" s="231"/>
      <c r="O432" s="87"/>
      <c r="P432" s="87"/>
      <c r="Q432" s="87"/>
      <c r="R432" s="87"/>
      <c r="S432" s="87"/>
      <c r="T432" s="87"/>
      <c r="U432" s="88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T432" s="20" t="s">
        <v>148</v>
      </c>
      <c r="AU432" s="20" t="s">
        <v>83</v>
      </c>
    </row>
    <row r="433" s="12" customFormat="1" ht="22.8" customHeight="1">
      <c r="A433" s="12"/>
      <c r="B433" s="198"/>
      <c r="C433" s="199"/>
      <c r="D433" s="200" t="s">
        <v>73</v>
      </c>
      <c r="E433" s="212" t="s">
        <v>579</v>
      </c>
      <c r="F433" s="212" t="s">
        <v>580</v>
      </c>
      <c r="G433" s="199"/>
      <c r="H433" s="199"/>
      <c r="I433" s="202"/>
      <c r="J433" s="213">
        <f>BK433</f>
        <v>0</v>
      </c>
      <c r="K433" s="199"/>
      <c r="L433" s="204"/>
      <c r="M433" s="205"/>
      <c r="N433" s="206"/>
      <c r="O433" s="206"/>
      <c r="P433" s="207">
        <f>SUM(P434:P436)</f>
        <v>0</v>
      </c>
      <c r="Q433" s="206"/>
      <c r="R433" s="207">
        <f>SUM(R434:R436)</f>
        <v>0</v>
      </c>
      <c r="S433" s="206"/>
      <c r="T433" s="207">
        <f>SUM(T434:T436)</f>
        <v>0</v>
      </c>
      <c r="U433" s="208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209" t="s">
        <v>81</v>
      </c>
      <c r="AT433" s="210" t="s">
        <v>73</v>
      </c>
      <c r="AU433" s="210" t="s">
        <v>81</v>
      </c>
      <c r="AY433" s="209" t="s">
        <v>141</v>
      </c>
      <c r="BK433" s="211">
        <f>SUM(BK434:BK436)</f>
        <v>0</v>
      </c>
    </row>
    <row r="434" s="2" customFormat="1" ht="16.5" customHeight="1">
      <c r="A434" s="41"/>
      <c r="B434" s="42"/>
      <c r="C434" s="214" t="s">
        <v>361</v>
      </c>
      <c r="D434" s="214" t="s">
        <v>143</v>
      </c>
      <c r="E434" s="215" t="s">
        <v>581</v>
      </c>
      <c r="F434" s="216" t="s">
        <v>582</v>
      </c>
      <c r="G434" s="217" t="s">
        <v>254</v>
      </c>
      <c r="H434" s="218">
        <v>256.37400000000002</v>
      </c>
      <c r="I434" s="219"/>
      <c r="J434" s="220">
        <f>ROUND(I434*H434,2)</f>
        <v>0</v>
      </c>
      <c r="K434" s="216" t="s">
        <v>161</v>
      </c>
      <c r="L434" s="47"/>
      <c r="M434" s="221" t="s">
        <v>19</v>
      </c>
      <c r="N434" s="222" t="s">
        <v>47</v>
      </c>
      <c r="O434" s="87"/>
      <c r="P434" s="223">
        <f>O434*H434</f>
        <v>0</v>
      </c>
      <c r="Q434" s="223">
        <v>0</v>
      </c>
      <c r="R434" s="223">
        <f>Q434*H434</f>
        <v>0</v>
      </c>
      <c r="S434" s="223">
        <v>0</v>
      </c>
      <c r="T434" s="223">
        <f>S434*H434</f>
        <v>0</v>
      </c>
      <c r="U434" s="224" t="s">
        <v>19</v>
      </c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25" t="s">
        <v>147</v>
      </c>
      <c r="AT434" s="225" t="s">
        <v>143</v>
      </c>
      <c r="AU434" s="225" t="s">
        <v>83</v>
      </c>
      <c r="AY434" s="20" t="s">
        <v>141</v>
      </c>
      <c r="BE434" s="226">
        <f>IF(N434="základní",J434,0)</f>
        <v>0</v>
      </c>
      <c r="BF434" s="226">
        <f>IF(N434="snížená",J434,0)</f>
        <v>0</v>
      </c>
      <c r="BG434" s="226">
        <f>IF(N434="zákl. přenesená",J434,0)</f>
        <v>0</v>
      </c>
      <c r="BH434" s="226">
        <f>IF(N434="sníž. přenesená",J434,0)</f>
        <v>0</v>
      </c>
      <c r="BI434" s="226">
        <f>IF(N434="nulová",J434,0)</f>
        <v>0</v>
      </c>
      <c r="BJ434" s="20" t="s">
        <v>147</v>
      </c>
      <c r="BK434" s="226">
        <f>ROUND(I434*H434,2)</f>
        <v>0</v>
      </c>
      <c r="BL434" s="20" t="s">
        <v>147</v>
      </c>
      <c r="BM434" s="225" t="s">
        <v>583</v>
      </c>
    </row>
    <row r="435" s="2" customFormat="1">
      <c r="A435" s="41"/>
      <c r="B435" s="42"/>
      <c r="C435" s="43"/>
      <c r="D435" s="227" t="s">
        <v>148</v>
      </c>
      <c r="E435" s="43"/>
      <c r="F435" s="228" t="s">
        <v>584</v>
      </c>
      <c r="G435" s="43"/>
      <c r="H435" s="43"/>
      <c r="I435" s="229"/>
      <c r="J435" s="43"/>
      <c r="K435" s="43"/>
      <c r="L435" s="47"/>
      <c r="M435" s="230"/>
      <c r="N435" s="231"/>
      <c r="O435" s="87"/>
      <c r="P435" s="87"/>
      <c r="Q435" s="87"/>
      <c r="R435" s="87"/>
      <c r="S435" s="87"/>
      <c r="T435" s="87"/>
      <c r="U435" s="88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148</v>
      </c>
      <c r="AU435" s="20" t="s">
        <v>83</v>
      </c>
    </row>
    <row r="436" s="2" customFormat="1">
      <c r="A436" s="41"/>
      <c r="B436" s="42"/>
      <c r="C436" s="43"/>
      <c r="D436" s="255" t="s">
        <v>164</v>
      </c>
      <c r="E436" s="43"/>
      <c r="F436" s="256" t="s">
        <v>585</v>
      </c>
      <c r="G436" s="43"/>
      <c r="H436" s="43"/>
      <c r="I436" s="229"/>
      <c r="J436" s="43"/>
      <c r="K436" s="43"/>
      <c r="L436" s="47"/>
      <c r="M436" s="230"/>
      <c r="N436" s="231"/>
      <c r="O436" s="87"/>
      <c r="P436" s="87"/>
      <c r="Q436" s="87"/>
      <c r="R436" s="87"/>
      <c r="S436" s="87"/>
      <c r="T436" s="87"/>
      <c r="U436" s="88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164</v>
      </c>
      <c r="AU436" s="20" t="s">
        <v>83</v>
      </c>
    </row>
    <row r="437" s="12" customFormat="1" ht="25.92" customHeight="1">
      <c r="A437" s="12"/>
      <c r="B437" s="198"/>
      <c r="C437" s="199"/>
      <c r="D437" s="200" t="s">
        <v>73</v>
      </c>
      <c r="E437" s="201" t="s">
        <v>586</v>
      </c>
      <c r="F437" s="201" t="s">
        <v>587</v>
      </c>
      <c r="G437" s="199"/>
      <c r="H437" s="199"/>
      <c r="I437" s="202"/>
      <c r="J437" s="203">
        <f>BK437</f>
        <v>0</v>
      </c>
      <c r="K437" s="199"/>
      <c r="L437" s="204"/>
      <c r="M437" s="205"/>
      <c r="N437" s="206"/>
      <c r="O437" s="206"/>
      <c r="P437" s="207">
        <f>P438</f>
        <v>0</v>
      </c>
      <c r="Q437" s="206"/>
      <c r="R437" s="207">
        <f>R438</f>
        <v>0</v>
      </c>
      <c r="S437" s="206"/>
      <c r="T437" s="207">
        <f>T438</f>
        <v>0</v>
      </c>
      <c r="U437" s="208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09" t="s">
        <v>83</v>
      </c>
      <c r="AT437" s="210" t="s">
        <v>73</v>
      </c>
      <c r="AU437" s="210" t="s">
        <v>74</v>
      </c>
      <c r="AY437" s="209" t="s">
        <v>141</v>
      </c>
      <c r="BK437" s="211">
        <f>BK438</f>
        <v>0</v>
      </c>
    </row>
    <row r="438" s="12" customFormat="1" ht="22.8" customHeight="1">
      <c r="A438" s="12"/>
      <c r="B438" s="198"/>
      <c r="C438" s="199"/>
      <c r="D438" s="200" t="s">
        <v>73</v>
      </c>
      <c r="E438" s="212" t="s">
        <v>588</v>
      </c>
      <c r="F438" s="212" t="s">
        <v>589</v>
      </c>
      <c r="G438" s="199"/>
      <c r="H438" s="199"/>
      <c r="I438" s="202"/>
      <c r="J438" s="213">
        <f>BK438</f>
        <v>0</v>
      </c>
      <c r="K438" s="199"/>
      <c r="L438" s="204"/>
      <c r="M438" s="205"/>
      <c r="N438" s="206"/>
      <c r="O438" s="206"/>
      <c r="P438" s="207">
        <f>SUM(P439:P461)</f>
        <v>0</v>
      </c>
      <c r="Q438" s="206"/>
      <c r="R438" s="207">
        <f>SUM(R439:R461)</f>
        <v>0</v>
      </c>
      <c r="S438" s="206"/>
      <c r="T438" s="207">
        <f>SUM(T439:T461)</f>
        <v>0</v>
      </c>
      <c r="U438" s="208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09" t="s">
        <v>83</v>
      </c>
      <c r="AT438" s="210" t="s">
        <v>73</v>
      </c>
      <c r="AU438" s="210" t="s">
        <v>81</v>
      </c>
      <c r="AY438" s="209" t="s">
        <v>141</v>
      </c>
      <c r="BK438" s="211">
        <f>SUM(BK439:BK461)</f>
        <v>0</v>
      </c>
    </row>
    <row r="439" s="2" customFormat="1" ht="21.75" customHeight="1">
      <c r="A439" s="41"/>
      <c r="B439" s="42"/>
      <c r="C439" s="214" t="s">
        <v>369</v>
      </c>
      <c r="D439" s="214" t="s">
        <v>143</v>
      </c>
      <c r="E439" s="215" t="s">
        <v>590</v>
      </c>
      <c r="F439" s="216" t="s">
        <v>591</v>
      </c>
      <c r="G439" s="217" t="s">
        <v>160</v>
      </c>
      <c r="H439" s="218">
        <v>30.899999999999999</v>
      </c>
      <c r="I439" s="219"/>
      <c r="J439" s="220">
        <f>ROUND(I439*H439,2)</f>
        <v>0</v>
      </c>
      <c r="K439" s="216" t="s">
        <v>161</v>
      </c>
      <c r="L439" s="47"/>
      <c r="M439" s="221" t="s">
        <v>19</v>
      </c>
      <c r="N439" s="222" t="s">
        <v>47</v>
      </c>
      <c r="O439" s="87"/>
      <c r="P439" s="223">
        <f>O439*H439</f>
        <v>0</v>
      </c>
      <c r="Q439" s="223">
        <v>0</v>
      </c>
      <c r="R439" s="223">
        <f>Q439*H439</f>
        <v>0</v>
      </c>
      <c r="S439" s="223">
        <v>0</v>
      </c>
      <c r="T439" s="223">
        <f>S439*H439</f>
        <v>0</v>
      </c>
      <c r="U439" s="224" t="s">
        <v>19</v>
      </c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25" t="s">
        <v>196</v>
      </c>
      <c r="AT439" s="225" t="s">
        <v>143</v>
      </c>
      <c r="AU439" s="225" t="s">
        <v>83</v>
      </c>
      <c r="AY439" s="20" t="s">
        <v>141</v>
      </c>
      <c r="BE439" s="226">
        <f>IF(N439="základní",J439,0)</f>
        <v>0</v>
      </c>
      <c r="BF439" s="226">
        <f>IF(N439="snížená",J439,0)</f>
        <v>0</v>
      </c>
      <c r="BG439" s="226">
        <f>IF(N439="zákl. přenesená",J439,0)</f>
        <v>0</v>
      </c>
      <c r="BH439" s="226">
        <f>IF(N439="sníž. přenesená",J439,0)</f>
        <v>0</v>
      </c>
      <c r="BI439" s="226">
        <f>IF(N439="nulová",J439,0)</f>
        <v>0</v>
      </c>
      <c r="BJ439" s="20" t="s">
        <v>147</v>
      </c>
      <c r="BK439" s="226">
        <f>ROUND(I439*H439,2)</f>
        <v>0</v>
      </c>
      <c r="BL439" s="20" t="s">
        <v>196</v>
      </c>
      <c r="BM439" s="225" t="s">
        <v>592</v>
      </c>
    </row>
    <row r="440" s="2" customFormat="1">
      <c r="A440" s="41"/>
      <c r="B440" s="42"/>
      <c r="C440" s="43"/>
      <c r="D440" s="227" t="s">
        <v>148</v>
      </c>
      <c r="E440" s="43"/>
      <c r="F440" s="228" t="s">
        <v>593</v>
      </c>
      <c r="G440" s="43"/>
      <c r="H440" s="43"/>
      <c r="I440" s="229"/>
      <c r="J440" s="43"/>
      <c r="K440" s="43"/>
      <c r="L440" s="47"/>
      <c r="M440" s="230"/>
      <c r="N440" s="231"/>
      <c r="O440" s="87"/>
      <c r="P440" s="87"/>
      <c r="Q440" s="87"/>
      <c r="R440" s="87"/>
      <c r="S440" s="87"/>
      <c r="T440" s="87"/>
      <c r="U440" s="88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20" t="s">
        <v>148</v>
      </c>
      <c r="AU440" s="20" t="s">
        <v>83</v>
      </c>
    </row>
    <row r="441" s="2" customFormat="1">
      <c r="A441" s="41"/>
      <c r="B441" s="42"/>
      <c r="C441" s="43"/>
      <c r="D441" s="255" t="s">
        <v>164</v>
      </c>
      <c r="E441" s="43"/>
      <c r="F441" s="256" t="s">
        <v>594</v>
      </c>
      <c r="G441" s="43"/>
      <c r="H441" s="43"/>
      <c r="I441" s="229"/>
      <c r="J441" s="43"/>
      <c r="K441" s="43"/>
      <c r="L441" s="47"/>
      <c r="M441" s="230"/>
      <c r="N441" s="231"/>
      <c r="O441" s="87"/>
      <c r="P441" s="87"/>
      <c r="Q441" s="87"/>
      <c r="R441" s="87"/>
      <c r="S441" s="87"/>
      <c r="T441" s="87"/>
      <c r="U441" s="88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20" t="s">
        <v>164</v>
      </c>
      <c r="AU441" s="20" t="s">
        <v>83</v>
      </c>
    </row>
    <row r="442" s="2" customFormat="1">
      <c r="A442" s="41"/>
      <c r="B442" s="42"/>
      <c r="C442" s="43"/>
      <c r="D442" s="227" t="s">
        <v>149</v>
      </c>
      <c r="E442" s="43"/>
      <c r="F442" s="232" t="s">
        <v>595</v>
      </c>
      <c r="G442" s="43"/>
      <c r="H442" s="43"/>
      <c r="I442" s="229"/>
      <c r="J442" s="43"/>
      <c r="K442" s="43"/>
      <c r="L442" s="47"/>
      <c r="M442" s="230"/>
      <c r="N442" s="231"/>
      <c r="O442" s="87"/>
      <c r="P442" s="87"/>
      <c r="Q442" s="87"/>
      <c r="R442" s="87"/>
      <c r="S442" s="87"/>
      <c r="T442" s="87"/>
      <c r="U442" s="88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T442" s="20" t="s">
        <v>149</v>
      </c>
      <c r="AU442" s="20" t="s">
        <v>83</v>
      </c>
    </row>
    <row r="443" s="13" customFormat="1">
      <c r="A443" s="13"/>
      <c r="B443" s="233"/>
      <c r="C443" s="234"/>
      <c r="D443" s="227" t="s">
        <v>151</v>
      </c>
      <c r="E443" s="235" t="s">
        <v>19</v>
      </c>
      <c r="F443" s="236" t="s">
        <v>596</v>
      </c>
      <c r="G443" s="234"/>
      <c r="H443" s="237">
        <v>30.899999999999999</v>
      </c>
      <c r="I443" s="238"/>
      <c r="J443" s="234"/>
      <c r="K443" s="234"/>
      <c r="L443" s="239"/>
      <c r="M443" s="240"/>
      <c r="N443" s="241"/>
      <c r="O443" s="241"/>
      <c r="P443" s="241"/>
      <c r="Q443" s="241"/>
      <c r="R443" s="241"/>
      <c r="S443" s="241"/>
      <c r="T443" s="241"/>
      <c r="U443" s="242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3" t="s">
        <v>151</v>
      </c>
      <c r="AU443" s="243" t="s">
        <v>83</v>
      </c>
      <c r="AV443" s="13" t="s">
        <v>83</v>
      </c>
      <c r="AW443" s="13" t="s">
        <v>35</v>
      </c>
      <c r="AX443" s="13" t="s">
        <v>74</v>
      </c>
      <c r="AY443" s="243" t="s">
        <v>141</v>
      </c>
    </row>
    <row r="444" s="14" customFormat="1">
      <c r="A444" s="14"/>
      <c r="B444" s="244"/>
      <c r="C444" s="245"/>
      <c r="D444" s="227" t="s">
        <v>151</v>
      </c>
      <c r="E444" s="246" t="s">
        <v>19</v>
      </c>
      <c r="F444" s="247" t="s">
        <v>153</v>
      </c>
      <c r="G444" s="245"/>
      <c r="H444" s="248">
        <v>30.899999999999999</v>
      </c>
      <c r="I444" s="249"/>
      <c r="J444" s="245"/>
      <c r="K444" s="245"/>
      <c r="L444" s="250"/>
      <c r="M444" s="251"/>
      <c r="N444" s="252"/>
      <c r="O444" s="252"/>
      <c r="P444" s="252"/>
      <c r="Q444" s="252"/>
      <c r="R444" s="252"/>
      <c r="S444" s="252"/>
      <c r="T444" s="252"/>
      <c r="U444" s="253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4" t="s">
        <v>151</v>
      </c>
      <c r="AU444" s="254" t="s">
        <v>83</v>
      </c>
      <c r="AV444" s="14" t="s">
        <v>147</v>
      </c>
      <c r="AW444" s="14" t="s">
        <v>35</v>
      </c>
      <c r="AX444" s="14" t="s">
        <v>81</v>
      </c>
      <c r="AY444" s="254" t="s">
        <v>141</v>
      </c>
    </row>
    <row r="445" s="2" customFormat="1" ht="16.5" customHeight="1">
      <c r="A445" s="41"/>
      <c r="B445" s="42"/>
      <c r="C445" s="214" t="s">
        <v>597</v>
      </c>
      <c r="D445" s="214" t="s">
        <v>143</v>
      </c>
      <c r="E445" s="215" t="s">
        <v>598</v>
      </c>
      <c r="F445" s="216" t="s">
        <v>599</v>
      </c>
      <c r="G445" s="217" t="s">
        <v>160</v>
      </c>
      <c r="H445" s="218">
        <v>30.899999999999999</v>
      </c>
      <c r="I445" s="219"/>
      <c r="J445" s="220">
        <f>ROUND(I445*H445,2)</f>
        <v>0</v>
      </c>
      <c r="K445" s="216" t="s">
        <v>161</v>
      </c>
      <c r="L445" s="47"/>
      <c r="M445" s="221" t="s">
        <v>19</v>
      </c>
      <c r="N445" s="222" t="s">
        <v>47</v>
      </c>
      <c r="O445" s="87"/>
      <c r="P445" s="223">
        <f>O445*H445</f>
        <v>0</v>
      </c>
      <c r="Q445" s="223">
        <v>0</v>
      </c>
      <c r="R445" s="223">
        <f>Q445*H445</f>
        <v>0</v>
      </c>
      <c r="S445" s="223">
        <v>0</v>
      </c>
      <c r="T445" s="223">
        <f>S445*H445</f>
        <v>0</v>
      </c>
      <c r="U445" s="224" t="s">
        <v>19</v>
      </c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R445" s="225" t="s">
        <v>196</v>
      </c>
      <c r="AT445" s="225" t="s">
        <v>143</v>
      </c>
      <c r="AU445" s="225" t="s">
        <v>83</v>
      </c>
      <c r="AY445" s="20" t="s">
        <v>141</v>
      </c>
      <c r="BE445" s="226">
        <f>IF(N445="základní",J445,0)</f>
        <v>0</v>
      </c>
      <c r="BF445" s="226">
        <f>IF(N445="snížená",J445,0)</f>
        <v>0</v>
      </c>
      <c r="BG445" s="226">
        <f>IF(N445="zákl. přenesená",J445,0)</f>
        <v>0</v>
      </c>
      <c r="BH445" s="226">
        <f>IF(N445="sníž. přenesená",J445,0)</f>
        <v>0</v>
      </c>
      <c r="BI445" s="226">
        <f>IF(N445="nulová",J445,0)</f>
        <v>0</v>
      </c>
      <c r="BJ445" s="20" t="s">
        <v>147</v>
      </c>
      <c r="BK445" s="226">
        <f>ROUND(I445*H445,2)</f>
        <v>0</v>
      </c>
      <c r="BL445" s="20" t="s">
        <v>196</v>
      </c>
      <c r="BM445" s="225" t="s">
        <v>600</v>
      </c>
    </row>
    <row r="446" s="2" customFormat="1">
      <c r="A446" s="41"/>
      <c r="B446" s="42"/>
      <c r="C446" s="43"/>
      <c r="D446" s="227" t="s">
        <v>148</v>
      </c>
      <c r="E446" s="43"/>
      <c r="F446" s="228" t="s">
        <v>601</v>
      </c>
      <c r="G446" s="43"/>
      <c r="H446" s="43"/>
      <c r="I446" s="229"/>
      <c r="J446" s="43"/>
      <c r="K446" s="43"/>
      <c r="L446" s="47"/>
      <c r="M446" s="230"/>
      <c r="N446" s="231"/>
      <c r="O446" s="87"/>
      <c r="P446" s="87"/>
      <c r="Q446" s="87"/>
      <c r="R446" s="87"/>
      <c r="S446" s="87"/>
      <c r="T446" s="87"/>
      <c r="U446" s="88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T446" s="20" t="s">
        <v>148</v>
      </c>
      <c r="AU446" s="20" t="s">
        <v>83</v>
      </c>
    </row>
    <row r="447" s="2" customFormat="1">
      <c r="A447" s="41"/>
      <c r="B447" s="42"/>
      <c r="C447" s="43"/>
      <c r="D447" s="255" t="s">
        <v>164</v>
      </c>
      <c r="E447" s="43"/>
      <c r="F447" s="256" t="s">
        <v>602</v>
      </c>
      <c r="G447" s="43"/>
      <c r="H447" s="43"/>
      <c r="I447" s="229"/>
      <c r="J447" s="43"/>
      <c r="K447" s="43"/>
      <c r="L447" s="47"/>
      <c r="M447" s="230"/>
      <c r="N447" s="231"/>
      <c r="O447" s="87"/>
      <c r="P447" s="87"/>
      <c r="Q447" s="87"/>
      <c r="R447" s="87"/>
      <c r="S447" s="87"/>
      <c r="T447" s="87"/>
      <c r="U447" s="88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T447" s="20" t="s">
        <v>164</v>
      </c>
      <c r="AU447" s="20" t="s">
        <v>83</v>
      </c>
    </row>
    <row r="448" s="2" customFormat="1">
      <c r="A448" s="41"/>
      <c r="B448" s="42"/>
      <c r="C448" s="43"/>
      <c r="D448" s="227" t="s">
        <v>149</v>
      </c>
      <c r="E448" s="43"/>
      <c r="F448" s="232" t="s">
        <v>603</v>
      </c>
      <c r="G448" s="43"/>
      <c r="H448" s="43"/>
      <c r="I448" s="229"/>
      <c r="J448" s="43"/>
      <c r="K448" s="43"/>
      <c r="L448" s="47"/>
      <c r="M448" s="230"/>
      <c r="N448" s="231"/>
      <c r="O448" s="87"/>
      <c r="P448" s="87"/>
      <c r="Q448" s="87"/>
      <c r="R448" s="87"/>
      <c r="S448" s="87"/>
      <c r="T448" s="87"/>
      <c r="U448" s="88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20" t="s">
        <v>149</v>
      </c>
      <c r="AU448" s="20" t="s">
        <v>83</v>
      </c>
    </row>
    <row r="449" s="13" customFormat="1">
      <c r="A449" s="13"/>
      <c r="B449" s="233"/>
      <c r="C449" s="234"/>
      <c r="D449" s="227" t="s">
        <v>151</v>
      </c>
      <c r="E449" s="235" t="s">
        <v>19</v>
      </c>
      <c r="F449" s="236" t="s">
        <v>561</v>
      </c>
      <c r="G449" s="234"/>
      <c r="H449" s="237">
        <v>30.899999999999999</v>
      </c>
      <c r="I449" s="238"/>
      <c r="J449" s="234"/>
      <c r="K449" s="234"/>
      <c r="L449" s="239"/>
      <c r="M449" s="240"/>
      <c r="N449" s="241"/>
      <c r="O449" s="241"/>
      <c r="P449" s="241"/>
      <c r="Q449" s="241"/>
      <c r="R449" s="241"/>
      <c r="S449" s="241"/>
      <c r="T449" s="241"/>
      <c r="U449" s="242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3" t="s">
        <v>151</v>
      </c>
      <c r="AU449" s="243" t="s">
        <v>83</v>
      </c>
      <c r="AV449" s="13" t="s">
        <v>83</v>
      </c>
      <c r="AW449" s="13" t="s">
        <v>35</v>
      </c>
      <c r="AX449" s="13" t="s">
        <v>74</v>
      </c>
      <c r="AY449" s="243" t="s">
        <v>141</v>
      </c>
    </row>
    <row r="450" s="14" customFormat="1">
      <c r="A450" s="14"/>
      <c r="B450" s="244"/>
      <c r="C450" s="245"/>
      <c r="D450" s="227" t="s">
        <v>151</v>
      </c>
      <c r="E450" s="246" t="s">
        <v>19</v>
      </c>
      <c r="F450" s="247" t="s">
        <v>153</v>
      </c>
      <c r="G450" s="245"/>
      <c r="H450" s="248">
        <v>30.899999999999999</v>
      </c>
      <c r="I450" s="249"/>
      <c r="J450" s="245"/>
      <c r="K450" s="245"/>
      <c r="L450" s="250"/>
      <c r="M450" s="251"/>
      <c r="N450" s="252"/>
      <c r="O450" s="252"/>
      <c r="P450" s="252"/>
      <c r="Q450" s="252"/>
      <c r="R450" s="252"/>
      <c r="S450" s="252"/>
      <c r="T450" s="252"/>
      <c r="U450" s="253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4" t="s">
        <v>151</v>
      </c>
      <c r="AU450" s="254" t="s">
        <v>83</v>
      </c>
      <c r="AV450" s="14" t="s">
        <v>147</v>
      </c>
      <c r="AW450" s="14" t="s">
        <v>35</v>
      </c>
      <c r="AX450" s="14" t="s">
        <v>81</v>
      </c>
      <c r="AY450" s="254" t="s">
        <v>141</v>
      </c>
    </row>
    <row r="451" s="2" customFormat="1" ht="16.5" customHeight="1">
      <c r="A451" s="41"/>
      <c r="B451" s="42"/>
      <c r="C451" s="268" t="s">
        <v>375</v>
      </c>
      <c r="D451" s="268" t="s">
        <v>251</v>
      </c>
      <c r="E451" s="269" t="s">
        <v>604</v>
      </c>
      <c r="F451" s="270" t="s">
        <v>605</v>
      </c>
      <c r="G451" s="271" t="s">
        <v>374</v>
      </c>
      <c r="H451" s="272">
        <v>19</v>
      </c>
      <c r="I451" s="273"/>
      <c r="J451" s="274">
        <f>ROUND(I451*H451,2)</f>
        <v>0</v>
      </c>
      <c r="K451" s="270" t="s">
        <v>19</v>
      </c>
      <c r="L451" s="275"/>
      <c r="M451" s="276" t="s">
        <v>19</v>
      </c>
      <c r="N451" s="277" t="s">
        <v>47</v>
      </c>
      <c r="O451" s="87"/>
      <c r="P451" s="223">
        <f>O451*H451</f>
        <v>0</v>
      </c>
      <c r="Q451" s="223">
        <v>0</v>
      </c>
      <c r="R451" s="223">
        <f>Q451*H451</f>
        <v>0</v>
      </c>
      <c r="S451" s="223">
        <v>0</v>
      </c>
      <c r="T451" s="223">
        <f>S451*H451</f>
        <v>0</v>
      </c>
      <c r="U451" s="224" t="s">
        <v>19</v>
      </c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R451" s="225" t="s">
        <v>245</v>
      </c>
      <c r="AT451" s="225" t="s">
        <v>251</v>
      </c>
      <c r="AU451" s="225" t="s">
        <v>83</v>
      </c>
      <c r="AY451" s="20" t="s">
        <v>141</v>
      </c>
      <c r="BE451" s="226">
        <f>IF(N451="základní",J451,0)</f>
        <v>0</v>
      </c>
      <c r="BF451" s="226">
        <f>IF(N451="snížená",J451,0)</f>
        <v>0</v>
      </c>
      <c r="BG451" s="226">
        <f>IF(N451="zákl. přenesená",J451,0)</f>
        <v>0</v>
      </c>
      <c r="BH451" s="226">
        <f>IF(N451="sníž. přenesená",J451,0)</f>
        <v>0</v>
      </c>
      <c r="BI451" s="226">
        <f>IF(N451="nulová",J451,0)</f>
        <v>0</v>
      </c>
      <c r="BJ451" s="20" t="s">
        <v>147</v>
      </c>
      <c r="BK451" s="226">
        <f>ROUND(I451*H451,2)</f>
        <v>0</v>
      </c>
      <c r="BL451" s="20" t="s">
        <v>196</v>
      </c>
      <c r="BM451" s="225" t="s">
        <v>606</v>
      </c>
    </row>
    <row r="452" s="2" customFormat="1">
      <c r="A452" s="41"/>
      <c r="B452" s="42"/>
      <c r="C452" s="43"/>
      <c r="D452" s="227" t="s">
        <v>148</v>
      </c>
      <c r="E452" s="43"/>
      <c r="F452" s="228" t="s">
        <v>605</v>
      </c>
      <c r="G452" s="43"/>
      <c r="H452" s="43"/>
      <c r="I452" s="229"/>
      <c r="J452" s="43"/>
      <c r="K452" s="43"/>
      <c r="L452" s="47"/>
      <c r="M452" s="230"/>
      <c r="N452" s="231"/>
      <c r="O452" s="87"/>
      <c r="P452" s="87"/>
      <c r="Q452" s="87"/>
      <c r="R452" s="87"/>
      <c r="S452" s="87"/>
      <c r="T452" s="87"/>
      <c r="U452" s="88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20" t="s">
        <v>148</v>
      </c>
      <c r="AU452" s="20" t="s">
        <v>83</v>
      </c>
    </row>
    <row r="453" s="2" customFormat="1">
      <c r="A453" s="41"/>
      <c r="B453" s="42"/>
      <c r="C453" s="43"/>
      <c r="D453" s="227" t="s">
        <v>149</v>
      </c>
      <c r="E453" s="43"/>
      <c r="F453" s="232" t="s">
        <v>607</v>
      </c>
      <c r="G453" s="43"/>
      <c r="H453" s="43"/>
      <c r="I453" s="229"/>
      <c r="J453" s="43"/>
      <c r="K453" s="43"/>
      <c r="L453" s="47"/>
      <c r="M453" s="230"/>
      <c r="N453" s="231"/>
      <c r="O453" s="87"/>
      <c r="P453" s="87"/>
      <c r="Q453" s="87"/>
      <c r="R453" s="87"/>
      <c r="S453" s="87"/>
      <c r="T453" s="87"/>
      <c r="U453" s="88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20" t="s">
        <v>149</v>
      </c>
      <c r="AU453" s="20" t="s">
        <v>83</v>
      </c>
    </row>
    <row r="454" s="13" customFormat="1">
      <c r="A454" s="13"/>
      <c r="B454" s="233"/>
      <c r="C454" s="234"/>
      <c r="D454" s="227" t="s">
        <v>151</v>
      </c>
      <c r="E454" s="235" t="s">
        <v>19</v>
      </c>
      <c r="F454" s="236" t="s">
        <v>608</v>
      </c>
      <c r="G454" s="234"/>
      <c r="H454" s="237">
        <v>19</v>
      </c>
      <c r="I454" s="238"/>
      <c r="J454" s="234"/>
      <c r="K454" s="234"/>
      <c r="L454" s="239"/>
      <c r="M454" s="240"/>
      <c r="N454" s="241"/>
      <c r="O454" s="241"/>
      <c r="P454" s="241"/>
      <c r="Q454" s="241"/>
      <c r="R454" s="241"/>
      <c r="S454" s="241"/>
      <c r="T454" s="241"/>
      <c r="U454" s="242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3" t="s">
        <v>151</v>
      </c>
      <c r="AU454" s="243" t="s">
        <v>83</v>
      </c>
      <c r="AV454" s="13" t="s">
        <v>83</v>
      </c>
      <c r="AW454" s="13" t="s">
        <v>35</v>
      </c>
      <c r="AX454" s="13" t="s">
        <v>74</v>
      </c>
      <c r="AY454" s="243" t="s">
        <v>141</v>
      </c>
    </row>
    <row r="455" s="14" customFormat="1">
      <c r="A455" s="14"/>
      <c r="B455" s="244"/>
      <c r="C455" s="245"/>
      <c r="D455" s="227" t="s">
        <v>151</v>
      </c>
      <c r="E455" s="246" t="s">
        <v>19</v>
      </c>
      <c r="F455" s="247" t="s">
        <v>153</v>
      </c>
      <c r="G455" s="245"/>
      <c r="H455" s="248">
        <v>19</v>
      </c>
      <c r="I455" s="249"/>
      <c r="J455" s="245"/>
      <c r="K455" s="245"/>
      <c r="L455" s="250"/>
      <c r="M455" s="251"/>
      <c r="N455" s="252"/>
      <c r="O455" s="252"/>
      <c r="P455" s="252"/>
      <c r="Q455" s="252"/>
      <c r="R455" s="252"/>
      <c r="S455" s="252"/>
      <c r="T455" s="252"/>
      <c r="U455" s="253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4" t="s">
        <v>151</v>
      </c>
      <c r="AU455" s="254" t="s">
        <v>83</v>
      </c>
      <c r="AV455" s="14" t="s">
        <v>147</v>
      </c>
      <c r="AW455" s="14" t="s">
        <v>35</v>
      </c>
      <c r="AX455" s="14" t="s">
        <v>81</v>
      </c>
      <c r="AY455" s="254" t="s">
        <v>141</v>
      </c>
    </row>
    <row r="456" s="2" customFormat="1" ht="16.5" customHeight="1">
      <c r="A456" s="41"/>
      <c r="B456" s="42"/>
      <c r="C456" s="214" t="s">
        <v>609</v>
      </c>
      <c r="D456" s="214" t="s">
        <v>143</v>
      </c>
      <c r="E456" s="215" t="s">
        <v>610</v>
      </c>
      <c r="F456" s="216" t="s">
        <v>611</v>
      </c>
      <c r="G456" s="217" t="s">
        <v>254</v>
      </c>
      <c r="H456" s="218">
        <v>1.7410000000000001</v>
      </c>
      <c r="I456" s="219"/>
      <c r="J456" s="220">
        <f>ROUND(I456*H456,2)</f>
        <v>0</v>
      </c>
      <c r="K456" s="216" t="s">
        <v>161</v>
      </c>
      <c r="L456" s="47"/>
      <c r="M456" s="221" t="s">
        <v>19</v>
      </c>
      <c r="N456" s="222" t="s">
        <v>47</v>
      </c>
      <c r="O456" s="87"/>
      <c r="P456" s="223">
        <f>O456*H456</f>
        <v>0</v>
      </c>
      <c r="Q456" s="223">
        <v>0</v>
      </c>
      <c r="R456" s="223">
        <f>Q456*H456</f>
        <v>0</v>
      </c>
      <c r="S456" s="223">
        <v>0</v>
      </c>
      <c r="T456" s="223">
        <f>S456*H456</f>
        <v>0</v>
      </c>
      <c r="U456" s="224" t="s">
        <v>19</v>
      </c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25" t="s">
        <v>196</v>
      </c>
      <c r="AT456" s="225" t="s">
        <v>143</v>
      </c>
      <c r="AU456" s="225" t="s">
        <v>83</v>
      </c>
      <c r="AY456" s="20" t="s">
        <v>141</v>
      </c>
      <c r="BE456" s="226">
        <f>IF(N456="základní",J456,0)</f>
        <v>0</v>
      </c>
      <c r="BF456" s="226">
        <f>IF(N456="snížená",J456,0)</f>
        <v>0</v>
      </c>
      <c r="BG456" s="226">
        <f>IF(N456="zákl. přenesená",J456,0)</f>
        <v>0</v>
      </c>
      <c r="BH456" s="226">
        <f>IF(N456="sníž. přenesená",J456,0)</f>
        <v>0</v>
      </c>
      <c r="BI456" s="226">
        <f>IF(N456="nulová",J456,0)</f>
        <v>0</v>
      </c>
      <c r="BJ456" s="20" t="s">
        <v>147</v>
      </c>
      <c r="BK456" s="226">
        <f>ROUND(I456*H456,2)</f>
        <v>0</v>
      </c>
      <c r="BL456" s="20" t="s">
        <v>196</v>
      </c>
      <c r="BM456" s="225" t="s">
        <v>612</v>
      </c>
    </row>
    <row r="457" s="2" customFormat="1">
      <c r="A457" s="41"/>
      <c r="B457" s="42"/>
      <c r="C457" s="43"/>
      <c r="D457" s="227" t="s">
        <v>148</v>
      </c>
      <c r="E457" s="43"/>
      <c r="F457" s="228" t="s">
        <v>613</v>
      </c>
      <c r="G457" s="43"/>
      <c r="H457" s="43"/>
      <c r="I457" s="229"/>
      <c r="J457" s="43"/>
      <c r="K457" s="43"/>
      <c r="L457" s="47"/>
      <c r="M457" s="230"/>
      <c r="N457" s="231"/>
      <c r="O457" s="87"/>
      <c r="P457" s="87"/>
      <c r="Q457" s="87"/>
      <c r="R457" s="87"/>
      <c r="S457" s="87"/>
      <c r="T457" s="87"/>
      <c r="U457" s="88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148</v>
      </c>
      <c r="AU457" s="20" t="s">
        <v>83</v>
      </c>
    </row>
    <row r="458" s="2" customFormat="1">
      <c r="A458" s="41"/>
      <c r="B458" s="42"/>
      <c r="C458" s="43"/>
      <c r="D458" s="255" t="s">
        <v>164</v>
      </c>
      <c r="E458" s="43"/>
      <c r="F458" s="256" t="s">
        <v>614</v>
      </c>
      <c r="G458" s="43"/>
      <c r="H458" s="43"/>
      <c r="I458" s="229"/>
      <c r="J458" s="43"/>
      <c r="K458" s="43"/>
      <c r="L458" s="47"/>
      <c r="M458" s="230"/>
      <c r="N458" s="231"/>
      <c r="O458" s="87"/>
      <c r="P458" s="87"/>
      <c r="Q458" s="87"/>
      <c r="R458" s="87"/>
      <c r="S458" s="87"/>
      <c r="T458" s="87"/>
      <c r="U458" s="88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20" t="s">
        <v>164</v>
      </c>
      <c r="AU458" s="20" t="s">
        <v>83</v>
      </c>
    </row>
    <row r="459" s="2" customFormat="1" ht="16.5" customHeight="1">
      <c r="A459" s="41"/>
      <c r="B459" s="42"/>
      <c r="C459" s="214" t="s">
        <v>383</v>
      </c>
      <c r="D459" s="214" t="s">
        <v>143</v>
      </c>
      <c r="E459" s="215" t="s">
        <v>615</v>
      </c>
      <c r="F459" s="216" t="s">
        <v>616</v>
      </c>
      <c r="G459" s="217" t="s">
        <v>254</v>
      </c>
      <c r="H459" s="218">
        <v>1.7410000000000001</v>
      </c>
      <c r="I459" s="219"/>
      <c r="J459" s="220">
        <f>ROUND(I459*H459,2)</f>
        <v>0</v>
      </c>
      <c r="K459" s="216" t="s">
        <v>161</v>
      </c>
      <c r="L459" s="47"/>
      <c r="M459" s="221" t="s">
        <v>19</v>
      </c>
      <c r="N459" s="222" t="s">
        <v>47</v>
      </c>
      <c r="O459" s="87"/>
      <c r="P459" s="223">
        <f>O459*H459</f>
        <v>0</v>
      </c>
      <c r="Q459" s="223">
        <v>0</v>
      </c>
      <c r="R459" s="223">
        <f>Q459*H459</f>
        <v>0</v>
      </c>
      <c r="S459" s="223">
        <v>0</v>
      </c>
      <c r="T459" s="223">
        <f>S459*H459</f>
        <v>0</v>
      </c>
      <c r="U459" s="224" t="s">
        <v>19</v>
      </c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R459" s="225" t="s">
        <v>196</v>
      </c>
      <c r="AT459" s="225" t="s">
        <v>143</v>
      </c>
      <c r="AU459" s="225" t="s">
        <v>83</v>
      </c>
      <c r="AY459" s="20" t="s">
        <v>141</v>
      </c>
      <c r="BE459" s="226">
        <f>IF(N459="základní",J459,0)</f>
        <v>0</v>
      </c>
      <c r="BF459" s="226">
        <f>IF(N459="snížená",J459,0)</f>
        <v>0</v>
      </c>
      <c r="BG459" s="226">
        <f>IF(N459="zákl. přenesená",J459,0)</f>
        <v>0</v>
      </c>
      <c r="BH459" s="226">
        <f>IF(N459="sníž. přenesená",J459,0)</f>
        <v>0</v>
      </c>
      <c r="BI459" s="226">
        <f>IF(N459="nulová",J459,0)</f>
        <v>0</v>
      </c>
      <c r="BJ459" s="20" t="s">
        <v>147</v>
      </c>
      <c r="BK459" s="226">
        <f>ROUND(I459*H459,2)</f>
        <v>0</v>
      </c>
      <c r="BL459" s="20" t="s">
        <v>196</v>
      </c>
      <c r="BM459" s="225" t="s">
        <v>617</v>
      </c>
    </row>
    <row r="460" s="2" customFormat="1">
      <c r="A460" s="41"/>
      <c r="B460" s="42"/>
      <c r="C460" s="43"/>
      <c r="D460" s="227" t="s">
        <v>148</v>
      </c>
      <c r="E460" s="43"/>
      <c r="F460" s="228" t="s">
        <v>618</v>
      </c>
      <c r="G460" s="43"/>
      <c r="H460" s="43"/>
      <c r="I460" s="229"/>
      <c r="J460" s="43"/>
      <c r="K460" s="43"/>
      <c r="L460" s="47"/>
      <c r="M460" s="230"/>
      <c r="N460" s="231"/>
      <c r="O460" s="87"/>
      <c r="P460" s="87"/>
      <c r="Q460" s="87"/>
      <c r="R460" s="87"/>
      <c r="S460" s="87"/>
      <c r="T460" s="87"/>
      <c r="U460" s="88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T460" s="20" t="s">
        <v>148</v>
      </c>
      <c r="AU460" s="20" t="s">
        <v>83</v>
      </c>
    </row>
    <row r="461" s="2" customFormat="1">
      <c r="A461" s="41"/>
      <c r="B461" s="42"/>
      <c r="C461" s="43"/>
      <c r="D461" s="255" t="s">
        <v>164</v>
      </c>
      <c r="E461" s="43"/>
      <c r="F461" s="256" t="s">
        <v>619</v>
      </c>
      <c r="G461" s="43"/>
      <c r="H461" s="43"/>
      <c r="I461" s="229"/>
      <c r="J461" s="43"/>
      <c r="K461" s="43"/>
      <c r="L461" s="47"/>
      <c r="M461" s="230"/>
      <c r="N461" s="231"/>
      <c r="O461" s="87"/>
      <c r="P461" s="87"/>
      <c r="Q461" s="87"/>
      <c r="R461" s="87"/>
      <c r="S461" s="87"/>
      <c r="T461" s="87"/>
      <c r="U461" s="88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20" t="s">
        <v>164</v>
      </c>
      <c r="AU461" s="20" t="s">
        <v>83</v>
      </c>
    </row>
    <row r="462" s="12" customFormat="1" ht="25.92" customHeight="1">
      <c r="A462" s="12"/>
      <c r="B462" s="198"/>
      <c r="C462" s="199"/>
      <c r="D462" s="200" t="s">
        <v>73</v>
      </c>
      <c r="E462" s="201" t="s">
        <v>251</v>
      </c>
      <c r="F462" s="201" t="s">
        <v>620</v>
      </c>
      <c r="G462" s="199"/>
      <c r="H462" s="199"/>
      <c r="I462" s="202"/>
      <c r="J462" s="203">
        <f>BK462</f>
        <v>0</v>
      </c>
      <c r="K462" s="199"/>
      <c r="L462" s="204"/>
      <c r="M462" s="205"/>
      <c r="N462" s="206"/>
      <c r="O462" s="206"/>
      <c r="P462" s="207">
        <f>P463</f>
        <v>0</v>
      </c>
      <c r="Q462" s="206"/>
      <c r="R462" s="207">
        <f>R463</f>
        <v>0</v>
      </c>
      <c r="S462" s="206"/>
      <c r="T462" s="207">
        <f>T463</f>
        <v>0</v>
      </c>
      <c r="U462" s="208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09" t="s">
        <v>157</v>
      </c>
      <c r="AT462" s="210" t="s">
        <v>73</v>
      </c>
      <c r="AU462" s="210" t="s">
        <v>74</v>
      </c>
      <c r="AY462" s="209" t="s">
        <v>141</v>
      </c>
      <c r="BK462" s="211">
        <f>BK463</f>
        <v>0</v>
      </c>
    </row>
    <row r="463" s="12" customFormat="1" ht="22.8" customHeight="1">
      <c r="A463" s="12"/>
      <c r="B463" s="198"/>
      <c r="C463" s="199"/>
      <c r="D463" s="200" t="s">
        <v>73</v>
      </c>
      <c r="E463" s="212" t="s">
        <v>621</v>
      </c>
      <c r="F463" s="212" t="s">
        <v>622</v>
      </c>
      <c r="G463" s="199"/>
      <c r="H463" s="199"/>
      <c r="I463" s="202"/>
      <c r="J463" s="213">
        <f>BK463</f>
        <v>0</v>
      </c>
      <c r="K463" s="199"/>
      <c r="L463" s="204"/>
      <c r="M463" s="205"/>
      <c r="N463" s="206"/>
      <c r="O463" s="206"/>
      <c r="P463" s="207">
        <f>SUM(P464:P468)</f>
        <v>0</v>
      </c>
      <c r="Q463" s="206"/>
      <c r="R463" s="207">
        <f>SUM(R464:R468)</f>
        <v>0</v>
      </c>
      <c r="S463" s="206"/>
      <c r="T463" s="207">
        <f>SUM(T464:T468)</f>
        <v>0</v>
      </c>
      <c r="U463" s="208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09" t="s">
        <v>157</v>
      </c>
      <c r="AT463" s="210" t="s">
        <v>73</v>
      </c>
      <c r="AU463" s="210" t="s">
        <v>81</v>
      </c>
      <c r="AY463" s="209" t="s">
        <v>141</v>
      </c>
      <c r="BK463" s="211">
        <f>SUM(BK464:BK468)</f>
        <v>0</v>
      </c>
    </row>
    <row r="464" s="2" customFormat="1" ht="16.5" customHeight="1">
      <c r="A464" s="41"/>
      <c r="B464" s="42"/>
      <c r="C464" s="214" t="s">
        <v>623</v>
      </c>
      <c r="D464" s="214" t="s">
        <v>143</v>
      </c>
      <c r="E464" s="215" t="s">
        <v>624</v>
      </c>
      <c r="F464" s="216" t="s">
        <v>625</v>
      </c>
      <c r="G464" s="217" t="s">
        <v>626</v>
      </c>
      <c r="H464" s="218">
        <v>16</v>
      </c>
      <c r="I464" s="219"/>
      <c r="J464" s="220">
        <f>ROUND(I464*H464,2)</f>
        <v>0</v>
      </c>
      <c r="K464" s="216" t="s">
        <v>19</v>
      </c>
      <c r="L464" s="47"/>
      <c r="M464" s="221" t="s">
        <v>19</v>
      </c>
      <c r="N464" s="222" t="s">
        <v>47</v>
      </c>
      <c r="O464" s="87"/>
      <c r="P464" s="223">
        <f>O464*H464</f>
        <v>0</v>
      </c>
      <c r="Q464" s="223">
        <v>0</v>
      </c>
      <c r="R464" s="223">
        <f>Q464*H464</f>
        <v>0</v>
      </c>
      <c r="S464" s="223">
        <v>0</v>
      </c>
      <c r="T464" s="223">
        <f>S464*H464</f>
        <v>0</v>
      </c>
      <c r="U464" s="224" t="s">
        <v>19</v>
      </c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R464" s="225" t="s">
        <v>341</v>
      </c>
      <c r="AT464" s="225" t="s">
        <v>143</v>
      </c>
      <c r="AU464" s="225" t="s">
        <v>83</v>
      </c>
      <c r="AY464" s="20" t="s">
        <v>141</v>
      </c>
      <c r="BE464" s="226">
        <f>IF(N464="základní",J464,0)</f>
        <v>0</v>
      </c>
      <c r="BF464" s="226">
        <f>IF(N464="snížená",J464,0)</f>
        <v>0</v>
      </c>
      <c r="BG464" s="226">
        <f>IF(N464="zákl. přenesená",J464,0)</f>
        <v>0</v>
      </c>
      <c r="BH464" s="226">
        <f>IF(N464="sníž. přenesená",J464,0)</f>
        <v>0</v>
      </c>
      <c r="BI464" s="226">
        <f>IF(N464="nulová",J464,0)</f>
        <v>0</v>
      </c>
      <c r="BJ464" s="20" t="s">
        <v>147</v>
      </c>
      <c r="BK464" s="226">
        <f>ROUND(I464*H464,2)</f>
        <v>0</v>
      </c>
      <c r="BL464" s="20" t="s">
        <v>341</v>
      </c>
      <c r="BM464" s="225" t="s">
        <v>627</v>
      </c>
    </row>
    <row r="465" s="2" customFormat="1">
      <c r="A465" s="41"/>
      <c r="B465" s="42"/>
      <c r="C465" s="43"/>
      <c r="D465" s="227" t="s">
        <v>148</v>
      </c>
      <c r="E465" s="43"/>
      <c r="F465" s="228" t="s">
        <v>625</v>
      </c>
      <c r="G465" s="43"/>
      <c r="H465" s="43"/>
      <c r="I465" s="229"/>
      <c r="J465" s="43"/>
      <c r="K465" s="43"/>
      <c r="L465" s="47"/>
      <c r="M465" s="230"/>
      <c r="N465" s="231"/>
      <c r="O465" s="87"/>
      <c r="P465" s="87"/>
      <c r="Q465" s="87"/>
      <c r="R465" s="87"/>
      <c r="S465" s="87"/>
      <c r="T465" s="87"/>
      <c r="U465" s="88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T465" s="20" t="s">
        <v>148</v>
      </c>
      <c r="AU465" s="20" t="s">
        <v>83</v>
      </c>
    </row>
    <row r="466" s="2" customFormat="1">
      <c r="A466" s="41"/>
      <c r="B466" s="42"/>
      <c r="C466" s="43"/>
      <c r="D466" s="227" t="s">
        <v>149</v>
      </c>
      <c r="E466" s="43"/>
      <c r="F466" s="232" t="s">
        <v>628</v>
      </c>
      <c r="G466" s="43"/>
      <c r="H466" s="43"/>
      <c r="I466" s="229"/>
      <c r="J466" s="43"/>
      <c r="K466" s="43"/>
      <c r="L466" s="47"/>
      <c r="M466" s="230"/>
      <c r="N466" s="231"/>
      <c r="O466" s="87"/>
      <c r="P466" s="87"/>
      <c r="Q466" s="87"/>
      <c r="R466" s="87"/>
      <c r="S466" s="87"/>
      <c r="T466" s="87"/>
      <c r="U466" s="88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T466" s="20" t="s">
        <v>149</v>
      </c>
      <c r="AU466" s="20" t="s">
        <v>83</v>
      </c>
    </row>
    <row r="467" s="13" customFormat="1">
      <c r="A467" s="13"/>
      <c r="B467" s="233"/>
      <c r="C467" s="234"/>
      <c r="D467" s="227" t="s">
        <v>151</v>
      </c>
      <c r="E467" s="235" t="s">
        <v>19</v>
      </c>
      <c r="F467" s="236" t="s">
        <v>629</v>
      </c>
      <c r="G467" s="234"/>
      <c r="H467" s="237">
        <v>16</v>
      </c>
      <c r="I467" s="238"/>
      <c r="J467" s="234"/>
      <c r="K467" s="234"/>
      <c r="L467" s="239"/>
      <c r="M467" s="240"/>
      <c r="N467" s="241"/>
      <c r="O467" s="241"/>
      <c r="P467" s="241"/>
      <c r="Q467" s="241"/>
      <c r="R467" s="241"/>
      <c r="S467" s="241"/>
      <c r="T467" s="241"/>
      <c r="U467" s="242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3" t="s">
        <v>151</v>
      </c>
      <c r="AU467" s="243" t="s">
        <v>83</v>
      </c>
      <c r="AV467" s="13" t="s">
        <v>83</v>
      </c>
      <c r="AW467" s="13" t="s">
        <v>35</v>
      </c>
      <c r="AX467" s="13" t="s">
        <v>74</v>
      </c>
      <c r="AY467" s="243" t="s">
        <v>141</v>
      </c>
    </row>
    <row r="468" s="14" customFormat="1">
      <c r="A468" s="14"/>
      <c r="B468" s="244"/>
      <c r="C468" s="245"/>
      <c r="D468" s="227" t="s">
        <v>151</v>
      </c>
      <c r="E468" s="246" t="s">
        <v>19</v>
      </c>
      <c r="F468" s="247" t="s">
        <v>153</v>
      </c>
      <c r="G468" s="245"/>
      <c r="H468" s="248">
        <v>16</v>
      </c>
      <c r="I468" s="249"/>
      <c r="J468" s="245"/>
      <c r="K468" s="245"/>
      <c r="L468" s="250"/>
      <c r="M468" s="278"/>
      <c r="N468" s="279"/>
      <c r="O468" s="279"/>
      <c r="P468" s="279"/>
      <c r="Q468" s="279"/>
      <c r="R468" s="279"/>
      <c r="S468" s="279"/>
      <c r="T468" s="279"/>
      <c r="U468" s="280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4" t="s">
        <v>151</v>
      </c>
      <c r="AU468" s="254" t="s">
        <v>83</v>
      </c>
      <c r="AV468" s="14" t="s">
        <v>147</v>
      </c>
      <c r="AW468" s="14" t="s">
        <v>35</v>
      </c>
      <c r="AX468" s="14" t="s">
        <v>81</v>
      </c>
      <c r="AY468" s="254" t="s">
        <v>141</v>
      </c>
    </row>
    <row r="469" s="2" customFormat="1" ht="6.96" customHeight="1">
      <c r="A469" s="41"/>
      <c r="B469" s="62"/>
      <c r="C469" s="63"/>
      <c r="D469" s="63"/>
      <c r="E469" s="63"/>
      <c r="F469" s="63"/>
      <c r="G469" s="63"/>
      <c r="H469" s="63"/>
      <c r="I469" s="63"/>
      <c r="J469" s="63"/>
      <c r="K469" s="63"/>
      <c r="L469" s="47"/>
      <c r="M469" s="41"/>
      <c r="O469" s="41"/>
      <c r="P469" s="41"/>
      <c r="Q469" s="41"/>
      <c r="R469" s="41"/>
      <c r="S469" s="41"/>
      <c r="T469" s="41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</row>
  </sheetData>
  <sheetProtection sheet="1" autoFilter="0" formatColumns="0" formatRows="0" objects="1" scenarios="1" spinCount="100000" saltValue="kLQ2180wU7F3Bbq87Ybr7GNyssd67BJK/+8ZxZYQQLIFt2zcavaxgGjqpAn8IVjT57hBNZkKECD2XmKDKb19YA==" hashValue="+d1+1KAWT9AGzl85inU3y9gamMDm+MoagcDDkkkqp0tFZyZvAmG4h0jX6a8/jkhJSh3kG3EgZfedn9FSHOt6Cw==" algorithmName="SHA-512" password="CC35"/>
  <autoFilter ref="C99:K46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8:H88"/>
    <mergeCell ref="E90:H90"/>
    <mergeCell ref="E92:H92"/>
    <mergeCell ref="L2:V2"/>
  </mergeCells>
  <hyperlinks>
    <hyperlink ref="F112" r:id="rId1" display="https://podminky.urs.cz/item/CS_URS_2025_01/113201111"/>
    <hyperlink ref="F117" r:id="rId2" display="https://podminky.urs.cz/item/CS_URS_2025_01/113107162"/>
    <hyperlink ref="F122" r:id="rId3" display="https://podminky.urs.cz/item/CS_URS_2025_01/113106121"/>
    <hyperlink ref="F128" r:id="rId4" display="https://podminky.urs.cz/item/CS_URS_2025_01/114203202"/>
    <hyperlink ref="F132" r:id="rId5" display="https://podminky.urs.cz/item/CS_URS_2025_01/114203301"/>
    <hyperlink ref="F136" r:id="rId6" display="https://podminky.urs.cz/item/CS_URS_2025_01/162351123"/>
    <hyperlink ref="F140" r:id="rId7" display="https://podminky.urs.cz/item/CS_URS_2025_01/167151102"/>
    <hyperlink ref="F144" r:id="rId8" display="https://podminky.urs.cz/item/CS_URS_2025_01/119003227"/>
    <hyperlink ref="F149" r:id="rId9" display="https://podminky.urs.cz/item/CS_URS_2025_01/119003228"/>
    <hyperlink ref="F152" r:id="rId10" display="https://podminky.urs.cz/item/CS_URS_2025_01/122211101"/>
    <hyperlink ref="F158" r:id="rId11" display="https://podminky.urs.cz/item/CS_URS_2025_01/124253100"/>
    <hyperlink ref="F163" r:id="rId12" display="https://podminky.urs.cz/item/CS_URS_2025_01/162351103"/>
    <hyperlink ref="F166" r:id="rId13" display="https://podminky.urs.cz/item/CS_URS_2025_01/167151111"/>
    <hyperlink ref="F179" r:id="rId14" display="https://podminky.urs.cz/item/CS_URS_2025_01/181411131"/>
    <hyperlink ref="F186" r:id="rId15" display="https://podminky.urs.cz/item/CS_URS_2025_01/181351003"/>
    <hyperlink ref="F204" r:id="rId16" display="https://podminky.urs.cz/item/CS_URS_2025_01/282791121"/>
    <hyperlink ref="F214" r:id="rId17" display="https://podminky.urs.cz/item/CS_URS_2025_01/281604111"/>
    <hyperlink ref="F230" r:id="rId18" display="https://podminky.urs.cz/item/CS_URS_2025_01/317321018"/>
    <hyperlink ref="F236" r:id="rId19" display="https://podminky.urs.cz/item/CS_URS_2025_01/317353111"/>
    <hyperlink ref="F242" r:id="rId20" display="https://podminky.urs.cz/item/CS_URS_2025_01/317353112"/>
    <hyperlink ref="F245" r:id="rId21" display="https://podminky.urs.cz/item/CS_URS_2025_01/317361016"/>
    <hyperlink ref="F251" r:id="rId22" display="https://podminky.urs.cz/item/CS_URS_2025_01/321212745"/>
    <hyperlink ref="F255" r:id="rId23" display="https://podminky.urs.cz/item/CS_URS_2025_01/321222111"/>
    <hyperlink ref="F266" r:id="rId24" display="https://podminky.urs.cz/item/CS_URS_2025_01/338171113"/>
    <hyperlink ref="F272" r:id="rId25" display="https://podminky.urs.cz/item/CS_URS_2025_01/348401220"/>
    <hyperlink ref="F292" r:id="rId26" display="https://podminky.urs.cz/item/CS_URS_2025_01/457311117"/>
    <hyperlink ref="F298" r:id="rId27" display="https://podminky.urs.cz/item/CS_URS_2025_01/457542111"/>
    <hyperlink ref="F305" r:id="rId28" display="https://podminky.urs.cz/item/CS_URS_2025_01/564750011"/>
    <hyperlink ref="F310" r:id="rId29" display="https://podminky.urs.cz/item/CS_URS_2025_01/596811122"/>
    <hyperlink ref="F323" r:id="rId30" display="https://podminky.urs.cz/item/CS_URS_2025_01/628613111"/>
    <hyperlink ref="F341" r:id="rId31" display="https://podminky.urs.cz/item/CS_URS_2025_01/916231213"/>
    <hyperlink ref="F350" r:id="rId32" display="https://podminky.urs.cz/item/CS_URS_2025_01/979054441"/>
    <hyperlink ref="F355" r:id="rId33" display="https://podminky.urs.cz/item/CS_URS_2025_01/931992121"/>
    <hyperlink ref="F361" r:id="rId34" display="https://podminky.urs.cz/item/CS_URS_2025_01/931994132"/>
    <hyperlink ref="F370" r:id="rId35" display="https://podminky.urs.cz/item/CS_URS_2025_01/966071711"/>
    <hyperlink ref="F376" r:id="rId36" display="https://podminky.urs.cz/item/CS_URS_2025_01/966071821"/>
    <hyperlink ref="F382" r:id="rId37" display="https://podminky.urs.cz/item/CS_URS_2025_01/966021112"/>
    <hyperlink ref="F386" r:id="rId38" display="https://podminky.urs.cz/item/CS_URS_2025_01/966025112"/>
    <hyperlink ref="F391" r:id="rId39" display="https://podminky.urs.cz/item/CS_URS_2025_01/966045111"/>
    <hyperlink ref="F397" r:id="rId40" display="https://podminky.urs.cz/item/CS_URS_2025_01/977151113"/>
    <hyperlink ref="F402" r:id="rId41" display="https://podminky.urs.cz/item/CS_URS_2025_01/985131111"/>
    <hyperlink ref="F408" r:id="rId42" display="https://podminky.urs.cz/item/CS_URS_2025_01/985331213"/>
    <hyperlink ref="F427" r:id="rId43" display="https://podminky.urs.cz/item/CS_URS_2025_01/997002611"/>
    <hyperlink ref="F436" r:id="rId44" display="https://podminky.urs.cz/item/CS_URS_2025_01/998332011"/>
    <hyperlink ref="F441" r:id="rId45" display="https://podminky.urs.cz/item/CS_URS_2025_01/767161834"/>
    <hyperlink ref="F447" r:id="rId46" display="https://podminky.urs.cz/item/CS_URS_2025_01/767163122"/>
    <hyperlink ref="F458" r:id="rId47" display="https://podminky.urs.cz/item/CS_URS_2025_01/998767101"/>
    <hyperlink ref="F461" r:id="rId48" display="https://podminky.urs.cz/item/CS_URS_2025_01/99876719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83</v>
      </c>
    </row>
    <row r="4" s="1" customFormat="1" ht="24.96" customHeight="1">
      <c r="B4" s="23"/>
      <c r="D4" s="143" t="s">
        <v>101</v>
      </c>
      <c r="L4" s="23"/>
      <c r="M4" s="144" t="s">
        <v>10</v>
      </c>
      <c r="AT4" s="20" t="s">
        <v>35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Stěnava, Broumov, obnova LB zdi a těžení nánosů</v>
      </c>
      <c r="F7" s="145"/>
      <c r="G7" s="145"/>
      <c r="H7" s="145"/>
      <c r="L7" s="23"/>
    </row>
    <row r="8" s="1" customFormat="1" ht="12" customHeight="1">
      <c r="B8" s="23"/>
      <c r="D8" s="145" t="s">
        <v>102</v>
      </c>
      <c r="L8" s="23"/>
    </row>
    <row r="9" s="2" customFormat="1" ht="16.5" customHeight="1">
      <c r="A9" s="41"/>
      <c r="B9" s="47"/>
      <c r="C9" s="41"/>
      <c r="D9" s="41"/>
      <c r="E9" s="146" t="s">
        <v>103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104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630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37</v>
      </c>
      <c r="G14" s="41"/>
      <c r="H14" s="41"/>
      <c r="I14" s="145" t="s">
        <v>23</v>
      </c>
      <c r="J14" s="149" t="str">
        <f>'Rekapitulace stavby'!AN8</f>
        <v>6.6.2025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tr">
        <f>IF('Rekapitulace stavby'!AN10="","",'Rekapitulace stavby'!AN10)</f>
        <v>70890005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>Povodí Labe, státní podnik</v>
      </c>
      <c r="F17" s="41"/>
      <c r="G17" s="41"/>
      <c r="H17" s="41"/>
      <c r="I17" s="145" t="s">
        <v>29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30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29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32</v>
      </c>
      <c r="E22" s="41"/>
      <c r="F22" s="41"/>
      <c r="G22" s="41"/>
      <c r="H22" s="41"/>
      <c r="I22" s="145" t="s">
        <v>26</v>
      </c>
      <c r="J22" s="136" t="str">
        <f>IF('Rekapitulace stavby'!AN16="","",'Rekapitulace stavby'!AN16)</f>
        <v>27221253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tr">
        <f>IF('Rekapitulace stavby'!E17="","",'Rekapitulace stavby'!E17)</f>
        <v>HG partner s.r.o.</v>
      </c>
      <c r="F23" s="41"/>
      <c r="G23" s="41"/>
      <c r="H23" s="41"/>
      <c r="I23" s="145" t="s">
        <v>29</v>
      </c>
      <c r="J23" s="136" t="str">
        <f>IF('Rekapitulace stavby'!AN17="","",'Rekapitulace stavby'!AN17)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36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29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38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40</v>
      </c>
      <c r="E32" s="41"/>
      <c r="F32" s="41"/>
      <c r="G32" s="41"/>
      <c r="H32" s="41"/>
      <c r="I32" s="41"/>
      <c r="J32" s="156">
        <f>ROUND(J94,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42</v>
      </c>
      <c r="G34" s="41"/>
      <c r="H34" s="41"/>
      <c r="I34" s="157" t="s">
        <v>41</v>
      </c>
      <c r="J34" s="157" t="s">
        <v>43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158" t="s">
        <v>44</v>
      </c>
      <c r="E35" s="145" t="s">
        <v>45</v>
      </c>
      <c r="F35" s="159">
        <f>ROUND((SUM(BE94:BE185)),  2)</f>
        <v>0</v>
      </c>
      <c r="G35" s="41"/>
      <c r="H35" s="41"/>
      <c r="I35" s="160">
        <v>0.20999999999999999</v>
      </c>
      <c r="J35" s="159">
        <f>ROUND(((SUM(BE94:BE185))*I35),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ROUND((SUM(BF94:BF185)),  2)</f>
        <v>0</v>
      </c>
      <c r="G36" s="41"/>
      <c r="H36" s="41"/>
      <c r="I36" s="160">
        <v>0.12</v>
      </c>
      <c r="J36" s="159">
        <f>ROUND(((SUM(BF94:BF185))*I36),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45" t="s">
        <v>44</v>
      </c>
      <c r="E37" s="145" t="s">
        <v>47</v>
      </c>
      <c r="F37" s="159">
        <f>ROUND((SUM(BG94:BG185)),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5" t="s">
        <v>48</v>
      </c>
      <c r="F38" s="159">
        <f>ROUND((SUM(BH94:BH185)),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49</v>
      </c>
      <c r="F39" s="159">
        <f>ROUND((SUM(BI94:BI185)),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50</v>
      </c>
      <c r="E41" s="163"/>
      <c r="F41" s="163"/>
      <c r="G41" s="164" t="s">
        <v>51</v>
      </c>
      <c r="H41" s="165" t="s">
        <v>52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Stěnava, Broumov, obnova LB zdi a těžení nánosů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102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103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104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02 - km 0,043 7 – 0,120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6.6.2025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Povodí Labe, státní podnik</v>
      </c>
      <c r="G58" s="43"/>
      <c r="H58" s="43"/>
      <c r="I58" s="35" t="s">
        <v>32</v>
      </c>
      <c r="J58" s="39" t="str">
        <f>E23</f>
        <v>HG partner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30</v>
      </c>
      <c r="D59" s="43"/>
      <c r="E59" s="43"/>
      <c r="F59" s="30" t="str">
        <f>IF(E20="","",E20)</f>
        <v>Vyplň údaj</v>
      </c>
      <c r="G59" s="43"/>
      <c r="H59" s="43"/>
      <c r="I59" s="35" t="s">
        <v>36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107</v>
      </c>
      <c r="D61" s="174"/>
      <c r="E61" s="174"/>
      <c r="F61" s="174"/>
      <c r="G61" s="174"/>
      <c r="H61" s="174"/>
      <c r="I61" s="174"/>
      <c r="J61" s="175" t="s">
        <v>108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72</v>
      </c>
      <c r="D63" s="43"/>
      <c r="E63" s="43"/>
      <c r="F63" s="43"/>
      <c r="G63" s="43"/>
      <c r="H63" s="43"/>
      <c r="I63" s="43"/>
      <c r="J63" s="105">
        <f>J94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109</v>
      </c>
    </row>
    <row r="64" s="9" customFormat="1" ht="24.96" customHeight="1">
      <c r="A64" s="9"/>
      <c r="B64" s="177"/>
      <c r="C64" s="178"/>
      <c r="D64" s="179" t="s">
        <v>110</v>
      </c>
      <c r="E64" s="180"/>
      <c r="F64" s="180"/>
      <c r="G64" s="180"/>
      <c r="H64" s="180"/>
      <c r="I64" s="180"/>
      <c r="J64" s="181">
        <f>J95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111</v>
      </c>
      <c r="E65" s="185"/>
      <c r="F65" s="185"/>
      <c r="G65" s="185"/>
      <c r="H65" s="185"/>
      <c r="I65" s="185"/>
      <c r="J65" s="186">
        <f>J96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113</v>
      </c>
      <c r="E66" s="185"/>
      <c r="F66" s="185"/>
      <c r="G66" s="185"/>
      <c r="H66" s="185"/>
      <c r="I66" s="185"/>
      <c r="J66" s="186">
        <f>J112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116</v>
      </c>
      <c r="E67" s="185"/>
      <c r="F67" s="185"/>
      <c r="G67" s="185"/>
      <c r="H67" s="185"/>
      <c r="I67" s="185"/>
      <c r="J67" s="186">
        <f>J125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118</v>
      </c>
      <c r="E68" s="185"/>
      <c r="F68" s="185"/>
      <c r="G68" s="185"/>
      <c r="H68" s="185"/>
      <c r="I68" s="185"/>
      <c r="J68" s="186">
        <f>J131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119</v>
      </c>
      <c r="E69" s="185"/>
      <c r="F69" s="185"/>
      <c r="G69" s="185"/>
      <c r="H69" s="185"/>
      <c r="I69" s="185"/>
      <c r="J69" s="186">
        <f>J147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120</v>
      </c>
      <c r="E70" s="185"/>
      <c r="F70" s="185"/>
      <c r="G70" s="185"/>
      <c r="H70" s="185"/>
      <c r="I70" s="185"/>
      <c r="J70" s="186">
        <f>J158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7"/>
      <c r="C71" s="178"/>
      <c r="D71" s="179" t="s">
        <v>121</v>
      </c>
      <c r="E71" s="180"/>
      <c r="F71" s="180"/>
      <c r="G71" s="180"/>
      <c r="H71" s="180"/>
      <c r="I71" s="180"/>
      <c r="J71" s="181">
        <f>J162</f>
        <v>0</v>
      </c>
      <c r="K71" s="178"/>
      <c r="L71" s="18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3"/>
      <c r="C72" s="128"/>
      <c r="D72" s="184" t="s">
        <v>122</v>
      </c>
      <c r="E72" s="185"/>
      <c r="F72" s="185"/>
      <c r="G72" s="185"/>
      <c r="H72" s="185"/>
      <c r="I72" s="185"/>
      <c r="J72" s="186">
        <f>J163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6" t="s">
        <v>125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16</v>
      </c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172" t="str">
        <f>E7</f>
        <v>Stěnava, Broumov, obnova LB zdi a těžení nánosů</v>
      </c>
      <c r="F82" s="35"/>
      <c r="G82" s="35"/>
      <c r="H82" s="35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" customFormat="1" ht="12" customHeight="1">
      <c r="B83" s="24"/>
      <c r="C83" s="35" t="s">
        <v>102</v>
      </c>
      <c r="D83" s="25"/>
      <c r="E83" s="25"/>
      <c r="F83" s="25"/>
      <c r="G83" s="25"/>
      <c r="H83" s="25"/>
      <c r="I83" s="25"/>
      <c r="J83" s="25"/>
      <c r="K83" s="25"/>
      <c r="L83" s="23"/>
    </row>
    <row r="84" s="2" customFormat="1" ht="16.5" customHeight="1">
      <c r="A84" s="41"/>
      <c r="B84" s="42"/>
      <c r="C84" s="43"/>
      <c r="D84" s="43"/>
      <c r="E84" s="172" t="s">
        <v>103</v>
      </c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104</v>
      </c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72" t="str">
        <f>E11</f>
        <v>SO 02 - km 0,043 7 – 0,120</v>
      </c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21</v>
      </c>
      <c r="D88" s="43"/>
      <c r="E88" s="43"/>
      <c r="F88" s="30" t="str">
        <f>F14</f>
        <v xml:space="preserve"> </v>
      </c>
      <c r="G88" s="43"/>
      <c r="H88" s="43"/>
      <c r="I88" s="35" t="s">
        <v>23</v>
      </c>
      <c r="J88" s="75" t="str">
        <f>IF(J14="","",J14)</f>
        <v>6.6.2025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5" t="s">
        <v>25</v>
      </c>
      <c r="D90" s="43"/>
      <c r="E90" s="43"/>
      <c r="F90" s="30" t="str">
        <f>E17</f>
        <v>Povodí Labe, státní podnik</v>
      </c>
      <c r="G90" s="43"/>
      <c r="H90" s="43"/>
      <c r="I90" s="35" t="s">
        <v>32</v>
      </c>
      <c r="J90" s="39" t="str">
        <f>E23</f>
        <v>HG partner s.r.o.</v>
      </c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30</v>
      </c>
      <c r="D91" s="43"/>
      <c r="E91" s="43"/>
      <c r="F91" s="30" t="str">
        <f>IF(E20="","",E20)</f>
        <v>Vyplň údaj</v>
      </c>
      <c r="G91" s="43"/>
      <c r="H91" s="43"/>
      <c r="I91" s="35" t="s">
        <v>36</v>
      </c>
      <c r="J91" s="39" t="str">
        <f>E26</f>
        <v xml:space="preserve"> 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0.32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11" customFormat="1" ht="29.28" customHeight="1">
      <c r="A93" s="188"/>
      <c r="B93" s="189"/>
      <c r="C93" s="190" t="s">
        <v>126</v>
      </c>
      <c r="D93" s="191" t="s">
        <v>59</v>
      </c>
      <c r="E93" s="191" t="s">
        <v>55</v>
      </c>
      <c r="F93" s="191" t="s">
        <v>56</v>
      </c>
      <c r="G93" s="191" t="s">
        <v>127</v>
      </c>
      <c r="H93" s="191" t="s">
        <v>128</v>
      </c>
      <c r="I93" s="191" t="s">
        <v>129</v>
      </c>
      <c r="J93" s="191" t="s">
        <v>108</v>
      </c>
      <c r="K93" s="192" t="s">
        <v>130</v>
      </c>
      <c r="L93" s="193"/>
      <c r="M93" s="95" t="s">
        <v>19</v>
      </c>
      <c r="N93" s="96" t="s">
        <v>44</v>
      </c>
      <c r="O93" s="96" t="s">
        <v>131</v>
      </c>
      <c r="P93" s="96" t="s">
        <v>132</v>
      </c>
      <c r="Q93" s="96" t="s">
        <v>133</v>
      </c>
      <c r="R93" s="96" t="s">
        <v>134</v>
      </c>
      <c r="S93" s="96" t="s">
        <v>135</v>
      </c>
      <c r="T93" s="96" t="s">
        <v>136</v>
      </c>
      <c r="U93" s="97" t="s">
        <v>137</v>
      </c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</row>
    <row r="94" s="2" customFormat="1" ht="22.8" customHeight="1">
      <c r="A94" s="41"/>
      <c r="B94" s="42"/>
      <c r="C94" s="102" t="s">
        <v>138</v>
      </c>
      <c r="D94" s="43"/>
      <c r="E94" s="43"/>
      <c r="F94" s="43"/>
      <c r="G94" s="43"/>
      <c r="H94" s="43"/>
      <c r="I94" s="43"/>
      <c r="J94" s="194">
        <f>BK94</f>
        <v>0</v>
      </c>
      <c r="K94" s="43"/>
      <c r="L94" s="47"/>
      <c r="M94" s="98"/>
      <c r="N94" s="195"/>
      <c r="O94" s="99"/>
      <c r="P94" s="196">
        <f>P95+P162</f>
        <v>0</v>
      </c>
      <c r="Q94" s="99"/>
      <c r="R94" s="196">
        <f>R95+R162</f>
        <v>0</v>
      </c>
      <c r="S94" s="99"/>
      <c r="T94" s="196">
        <f>T95+T162</f>
        <v>0</v>
      </c>
      <c r="U94" s="100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73</v>
      </c>
      <c r="AU94" s="20" t="s">
        <v>109</v>
      </c>
      <c r="BK94" s="197">
        <f>BK95+BK162</f>
        <v>0</v>
      </c>
    </row>
    <row r="95" s="12" customFormat="1" ht="25.92" customHeight="1">
      <c r="A95" s="12"/>
      <c r="B95" s="198"/>
      <c r="C95" s="199"/>
      <c r="D95" s="200" t="s">
        <v>73</v>
      </c>
      <c r="E95" s="201" t="s">
        <v>139</v>
      </c>
      <c r="F95" s="201" t="s">
        <v>140</v>
      </c>
      <c r="G95" s="199"/>
      <c r="H95" s="199"/>
      <c r="I95" s="202"/>
      <c r="J95" s="203">
        <f>BK95</f>
        <v>0</v>
      </c>
      <c r="K95" s="199"/>
      <c r="L95" s="204"/>
      <c r="M95" s="205"/>
      <c r="N95" s="206"/>
      <c r="O95" s="206"/>
      <c r="P95" s="207">
        <f>P96+P112+P125+P131+P147+P158</f>
        <v>0</v>
      </c>
      <c r="Q95" s="206"/>
      <c r="R95" s="207">
        <f>R96+R112+R125+R131+R147+R158</f>
        <v>0</v>
      </c>
      <c r="S95" s="206"/>
      <c r="T95" s="207">
        <f>T96+T112+T125+T131+T147+T158</f>
        <v>0</v>
      </c>
      <c r="U95" s="208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81</v>
      </c>
      <c r="AT95" s="210" t="s">
        <v>73</v>
      </c>
      <c r="AU95" s="210" t="s">
        <v>74</v>
      </c>
      <c r="AY95" s="209" t="s">
        <v>141</v>
      </c>
      <c r="BK95" s="211">
        <f>BK96+BK112+BK125+BK131+BK147+BK158</f>
        <v>0</v>
      </c>
    </row>
    <row r="96" s="12" customFormat="1" ht="22.8" customHeight="1">
      <c r="A96" s="12"/>
      <c r="B96" s="198"/>
      <c r="C96" s="199"/>
      <c r="D96" s="200" t="s">
        <v>73</v>
      </c>
      <c r="E96" s="212" t="s">
        <v>81</v>
      </c>
      <c r="F96" s="212" t="s">
        <v>142</v>
      </c>
      <c r="G96" s="199"/>
      <c r="H96" s="199"/>
      <c r="I96" s="202"/>
      <c r="J96" s="213">
        <f>BK96</f>
        <v>0</v>
      </c>
      <c r="K96" s="199"/>
      <c r="L96" s="204"/>
      <c r="M96" s="205"/>
      <c r="N96" s="206"/>
      <c r="O96" s="206"/>
      <c r="P96" s="207">
        <f>SUM(P97:P111)</f>
        <v>0</v>
      </c>
      <c r="Q96" s="206"/>
      <c r="R96" s="207">
        <f>SUM(R97:R111)</f>
        <v>0</v>
      </c>
      <c r="S96" s="206"/>
      <c r="T96" s="207">
        <f>SUM(T97:T111)</f>
        <v>0</v>
      </c>
      <c r="U96" s="208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81</v>
      </c>
      <c r="AT96" s="210" t="s">
        <v>73</v>
      </c>
      <c r="AU96" s="210" t="s">
        <v>81</v>
      </c>
      <c r="AY96" s="209" t="s">
        <v>141</v>
      </c>
      <c r="BK96" s="211">
        <f>SUM(BK97:BK111)</f>
        <v>0</v>
      </c>
    </row>
    <row r="97" s="2" customFormat="1" ht="16.5" customHeight="1">
      <c r="A97" s="41"/>
      <c r="B97" s="42"/>
      <c r="C97" s="214" t="s">
        <v>81</v>
      </c>
      <c r="D97" s="214" t="s">
        <v>143</v>
      </c>
      <c r="E97" s="215" t="s">
        <v>181</v>
      </c>
      <c r="F97" s="216" t="s">
        <v>182</v>
      </c>
      <c r="G97" s="217" t="s">
        <v>183</v>
      </c>
      <c r="H97" s="218">
        <v>6.5499999999999998</v>
      </c>
      <c r="I97" s="219"/>
      <c r="J97" s="220">
        <f>ROUND(I97*H97,2)</f>
        <v>0</v>
      </c>
      <c r="K97" s="216" t="s">
        <v>161</v>
      </c>
      <c r="L97" s="47"/>
      <c r="M97" s="221" t="s">
        <v>19</v>
      </c>
      <c r="N97" s="222" t="s">
        <v>47</v>
      </c>
      <c r="O97" s="87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3">
        <f>S97*H97</f>
        <v>0</v>
      </c>
      <c r="U97" s="224" t="s">
        <v>19</v>
      </c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5" t="s">
        <v>147</v>
      </c>
      <c r="AT97" s="225" t="s">
        <v>143</v>
      </c>
      <c r="AU97" s="225" t="s">
        <v>83</v>
      </c>
      <c r="AY97" s="20" t="s">
        <v>141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20" t="s">
        <v>147</v>
      </c>
      <c r="BK97" s="226">
        <f>ROUND(I97*H97,2)</f>
        <v>0</v>
      </c>
      <c r="BL97" s="20" t="s">
        <v>147</v>
      </c>
      <c r="BM97" s="225" t="s">
        <v>83</v>
      </c>
    </row>
    <row r="98" s="2" customFormat="1">
      <c r="A98" s="41"/>
      <c r="B98" s="42"/>
      <c r="C98" s="43"/>
      <c r="D98" s="227" t="s">
        <v>148</v>
      </c>
      <c r="E98" s="43"/>
      <c r="F98" s="228" t="s">
        <v>184</v>
      </c>
      <c r="G98" s="43"/>
      <c r="H98" s="43"/>
      <c r="I98" s="229"/>
      <c r="J98" s="43"/>
      <c r="K98" s="43"/>
      <c r="L98" s="47"/>
      <c r="M98" s="230"/>
      <c r="N98" s="231"/>
      <c r="O98" s="87"/>
      <c r="P98" s="87"/>
      <c r="Q98" s="87"/>
      <c r="R98" s="87"/>
      <c r="S98" s="87"/>
      <c r="T98" s="87"/>
      <c r="U98" s="88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148</v>
      </c>
      <c r="AU98" s="20" t="s">
        <v>83</v>
      </c>
    </row>
    <row r="99" s="2" customFormat="1">
      <c r="A99" s="41"/>
      <c r="B99" s="42"/>
      <c r="C99" s="43"/>
      <c r="D99" s="255" t="s">
        <v>164</v>
      </c>
      <c r="E99" s="43"/>
      <c r="F99" s="256" t="s">
        <v>185</v>
      </c>
      <c r="G99" s="43"/>
      <c r="H99" s="43"/>
      <c r="I99" s="229"/>
      <c r="J99" s="43"/>
      <c r="K99" s="43"/>
      <c r="L99" s="47"/>
      <c r="M99" s="230"/>
      <c r="N99" s="231"/>
      <c r="O99" s="87"/>
      <c r="P99" s="87"/>
      <c r="Q99" s="87"/>
      <c r="R99" s="87"/>
      <c r="S99" s="87"/>
      <c r="T99" s="87"/>
      <c r="U99" s="88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164</v>
      </c>
      <c r="AU99" s="20" t="s">
        <v>83</v>
      </c>
    </row>
    <row r="100" s="2" customFormat="1">
      <c r="A100" s="41"/>
      <c r="B100" s="42"/>
      <c r="C100" s="43"/>
      <c r="D100" s="227" t="s">
        <v>149</v>
      </c>
      <c r="E100" s="43"/>
      <c r="F100" s="232" t="s">
        <v>186</v>
      </c>
      <c r="G100" s="43"/>
      <c r="H100" s="43"/>
      <c r="I100" s="229"/>
      <c r="J100" s="43"/>
      <c r="K100" s="43"/>
      <c r="L100" s="47"/>
      <c r="M100" s="230"/>
      <c r="N100" s="231"/>
      <c r="O100" s="87"/>
      <c r="P100" s="87"/>
      <c r="Q100" s="87"/>
      <c r="R100" s="87"/>
      <c r="S100" s="87"/>
      <c r="T100" s="87"/>
      <c r="U100" s="88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149</v>
      </c>
      <c r="AU100" s="20" t="s">
        <v>83</v>
      </c>
    </row>
    <row r="101" s="2" customFormat="1" ht="16.5" customHeight="1">
      <c r="A101" s="41"/>
      <c r="B101" s="42"/>
      <c r="C101" s="214" t="s">
        <v>83</v>
      </c>
      <c r="D101" s="214" t="s">
        <v>143</v>
      </c>
      <c r="E101" s="215" t="s">
        <v>206</v>
      </c>
      <c r="F101" s="216" t="s">
        <v>207</v>
      </c>
      <c r="G101" s="217" t="s">
        <v>160</v>
      </c>
      <c r="H101" s="218">
        <v>53</v>
      </c>
      <c r="I101" s="219"/>
      <c r="J101" s="220">
        <f>ROUND(I101*H101,2)</f>
        <v>0</v>
      </c>
      <c r="K101" s="216" t="s">
        <v>161</v>
      </c>
      <c r="L101" s="47"/>
      <c r="M101" s="221" t="s">
        <v>19</v>
      </c>
      <c r="N101" s="222" t="s">
        <v>47</v>
      </c>
      <c r="O101" s="87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3">
        <f>S101*H101</f>
        <v>0</v>
      </c>
      <c r="U101" s="224" t="s">
        <v>19</v>
      </c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5" t="s">
        <v>147</v>
      </c>
      <c r="AT101" s="225" t="s">
        <v>143</v>
      </c>
      <c r="AU101" s="225" t="s">
        <v>83</v>
      </c>
      <c r="AY101" s="20" t="s">
        <v>141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20" t="s">
        <v>147</v>
      </c>
      <c r="BK101" s="226">
        <f>ROUND(I101*H101,2)</f>
        <v>0</v>
      </c>
      <c r="BL101" s="20" t="s">
        <v>147</v>
      </c>
      <c r="BM101" s="225" t="s">
        <v>147</v>
      </c>
    </row>
    <row r="102" s="2" customFormat="1">
      <c r="A102" s="41"/>
      <c r="B102" s="42"/>
      <c r="C102" s="43"/>
      <c r="D102" s="227" t="s">
        <v>148</v>
      </c>
      <c r="E102" s="43"/>
      <c r="F102" s="228" t="s">
        <v>209</v>
      </c>
      <c r="G102" s="43"/>
      <c r="H102" s="43"/>
      <c r="I102" s="229"/>
      <c r="J102" s="43"/>
      <c r="K102" s="43"/>
      <c r="L102" s="47"/>
      <c r="M102" s="230"/>
      <c r="N102" s="231"/>
      <c r="O102" s="87"/>
      <c r="P102" s="87"/>
      <c r="Q102" s="87"/>
      <c r="R102" s="87"/>
      <c r="S102" s="87"/>
      <c r="T102" s="87"/>
      <c r="U102" s="88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148</v>
      </c>
      <c r="AU102" s="20" t="s">
        <v>83</v>
      </c>
    </row>
    <row r="103" s="2" customFormat="1">
      <c r="A103" s="41"/>
      <c r="B103" s="42"/>
      <c r="C103" s="43"/>
      <c r="D103" s="255" t="s">
        <v>164</v>
      </c>
      <c r="E103" s="43"/>
      <c r="F103" s="256" t="s">
        <v>210</v>
      </c>
      <c r="G103" s="43"/>
      <c r="H103" s="43"/>
      <c r="I103" s="229"/>
      <c r="J103" s="43"/>
      <c r="K103" s="43"/>
      <c r="L103" s="47"/>
      <c r="M103" s="230"/>
      <c r="N103" s="231"/>
      <c r="O103" s="87"/>
      <c r="P103" s="87"/>
      <c r="Q103" s="87"/>
      <c r="R103" s="87"/>
      <c r="S103" s="87"/>
      <c r="T103" s="87"/>
      <c r="U103" s="88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164</v>
      </c>
      <c r="AU103" s="20" t="s">
        <v>83</v>
      </c>
    </row>
    <row r="104" s="13" customFormat="1">
      <c r="A104" s="13"/>
      <c r="B104" s="233"/>
      <c r="C104" s="234"/>
      <c r="D104" s="227" t="s">
        <v>151</v>
      </c>
      <c r="E104" s="235" t="s">
        <v>19</v>
      </c>
      <c r="F104" s="236" t="s">
        <v>631</v>
      </c>
      <c r="G104" s="234"/>
      <c r="H104" s="237">
        <v>53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1"/>
      <c r="U104" s="242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151</v>
      </c>
      <c r="AU104" s="243" t="s">
        <v>83</v>
      </c>
      <c r="AV104" s="13" t="s">
        <v>83</v>
      </c>
      <c r="AW104" s="13" t="s">
        <v>35</v>
      </c>
      <c r="AX104" s="13" t="s">
        <v>74</v>
      </c>
      <c r="AY104" s="243" t="s">
        <v>141</v>
      </c>
    </row>
    <row r="105" s="14" customFormat="1">
      <c r="A105" s="14"/>
      <c r="B105" s="244"/>
      <c r="C105" s="245"/>
      <c r="D105" s="227" t="s">
        <v>151</v>
      </c>
      <c r="E105" s="246" t="s">
        <v>19</v>
      </c>
      <c r="F105" s="247" t="s">
        <v>153</v>
      </c>
      <c r="G105" s="245"/>
      <c r="H105" s="248">
        <v>53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2"/>
      <c r="U105" s="253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151</v>
      </c>
      <c r="AU105" s="254" t="s">
        <v>83</v>
      </c>
      <c r="AV105" s="14" t="s">
        <v>147</v>
      </c>
      <c r="AW105" s="14" t="s">
        <v>35</v>
      </c>
      <c r="AX105" s="14" t="s">
        <v>81</v>
      </c>
      <c r="AY105" s="254" t="s">
        <v>141</v>
      </c>
    </row>
    <row r="106" s="2" customFormat="1" ht="21.75" customHeight="1">
      <c r="A106" s="41"/>
      <c r="B106" s="42"/>
      <c r="C106" s="214" t="s">
        <v>157</v>
      </c>
      <c r="D106" s="214" t="s">
        <v>143</v>
      </c>
      <c r="E106" s="215" t="s">
        <v>213</v>
      </c>
      <c r="F106" s="216" t="s">
        <v>214</v>
      </c>
      <c r="G106" s="217" t="s">
        <v>160</v>
      </c>
      <c r="H106" s="218">
        <v>53</v>
      </c>
      <c r="I106" s="219"/>
      <c r="J106" s="220">
        <f>ROUND(I106*H106,2)</f>
        <v>0</v>
      </c>
      <c r="K106" s="216" t="s">
        <v>161</v>
      </c>
      <c r="L106" s="47"/>
      <c r="M106" s="221" t="s">
        <v>19</v>
      </c>
      <c r="N106" s="222" t="s">
        <v>47</v>
      </c>
      <c r="O106" s="87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3">
        <f>S106*H106</f>
        <v>0</v>
      </c>
      <c r="U106" s="224" t="s">
        <v>19</v>
      </c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5" t="s">
        <v>147</v>
      </c>
      <c r="AT106" s="225" t="s">
        <v>143</v>
      </c>
      <c r="AU106" s="225" t="s">
        <v>83</v>
      </c>
      <c r="AY106" s="20" t="s">
        <v>141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20" t="s">
        <v>147</v>
      </c>
      <c r="BK106" s="226">
        <f>ROUND(I106*H106,2)</f>
        <v>0</v>
      </c>
      <c r="BL106" s="20" t="s">
        <v>147</v>
      </c>
      <c r="BM106" s="225" t="s">
        <v>162</v>
      </c>
    </row>
    <row r="107" s="2" customFormat="1">
      <c r="A107" s="41"/>
      <c r="B107" s="42"/>
      <c r="C107" s="43"/>
      <c r="D107" s="227" t="s">
        <v>148</v>
      </c>
      <c r="E107" s="43"/>
      <c r="F107" s="228" t="s">
        <v>216</v>
      </c>
      <c r="G107" s="43"/>
      <c r="H107" s="43"/>
      <c r="I107" s="229"/>
      <c r="J107" s="43"/>
      <c r="K107" s="43"/>
      <c r="L107" s="47"/>
      <c r="M107" s="230"/>
      <c r="N107" s="231"/>
      <c r="O107" s="87"/>
      <c r="P107" s="87"/>
      <c r="Q107" s="87"/>
      <c r="R107" s="87"/>
      <c r="S107" s="87"/>
      <c r="T107" s="87"/>
      <c r="U107" s="88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148</v>
      </c>
      <c r="AU107" s="20" t="s">
        <v>83</v>
      </c>
    </row>
    <row r="108" s="2" customFormat="1">
      <c r="A108" s="41"/>
      <c r="B108" s="42"/>
      <c r="C108" s="43"/>
      <c r="D108" s="255" t="s">
        <v>164</v>
      </c>
      <c r="E108" s="43"/>
      <c r="F108" s="256" t="s">
        <v>217</v>
      </c>
      <c r="G108" s="43"/>
      <c r="H108" s="43"/>
      <c r="I108" s="229"/>
      <c r="J108" s="43"/>
      <c r="K108" s="43"/>
      <c r="L108" s="47"/>
      <c r="M108" s="230"/>
      <c r="N108" s="231"/>
      <c r="O108" s="87"/>
      <c r="P108" s="87"/>
      <c r="Q108" s="87"/>
      <c r="R108" s="87"/>
      <c r="S108" s="87"/>
      <c r="T108" s="87"/>
      <c r="U108" s="88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164</v>
      </c>
      <c r="AU108" s="20" t="s">
        <v>83</v>
      </c>
    </row>
    <row r="109" s="2" customFormat="1" ht="16.5" customHeight="1">
      <c r="A109" s="41"/>
      <c r="B109" s="42"/>
      <c r="C109" s="214" t="s">
        <v>147</v>
      </c>
      <c r="D109" s="214" t="s">
        <v>143</v>
      </c>
      <c r="E109" s="215" t="s">
        <v>632</v>
      </c>
      <c r="F109" s="216" t="s">
        <v>284</v>
      </c>
      <c r="G109" s="217" t="s">
        <v>156</v>
      </c>
      <c r="H109" s="218">
        <v>1</v>
      </c>
      <c r="I109" s="219"/>
      <c r="J109" s="220">
        <f>ROUND(I109*H109,2)</f>
        <v>0</v>
      </c>
      <c r="K109" s="216" t="s">
        <v>19</v>
      </c>
      <c r="L109" s="47"/>
      <c r="M109" s="221" t="s">
        <v>19</v>
      </c>
      <c r="N109" s="222" t="s">
        <v>47</v>
      </c>
      <c r="O109" s="87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3">
        <f>S109*H109</f>
        <v>0</v>
      </c>
      <c r="U109" s="224" t="s">
        <v>19</v>
      </c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5" t="s">
        <v>147</v>
      </c>
      <c r="AT109" s="225" t="s">
        <v>143</v>
      </c>
      <c r="AU109" s="225" t="s">
        <v>83</v>
      </c>
      <c r="AY109" s="20" t="s">
        <v>141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20" t="s">
        <v>147</v>
      </c>
      <c r="BK109" s="226">
        <f>ROUND(I109*H109,2)</f>
        <v>0</v>
      </c>
      <c r="BL109" s="20" t="s">
        <v>147</v>
      </c>
      <c r="BM109" s="225" t="s">
        <v>169</v>
      </c>
    </row>
    <row r="110" s="2" customFormat="1">
      <c r="A110" s="41"/>
      <c r="B110" s="42"/>
      <c r="C110" s="43"/>
      <c r="D110" s="227" t="s">
        <v>148</v>
      </c>
      <c r="E110" s="43"/>
      <c r="F110" s="228" t="s">
        <v>284</v>
      </c>
      <c r="G110" s="43"/>
      <c r="H110" s="43"/>
      <c r="I110" s="229"/>
      <c r="J110" s="43"/>
      <c r="K110" s="43"/>
      <c r="L110" s="47"/>
      <c r="M110" s="230"/>
      <c r="N110" s="231"/>
      <c r="O110" s="87"/>
      <c r="P110" s="87"/>
      <c r="Q110" s="87"/>
      <c r="R110" s="87"/>
      <c r="S110" s="87"/>
      <c r="T110" s="87"/>
      <c r="U110" s="88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148</v>
      </c>
      <c r="AU110" s="20" t="s">
        <v>83</v>
      </c>
    </row>
    <row r="111" s="2" customFormat="1">
      <c r="A111" s="41"/>
      <c r="B111" s="42"/>
      <c r="C111" s="43"/>
      <c r="D111" s="227" t="s">
        <v>149</v>
      </c>
      <c r="E111" s="43"/>
      <c r="F111" s="232" t="s">
        <v>633</v>
      </c>
      <c r="G111" s="43"/>
      <c r="H111" s="43"/>
      <c r="I111" s="229"/>
      <c r="J111" s="43"/>
      <c r="K111" s="43"/>
      <c r="L111" s="47"/>
      <c r="M111" s="230"/>
      <c r="N111" s="231"/>
      <c r="O111" s="87"/>
      <c r="P111" s="87"/>
      <c r="Q111" s="87"/>
      <c r="R111" s="87"/>
      <c r="S111" s="87"/>
      <c r="T111" s="87"/>
      <c r="U111" s="88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149</v>
      </c>
      <c r="AU111" s="20" t="s">
        <v>83</v>
      </c>
    </row>
    <row r="112" s="12" customFormat="1" ht="22.8" customHeight="1">
      <c r="A112" s="12"/>
      <c r="B112" s="198"/>
      <c r="C112" s="199"/>
      <c r="D112" s="200" t="s">
        <v>73</v>
      </c>
      <c r="E112" s="212" t="s">
        <v>157</v>
      </c>
      <c r="F112" s="212" t="s">
        <v>322</v>
      </c>
      <c r="G112" s="199"/>
      <c r="H112" s="199"/>
      <c r="I112" s="202"/>
      <c r="J112" s="213">
        <f>BK112</f>
        <v>0</v>
      </c>
      <c r="K112" s="199"/>
      <c r="L112" s="204"/>
      <c r="M112" s="205"/>
      <c r="N112" s="206"/>
      <c r="O112" s="206"/>
      <c r="P112" s="207">
        <f>SUM(P113:P124)</f>
        <v>0</v>
      </c>
      <c r="Q112" s="206"/>
      <c r="R112" s="207">
        <f>SUM(R113:R124)</f>
        <v>0</v>
      </c>
      <c r="S112" s="206"/>
      <c r="T112" s="207">
        <f>SUM(T113:T124)</f>
        <v>0</v>
      </c>
      <c r="U112" s="208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9" t="s">
        <v>81</v>
      </c>
      <c r="AT112" s="210" t="s">
        <v>73</v>
      </c>
      <c r="AU112" s="210" t="s">
        <v>81</v>
      </c>
      <c r="AY112" s="209" t="s">
        <v>141</v>
      </c>
      <c r="BK112" s="211">
        <f>SUM(BK113:BK124)</f>
        <v>0</v>
      </c>
    </row>
    <row r="113" s="2" customFormat="1" ht="16.5" customHeight="1">
      <c r="A113" s="41"/>
      <c r="B113" s="42"/>
      <c r="C113" s="214" t="s">
        <v>173</v>
      </c>
      <c r="D113" s="214" t="s">
        <v>143</v>
      </c>
      <c r="E113" s="215" t="s">
        <v>353</v>
      </c>
      <c r="F113" s="216" t="s">
        <v>354</v>
      </c>
      <c r="G113" s="217" t="s">
        <v>183</v>
      </c>
      <c r="H113" s="218">
        <v>6.5499999999999998</v>
      </c>
      <c r="I113" s="219"/>
      <c r="J113" s="220">
        <f>ROUND(I113*H113,2)</f>
        <v>0</v>
      </c>
      <c r="K113" s="216" t="s">
        <v>161</v>
      </c>
      <c r="L113" s="47"/>
      <c r="M113" s="221" t="s">
        <v>19</v>
      </c>
      <c r="N113" s="222" t="s">
        <v>47</v>
      </c>
      <c r="O113" s="87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3">
        <f>S113*H113</f>
        <v>0</v>
      </c>
      <c r="U113" s="224" t="s">
        <v>19</v>
      </c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5" t="s">
        <v>147</v>
      </c>
      <c r="AT113" s="225" t="s">
        <v>143</v>
      </c>
      <c r="AU113" s="225" t="s">
        <v>83</v>
      </c>
      <c r="AY113" s="20" t="s">
        <v>141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20" t="s">
        <v>147</v>
      </c>
      <c r="BK113" s="226">
        <f>ROUND(I113*H113,2)</f>
        <v>0</v>
      </c>
      <c r="BL113" s="20" t="s">
        <v>147</v>
      </c>
      <c r="BM113" s="225" t="s">
        <v>176</v>
      </c>
    </row>
    <row r="114" s="2" customFormat="1">
      <c r="A114" s="41"/>
      <c r="B114" s="42"/>
      <c r="C114" s="43"/>
      <c r="D114" s="227" t="s">
        <v>148</v>
      </c>
      <c r="E114" s="43"/>
      <c r="F114" s="228" t="s">
        <v>356</v>
      </c>
      <c r="G114" s="43"/>
      <c r="H114" s="43"/>
      <c r="I114" s="229"/>
      <c r="J114" s="43"/>
      <c r="K114" s="43"/>
      <c r="L114" s="47"/>
      <c r="M114" s="230"/>
      <c r="N114" s="231"/>
      <c r="O114" s="87"/>
      <c r="P114" s="87"/>
      <c r="Q114" s="87"/>
      <c r="R114" s="87"/>
      <c r="S114" s="87"/>
      <c r="T114" s="87"/>
      <c r="U114" s="88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148</v>
      </c>
      <c r="AU114" s="20" t="s">
        <v>83</v>
      </c>
    </row>
    <row r="115" s="2" customFormat="1">
      <c r="A115" s="41"/>
      <c r="B115" s="42"/>
      <c r="C115" s="43"/>
      <c r="D115" s="255" t="s">
        <v>164</v>
      </c>
      <c r="E115" s="43"/>
      <c r="F115" s="256" t="s">
        <v>357</v>
      </c>
      <c r="G115" s="43"/>
      <c r="H115" s="43"/>
      <c r="I115" s="229"/>
      <c r="J115" s="43"/>
      <c r="K115" s="43"/>
      <c r="L115" s="47"/>
      <c r="M115" s="230"/>
      <c r="N115" s="231"/>
      <c r="O115" s="87"/>
      <c r="P115" s="87"/>
      <c r="Q115" s="87"/>
      <c r="R115" s="87"/>
      <c r="S115" s="87"/>
      <c r="T115" s="87"/>
      <c r="U115" s="88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164</v>
      </c>
      <c r="AU115" s="20" t="s">
        <v>83</v>
      </c>
    </row>
    <row r="116" s="2" customFormat="1">
      <c r="A116" s="41"/>
      <c r="B116" s="42"/>
      <c r="C116" s="43"/>
      <c r="D116" s="227" t="s">
        <v>149</v>
      </c>
      <c r="E116" s="43"/>
      <c r="F116" s="232" t="s">
        <v>358</v>
      </c>
      <c r="G116" s="43"/>
      <c r="H116" s="43"/>
      <c r="I116" s="229"/>
      <c r="J116" s="43"/>
      <c r="K116" s="43"/>
      <c r="L116" s="47"/>
      <c r="M116" s="230"/>
      <c r="N116" s="231"/>
      <c r="O116" s="87"/>
      <c r="P116" s="87"/>
      <c r="Q116" s="87"/>
      <c r="R116" s="87"/>
      <c r="S116" s="87"/>
      <c r="T116" s="87"/>
      <c r="U116" s="88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149</v>
      </c>
      <c r="AU116" s="20" t="s">
        <v>83</v>
      </c>
    </row>
    <row r="117" s="2" customFormat="1" ht="21.75" customHeight="1">
      <c r="A117" s="41"/>
      <c r="B117" s="42"/>
      <c r="C117" s="214" t="s">
        <v>162</v>
      </c>
      <c r="D117" s="214" t="s">
        <v>143</v>
      </c>
      <c r="E117" s="215" t="s">
        <v>634</v>
      </c>
      <c r="F117" s="216" t="s">
        <v>635</v>
      </c>
      <c r="G117" s="217" t="s">
        <v>374</v>
      </c>
      <c r="H117" s="218">
        <v>4</v>
      </c>
      <c r="I117" s="219"/>
      <c r="J117" s="220">
        <f>ROUND(I117*H117,2)</f>
        <v>0</v>
      </c>
      <c r="K117" s="216" t="s">
        <v>19</v>
      </c>
      <c r="L117" s="47"/>
      <c r="M117" s="221" t="s">
        <v>19</v>
      </c>
      <c r="N117" s="222" t="s">
        <v>47</v>
      </c>
      <c r="O117" s="87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3">
        <f>S117*H117</f>
        <v>0</v>
      </c>
      <c r="U117" s="224" t="s">
        <v>19</v>
      </c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5" t="s">
        <v>147</v>
      </c>
      <c r="AT117" s="225" t="s">
        <v>143</v>
      </c>
      <c r="AU117" s="225" t="s">
        <v>83</v>
      </c>
      <c r="AY117" s="20" t="s">
        <v>141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20" t="s">
        <v>147</v>
      </c>
      <c r="BK117" s="226">
        <f>ROUND(I117*H117,2)</f>
        <v>0</v>
      </c>
      <c r="BL117" s="20" t="s">
        <v>147</v>
      </c>
      <c r="BM117" s="225" t="s">
        <v>8</v>
      </c>
    </row>
    <row r="118" s="2" customFormat="1">
      <c r="A118" s="41"/>
      <c r="B118" s="42"/>
      <c r="C118" s="43"/>
      <c r="D118" s="227" t="s">
        <v>148</v>
      </c>
      <c r="E118" s="43"/>
      <c r="F118" s="228" t="s">
        <v>636</v>
      </c>
      <c r="G118" s="43"/>
      <c r="H118" s="43"/>
      <c r="I118" s="229"/>
      <c r="J118" s="43"/>
      <c r="K118" s="43"/>
      <c r="L118" s="47"/>
      <c r="M118" s="230"/>
      <c r="N118" s="231"/>
      <c r="O118" s="87"/>
      <c r="P118" s="87"/>
      <c r="Q118" s="87"/>
      <c r="R118" s="87"/>
      <c r="S118" s="87"/>
      <c r="T118" s="87"/>
      <c r="U118" s="88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148</v>
      </c>
      <c r="AU118" s="20" t="s">
        <v>83</v>
      </c>
    </row>
    <row r="119" s="13" customFormat="1">
      <c r="A119" s="13"/>
      <c r="B119" s="233"/>
      <c r="C119" s="234"/>
      <c r="D119" s="227" t="s">
        <v>151</v>
      </c>
      <c r="E119" s="235" t="s">
        <v>19</v>
      </c>
      <c r="F119" s="236" t="s">
        <v>637</v>
      </c>
      <c r="G119" s="234"/>
      <c r="H119" s="237">
        <v>4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1"/>
      <c r="U119" s="242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151</v>
      </c>
      <c r="AU119" s="243" t="s">
        <v>83</v>
      </c>
      <c r="AV119" s="13" t="s">
        <v>83</v>
      </c>
      <c r="AW119" s="13" t="s">
        <v>35</v>
      </c>
      <c r="AX119" s="13" t="s">
        <v>74</v>
      </c>
      <c r="AY119" s="243" t="s">
        <v>141</v>
      </c>
    </row>
    <row r="120" s="14" customFormat="1">
      <c r="A120" s="14"/>
      <c r="B120" s="244"/>
      <c r="C120" s="245"/>
      <c r="D120" s="227" t="s">
        <v>151</v>
      </c>
      <c r="E120" s="246" t="s">
        <v>19</v>
      </c>
      <c r="F120" s="247" t="s">
        <v>153</v>
      </c>
      <c r="G120" s="245"/>
      <c r="H120" s="248">
        <v>4</v>
      </c>
      <c r="I120" s="249"/>
      <c r="J120" s="245"/>
      <c r="K120" s="245"/>
      <c r="L120" s="250"/>
      <c r="M120" s="251"/>
      <c r="N120" s="252"/>
      <c r="O120" s="252"/>
      <c r="P120" s="252"/>
      <c r="Q120" s="252"/>
      <c r="R120" s="252"/>
      <c r="S120" s="252"/>
      <c r="T120" s="252"/>
      <c r="U120" s="253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4" t="s">
        <v>151</v>
      </c>
      <c r="AU120" s="254" t="s">
        <v>83</v>
      </c>
      <c r="AV120" s="14" t="s">
        <v>147</v>
      </c>
      <c r="AW120" s="14" t="s">
        <v>35</v>
      </c>
      <c r="AX120" s="14" t="s">
        <v>81</v>
      </c>
      <c r="AY120" s="254" t="s">
        <v>141</v>
      </c>
    </row>
    <row r="121" s="2" customFormat="1" ht="16.5" customHeight="1">
      <c r="A121" s="41"/>
      <c r="B121" s="42"/>
      <c r="C121" s="268" t="s">
        <v>187</v>
      </c>
      <c r="D121" s="268" t="s">
        <v>251</v>
      </c>
      <c r="E121" s="269" t="s">
        <v>638</v>
      </c>
      <c r="F121" s="270" t="s">
        <v>639</v>
      </c>
      <c r="G121" s="271" t="s">
        <v>183</v>
      </c>
      <c r="H121" s="272">
        <v>0.45000000000000001</v>
      </c>
      <c r="I121" s="273"/>
      <c r="J121" s="274">
        <f>ROUND(I121*H121,2)</f>
        <v>0</v>
      </c>
      <c r="K121" s="270" t="s">
        <v>19</v>
      </c>
      <c r="L121" s="275"/>
      <c r="M121" s="276" t="s">
        <v>19</v>
      </c>
      <c r="N121" s="277" t="s">
        <v>47</v>
      </c>
      <c r="O121" s="87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3">
        <f>S121*H121</f>
        <v>0</v>
      </c>
      <c r="U121" s="224" t="s">
        <v>19</v>
      </c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5" t="s">
        <v>169</v>
      </c>
      <c r="AT121" s="225" t="s">
        <v>251</v>
      </c>
      <c r="AU121" s="225" t="s">
        <v>83</v>
      </c>
      <c r="AY121" s="20" t="s">
        <v>141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20" t="s">
        <v>147</v>
      </c>
      <c r="BK121" s="226">
        <f>ROUND(I121*H121,2)</f>
        <v>0</v>
      </c>
      <c r="BL121" s="20" t="s">
        <v>147</v>
      </c>
      <c r="BM121" s="225" t="s">
        <v>190</v>
      </c>
    </row>
    <row r="122" s="2" customFormat="1">
      <c r="A122" s="41"/>
      <c r="B122" s="42"/>
      <c r="C122" s="43"/>
      <c r="D122" s="227" t="s">
        <v>148</v>
      </c>
      <c r="E122" s="43"/>
      <c r="F122" s="228" t="s">
        <v>639</v>
      </c>
      <c r="G122" s="43"/>
      <c r="H122" s="43"/>
      <c r="I122" s="229"/>
      <c r="J122" s="43"/>
      <c r="K122" s="43"/>
      <c r="L122" s="47"/>
      <c r="M122" s="230"/>
      <c r="N122" s="231"/>
      <c r="O122" s="87"/>
      <c r="P122" s="87"/>
      <c r="Q122" s="87"/>
      <c r="R122" s="87"/>
      <c r="S122" s="87"/>
      <c r="T122" s="87"/>
      <c r="U122" s="88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148</v>
      </c>
      <c r="AU122" s="20" t="s">
        <v>83</v>
      </c>
    </row>
    <row r="123" s="13" customFormat="1">
      <c r="A123" s="13"/>
      <c r="B123" s="233"/>
      <c r="C123" s="234"/>
      <c r="D123" s="227" t="s">
        <v>151</v>
      </c>
      <c r="E123" s="235" t="s">
        <v>19</v>
      </c>
      <c r="F123" s="236" t="s">
        <v>640</v>
      </c>
      <c r="G123" s="234"/>
      <c r="H123" s="237">
        <v>0.45000000000000001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1"/>
      <c r="U123" s="242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151</v>
      </c>
      <c r="AU123" s="243" t="s">
        <v>83</v>
      </c>
      <c r="AV123" s="13" t="s">
        <v>83</v>
      </c>
      <c r="AW123" s="13" t="s">
        <v>35</v>
      </c>
      <c r="AX123" s="13" t="s">
        <v>74</v>
      </c>
      <c r="AY123" s="243" t="s">
        <v>141</v>
      </c>
    </row>
    <row r="124" s="14" customFormat="1">
      <c r="A124" s="14"/>
      <c r="B124" s="244"/>
      <c r="C124" s="245"/>
      <c r="D124" s="227" t="s">
        <v>151</v>
      </c>
      <c r="E124" s="246" t="s">
        <v>19</v>
      </c>
      <c r="F124" s="247" t="s">
        <v>153</v>
      </c>
      <c r="G124" s="245"/>
      <c r="H124" s="248">
        <v>0.45000000000000001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2"/>
      <c r="U124" s="253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151</v>
      </c>
      <c r="AU124" s="254" t="s">
        <v>83</v>
      </c>
      <c r="AV124" s="14" t="s">
        <v>147</v>
      </c>
      <c r="AW124" s="14" t="s">
        <v>35</v>
      </c>
      <c r="AX124" s="14" t="s">
        <v>81</v>
      </c>
      <c r="AY124" s="254" t="s">
        <v>141</v>
      </c>
    </row>
    <row r="125" s="12" customFormat="1" ht="22.8" customHeight="1">
      <c r="A125" s="12"/>
      <c r="B125" s="198"/>
      <c r="C125" s="199"/>
      <c r="D125" s="200" t="s">
        <v>73</v>
      </c>
      <c r="E125" s="212" t="s">
        <v>162</v>
      </c>
      <c r="F125" s="212" t="s">
        <v>438</v>
      </c>
      <c r="G125" s="199"/>
      <c r="H125" s="199"/>
      <c r="I125" s="202"/>
      <c r="J125" s="213">
        <f>BK125</f>
        <v>0</v>
      </c>
      <c r="K125" s="199"/>
      <c r="L125" s="204"/>
      <c r="M125" s="205"/>
      <c r="N125" s="206"/>
      <c r="O125" s="206"/>
      <c r="P125" s="207">
        <f>SUM(P126:P130)</f>
        <v>0</v>
      </c>
      <c r="Q125" s="206"/>
      <c r="R125" s="207">
        <f>SUM(R126:R130)</f>
        <v>0</v>
      </c>
      <c r="S125" s="206"/>
      <c r="T125" s="207">
        <f>SUM(T126:T130)</f>
        <v>0</v>
      </c>
      <c r="U125" s="208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9" t="s">
        <v>81</v>
      </c>
      <c r="AT125" s="210" t="s">
        <v>73</v>
      </c>
      <c r="AU125" s="210" t="s">
        <v>81</v>
      </c>
      <c r="AY125" s="209" t="s">
        <v>141</v>
      </c>
      <c r="BK125" s="211">
        <f>SUM(BK126:BK130)</f>
        <v>0</v>
      </c>
    </row>
    <row r="126" s="2" customFormat="1" ht="16.5" customHeight="1">
      <c r="A126" s="41"/>
      <c r="B126" s="42"/>
      <c r="C126" s="214" t="s">
        <v>169</v>
      </c>
      <c r="D126" s="214" t="s">
        <v>143</v>
      </c>
      <c r="E126" s="215" t="s">
        <v>447</v>
      </c>
      <c r="F126" s="216" t="s">
        <v>448</v>
      </c>
      <c r="G126" s="217" t="s">
        <v>146</v>
      </c>
      <c r="H126" s="218">
        <v>218.31999999999999</v>
      </c>
      <c r="I126" s="219"/>
      <c r="J126" s="220">
        <f>ROUND(I126*H126,2)</f>
        <v>0</v>
      </c>
      <c r="K126" s="216" t="s">
        <v>19</v>
      </c>
      <c r="L126" s="47"/>
      <c r="M126" s="221" t="s">
        <v>19</v>
      </c>
      <c r="N126" s="222" t="s">
        <v>47</v>
      </c>
      <c r="O126" s="87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3">
        <f>S126*H126</f>
        <v>0</v>
      </c>
      <c r="U126" s="224" t="s">
        <v>19</v>
      </c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5" t="s">
        <v>147</v>
      </c>
      <c r="AT126" s="225" t="s">
        <v>143</v>
      </c>
      <c r="AU126" s="225" t="s">
        <v>83</v>
      </c>
      <c r="AY126" s="20" t="s">
        <v>141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20" t="s">
        <v>147</v>
      </c>
      <c r="BK126" s="226">
        <f>ROUND(I126*H126,2)</f>
        <v>0</v>
      </c>
      <c r="BL126" s="20" t="s">
        <v>147</v>
      </c>
      <c r="BM126" s="225" t="s">
        <v>196</v>
      </c>
    </row>
    <row r="127" s="2" customFormat="1">
      <c r="A127" s="41"/>
      <c r="B127" s="42"/>
      <c r="C127" s="43"/>
      <c r="D127" s="227" t="s">
        <v>148</v>
      </c>
      <c r="E127" s="43"/>
      <c r="F127" s="228" t="s">
        <v>450</v>
      </c>
      <c r="G127" s="43"/>
      <c r="H127" s="43"/>
      <c r="I127" s="229"/>
      <c r="J127" s="43"/>
      <c r="K127" s="43"/>
      <c r="L127" s="47"/>
      <c r="M127" s="230"/>
      <c r="N127" s="231"/>
      <c r="O127" s="87"/>
      <c r="P127" s="87"/>
      <c r="Q127" s="87"/>
      <c r="R127" s="87"/>
      <c r="S127" s="87"/>
      <c r="T127" s="87"/>
      <c r="U127" s="88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148</v>
      </c>
      <c r="AU127" s="20" t="s">
        <v>83</v>
      </c>
    </row>
    <row r="128" s="2" customFormat="1">
      <c r="A128" s="41"/>
      <c r="B128" s="42"/>
      <c r="C128" s="43"/>
      <c r="D128" s="227" t="s">
        <v>149</v>
      </c>
      <c r="E128" s="43"/>
      <c r="F128" s="232" t="s">
        <v>641</v>
      </c>
      <c r="G128" s="43"/>
      <c r="H128" s="43"/>
      <c r="I128" s="229"/>
      <c r="J128" s="43"/>
      <c r="K128" s="43"/>
      <c r="L128" s="47"/>
      <c r="M128" s="230"/>
      <c r="N128" s="231"/>
      <c r="O128" s="87"/>
      <c r="P128" s="87"/>
      <c r="Q128" s="87"/>
      <c r="R128" s="87"/>
      <c r="S128" s="87"/>
      <c r="T128" s="87"/>
      <c r="U128" s="88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149</v>
      </c>
      <c r="AU128" s="20" t="s">
        <v>83</v>
      </c>
    </row>
    <row r="129" s="13" customFormat="1">
      <c r="A129" s="13"/>
      <c r="B129" s="233"/>
      <c r="C129" s="234"/>
      <c r="D129" s="227" t="s">
        <v>151</v>
      </c>
      <c r="E129" s="235" t="s">
        <v>19</v>
      </c>
      <c r="F129" s="236" t="s">
        <v>642</v>
      </c>
      <c r="G129" s="234"/>
      <c r="H129" s="237">
        <v>218.31999999999999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1"/>
      <c r="U129" s="242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151</v>
      </c>
      <c r="AU129" s="243" t="s">
        <v>83</v>
      </c>
      <c r="AV129" s="13" t="s">
        <v>83</v>
      </c>
      <c r="AW129" s="13" t="s">
        <v>35</v>
      </c>
      <c r="AX129" s="13" t="s">
        <v>74</v>
      </c>
      <c r="AY129" s="243" t="s">
        <v>141</v>
      </c>
    </row>
    <row r="130" s="14" customFormat="1">
      <c r="A130" s="14"/>
      <c r="B130" s="244"/>
      <c r="C130" s="245"/>
      <c r="D130" s="227" t="s">
        <v>151</v>
      </c>
      <c r="E130" s="246" t="s">
        <v>19</v>
      </c>
      <c r="F130" s="247" t="s">
        <v>153</v>
      </c>
      <c r="G130" s="245"/>
      <c r="H130" s="248">
        <v>218.31999999999999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2"/>
      <c r="U130" s="253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151</v>
      </c>
      <c r="AU130" s="254" t="s">
        <v>83</v>
      </c>
      <c r="AV130" s="14" t="s">
        <v>147</v>
      </c>
      <c r="AW130" s="14" t="s">
        <v>35</v>
      </c>
      <c r="AX130" s="14" t="s">
        <v>81</v>
      </c>
      <c r="AY130" s="254" t="s">
        <v>141</v>
      </c>
    </row>
    <row r="131" s="12" customFormat="1" ht="22.8" customHeight="1">
      <c r="A131" s="12"/>
      <c r="B131" s="198"/>
      <c r="C131" s="199"/>
      <c r="D131" s="200" t="s">
        <v>73</v>
      </c>
      <c r="E131" s="212" t="s">
        <v>200</v>
      </c>
      <c r="F131" s="212" t="s">
        <v>460</v>
      </c>
      <c r="G131" s="199"/>
      <c r="H131" s="199"/>
      <c r="I131" s="202"/>
      <c r="J131" s="213">
        <f>BK131</f>
        <v>0</v>
      </c>
      <c r="K131" s="199"/>
      <c r="L131" s="204"/>
      <c r="M131" s="205"/>
      <c r="N131" s="206"/>
      <c r="O131" s="206"/>
      <c r="P131" s="207">
        <f>SUM(P132:P146)</f>
        <v>0</v>
      </c>
      <c r="Q131" s="206"/>
      <c r="R131" s="207">
        <f>SUM(R132:R146)</f>
        <v>0</v>
      </c>
      <c r="S131" s="206"/>
      <c r="T131" s="207">
        <f>SUM(T132:T146)</f>
        <v>0</v>
      </c>
      <c r="U131" s="208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9" t="s">
        <v>81</v>
      </c>
      <c r="AT131" s="210" t="s">
        <v>73</v>
      </c>
      <c r="AU131" s="210" t="s">
        <v>81</v>
      </c>
      <c r="AY131" s="209" t="s">
        <v>141</v>
      </c>
      <c r="BK131" s="211">
        <f>SUM(BK132:BK146)</f>
        <v>0</v>
      </c>
    </row>
    <row r="132" s="2" customFormat="1" ht="24.15" customHeight="1">
      <c r="A132" s="41"/>
      <c r="B132" s="42"/>
      <c r="C132" s="214" t="s">
        <v>200</v>
      </c>
      <c r="D132" s="214" t="s">
        <v>143</v>
      </c>
      <c r="E132" s="215" t="s">
        <v>643</v>
      </c>
      <c r="F132" s="216" t="s">
        <v>494</v>
      </c>
      <c r="G132" s="217" t="s">
        <v>156</v>
      </c>
      <c r="H132" s="218">
        <v>1</v>
      </c>
      <c r="I132" s="219"/>
      <c r="J132" s="220">
        <f>ROUND(I132*H132,2)</f>
        <v>0</v>
      </c>
      <c r="K132" s="216" t="s">
        <v>19</v>
      </c>
      <c r="L132" s="47"/>
      <c r="M132" s="221" t="s">
        <v>19</v>
      </c>
      <c r="N132" s="222" t="s">
        <v>47</v>
      </c>
      <c r="O132" s="87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3">
        <f>S132*H132</f>
        <v>0</v>
      </c>
      <c r="U132" s="224" t="s">
        <v>19</v>
      </c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5" t="s">
        <v>147</v>
      </c>
      <c r="AT132" s="225" t="s">
        <v>143</v>
      </c>
      <c r="AU132" s="225" t="s">
        <v>83</v>
      </c>
      <c r="AY132" s="20" t="s">
        <v>141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20" t="s">
        <v>147</v>
      </c>
      <c r="BK132" s="226">
        <f>ROUND(I132*H132,2)</f>
        <v>0</v>
      </c>
      <c r="BL132" s="20" t="s">
        <v>147</v>
      </c>
      <c r="BM132" s="225" t="s">
        <v>203</v>
      </c>
    </row>
    <row r="133" s="2" customFormat="1">
      <c r="A133" s="41"/>
      <c r="B133" s="42"/>
      <c r="C133" s="43"/>
      <c r="D133" s="227" t="s">
        <v>148</v>
      </c>
      <c r="E133" s="43"/>
      <c r="F133" s="228" t="s">
        <v>494</v>
      </c>
      <c r="G133" s="43"/>
      <c r="H133" s="43"/>
      <c r="I133" s="229"/>
      <c r="J133" s="43"/>
      <c r="K133" s="43"/>
      <c r="L133" s="47"/>
      <c r="M133" s="230"/>
      <c r="N133" s="231"/>
      <c r="O133" s="87"/>
      <c r="P133" s="87"/>
      <c r="Q133" s="87"/>
      <c r="R133" s="87"/>
      <c r="S133" s="87"/>
      <c r="T133" s="87"/>
      <c r="U133" s="88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148</v>
      </c>
      <c r="AU133" s="20" t="s">
        <v>83</v>
      </c>
    </row>
    <row r="134" s="2" customFormat="1">
      <c r="A134" s="41"/>
      <c r="B134" s="42"/>
      <c r="C134" s="43"/>
      <c r="D134" s="227" t="s">
        <v>149</v>
      </c>
      <c r="E134" s="43"/>
      <c r="F134" s="232" t="s">
        <v>644</v>
      </c>
      <c r="G134" s="43"/>
      <c r="H134" s="43"/>
      <c r="I134" s="229"/>
      <c r="J134" s="43"/>
      <c r="K134" s="43"/>
      <c r="L134" s="47"/>
      <c r="M134" s="230"/>
      <c r="N134" s="231"/>
      <c r="O134" s="87"/>
      <c r="P134" s="87"/>
      <c r="Q134" s="87"/>
      <c r="R134" s="87"/>
      <c r="S134" s="87"/>
      <c r="T134" s="87"/>
      <c r="U134" s="88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149</v>
      </c>
      <c r="AU134" s="20" t="s">
        <v>83</v>
      </c>
    </row>
    <row r="135" s="2" customFormat="1" ht="16.5" customHeight="1">
      <c r="A135" s="41"/>
      <c r="B135" s="42"/>
      <c r="C135" s="214" t="s">
        <v>176</v>
      </c>
      <c r="D135" s="214" t="s">
        <v>143</v>
      </c>
      <c r="E135" s="215" t="s">
        <v>645</v>
      </c>
      <c r="F135" s="216" t="s">
        <v>646</v>
      </c>
      <c r="G135" s="217" t="s">
        <v>183</v>
      </c>
      <c r="H135" s="218">
        <v>0.45000000000000001</v>
      </c>
      <c r="I135" s="219"/>
      <c r="J135" s="220">
        <f>ROUND(I135*H135,2)</f>
        <v>0</v>
      </c>
      <c r="K135" s="216" t="s">
        <v>161</v>
      </c>
      <c r="L135" s="47"/>
      <c r="M135" s="221" t="s">
        <v>19</v>
      </c>
      <c r="N135" s="222" t="s">
        <v>47</v>
      </c>
      <c r="O135" s="87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3">
        <f>S135*H135</f>
        <v>0</v>
      </c>
      <c r="U135" s="224" t="s">
        <v>19</v>
      </c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5" t="s">
        <v>147</v>
      </c>
      <c r="AT135" s="225" t="s">
        <v>143</v>
      </c>
      <c r="AU135" s="225" t="s">
        <v>83</v>
      </c>
      <c r="AY135" s="20" t="s">
        <v>141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20" t="s">
        <v>147</v>
      </c>
      <c r="BK135" s="226">
        <f>ROUND(I135*H135,2)</f>
        <v>0</v>
      </c>
      <c r="BL135" s="20" t="s">
        <v>147</v>
      </c>
      <c r="BM135" s="225" t="s">
        <v>208</v>
      </c>
    </row>
    <row r="136" s="2" customFormat="1">
      <c r="A136" s="41"/>
      <c r="B136" s="42"/>
      <c r="C136" s="43"/>
      <c r="D136" s="227" t="s">
        <v>148</v>
      </c>
      <c r="E136" s="43"/>
      <c r="F136" s="228" t="s">
        <v>647</v>
      </c>
      <c r="G136" s="43"/>
      <c r="H136" s="43"/>
      <c r="I136" s="229"/>
      <c r="J136" s="43"/>
      <c r="K136" s="43"/>
      <c r="L136" s="47"/>
      <c r="M136" s="230"/>
      <c r="N136" s="231"/>
      <c r="O136" s="87"/>
      <c r="P136" s="87"/>
      <c r="Q136" s="87"/>
      <c r="R136" s="87"/>
      <c r="S136" s="87"/>
      <c r="T136" s="87"/>
      <c r="U136" s="88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148</v>
      </c>
      <c r="AU136" s="20" t="s">
        <v>83</v>
      </c>
    </row>
    <row r="137" s="2" customFormat="1">
      <c r="A137" s="41"/>
      <c r="B137" s="42"/>
      <c r="C137" s="43"/>
      <c r="D137" s="255" t="s">
        <v>164</v>
      </c>
      <c r="E137" s="43"/>
      <c r="F137" s="256" t="s">
        <v>648</v>
      </c>
      <c r="G137" s="43"/>
      <c r="H137" s="43"/>
      <c r="I137" s="229"/>
      <c r="J137" s="43"/>
      <c r="K137" s="43"/>
      <c r="L137" s="47"/>
      <c r="M137" s="230"/>
      <c r="N137" s="231"/>
      <c r="O137" s="87"/>
      <c r="P137" s="87"/>
      <c r="Q137" s="87"/>
      <c r="R137" s="87"/>
      <c r="S137" s="87"/>
      <c r="T137" s="87"/>
      <c r="U137" s="88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164</v>
      </c>
      <c r="AU137" s="20" t="s">
        <v>83</v>
      </c>
    </row>
    <row r="138" s="2" customFormat="1">
      <c r="A138" s="41"/>
      <c r="B138" s="42"/>
      <c r="C138" s="43"/>
      <c r="D138" s="227" t="s">
        <v>149</v>
      </c>
      <c r="E138" s="43"/>
      <c r="F138" s="232" t="s">
        <v>531</v>
      </c>
      <c r="G138" s="43"/>
      <c r="H138" s="43"/>
      <c r="I138" s="229"/>
      <c r="J138" s="43"/>
      <c r="K138" s="43"/>
      <c r="L138" s="47"/>
      <c r="M138" s="230"/>
      <c r="N138" s="231"/>
      <c r="O138" s="87"/>
      <c r="P138" s="87"/>
      <c r="Q138" s="87"/>
      <c r="R138" s="87"/>
      <c r="S138" s="87"/>
      <c r="T138" s="87"/>
      <c r="U138" s="88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149</v>
      </c>
      <c r="AU138" s="20" t="s">
        <v>83</v>
      </c>
    </row>
    <row r="139" s="13" customFormat="1">
      <c r="A139" s="13"/>
      <c r="B139" s="233"/>
      <c r="C139" s="234"/>
      <c r="D139" s="227" t="s">
        <v>151</v>
      </c>
      <c r="E139" s="235" t="s">
        <v>19</v>
      </c>
      <c r="F139" s="236" t="s">
        <v>649</v>
      </c>
      <c r="G139" s="234"/>
      <c r="H139" s="237">
        <v>0.45000000000000001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1"/>
      <c r="U139" s="242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151</v>
      </c>
      <c r="AU139" s="243" t="s">
        <v>83</v>
      </c>
      <c r="AV139" s="13" t="s">
        <v>83</v>
      </c>
      <c r="AW139" s="13" t="s">
        <v>35</v>
      </c>
      <c r="AX139" s="13" t="s">
        <v>74</v>
      </c>
      <c r="AY139" s="243" t="s">
        <v>141</v>
      </c>
    </row>
    <row r="140" s="14" customFormat="1">
      <c r="A140" s="14"/>
      <c r="B140" s="244"/>
      <c r="C140" s="245"/>
      <c r="D140" s="227" t="s">
        <v>151</v>
      </c>
      <c r="E140" s="246" t="s">
        <v>19</v>
      </c>
      <c r="F140" s="247" t="s">
        <v>153</v>
      </c>
      <c r="G140" s="245"/>
      <c r="H140" s="248">
        <v>0.45000000000000001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2"/>
      <c r="U140" s="253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151</v>
      </c>
      <c r="AU140" s="254" t="s">
        <v>83</v>
      </c>
      <c r="AV140" s="14" t="s">
        <v>147</v>
      </c>
      <c r="AW140" s="14" t="s">
        <v>35</v>
      </c>
      <c r="AX140" s="14" t="s">
        <v>81</v>
      </c>
      <c r="AY140" s="254" t="s">
        <v>141</v>
      </c>
    </row>
    <row r="141" s="2" customFormat="1" ht="16.5" customHeight="1">
      <c r="A141" s="41"/>
      <c r="B141" s="42"/>
      <c r="C141" s="214" t="s">
        <v>212</v>
      </c>
      <c r="D141" s="214" t="s">
        <v>143</v>
      </c>
      <c r="E141" s="215" t="s">
        <v>540</v>
      </c>
      <c r="F141" s="216" t="s">
        <v>541</v>
      </c>
      <c r="G141" s="217" t="s">
        <v>146</v>
      </c>
      <c r="H141" s="218">
        <v>258.14999999999998</v>
      </c>
      <c r="I141" s="219"/>
      <c r="J141" s="220">
        <f>ROUND(I141*H141,2)</f>
        <v>0</v>
      </c>
      <c r="K141" s="216" t="s">
        <v>161</v>
      </c>
      <c r="L141" s="47"/>
      <c r="M141" s="221" t="s">
        <v>19</v>
      </c>
      <c r="N141" s="222" t="s">
        <v>47</v>
      </c>
      <c r="O141" s="87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3">
        <f>S141*H141</f>
        <v>0</v>
      </c>
      <c r="U141" s="224" t="s">
        <v>19</v>
      </c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5" t="s">
        <v>147</v>
      </c>
      <c r="AT141" s="225" t="s">
        <v>143</v>
      </c>
      <c r="AU141" s="225" t="s">
        <v>83</v>
      </c>
      <c r="AY141" s="20" t="s">
        <v>141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20" t="s">
        <v>147</v>
      </c>
      <c r="BK141" s="226">
        <f>ROUND(I141*H141,2)</f>
        <v>0</v>
      </c>
      <c r="BL141" s="20" t="s">
        <v>147</v>
      </c>
      <c r="BM141" s="225" t="s">
        <v>215</v>
      </c>
    </row>
    <row r="142" s="2" customFormat="1">
      <c r="A142" s="41"/>
      <c r="B142" s="42"/>
      <c r="C142" s="43"/>
      <c r="D142" s="227" t="s">
        <v>148</v>
      </c>
      <c r="E142" s="43"/>
      <c r="F142" s="228" t="s">
        <v>541</v>
      </c>
      <c r="G142" s="43"/>
      <c r="H142" s="43"/>
      <c r="I142" s="229"/>
      <c r="J142" s="43"/>
      <c r="K142" s="43"/>
      <c r="L142" s="47"/>
      <c r="M142" s="230"/>
      <c r="N142" s="231"/>
      <c r="O142" s="87"/>
      <c r="P142" s="87"/>
      <c r="Q142" s="87"/>
      <c r="R142" s="87"/>
      <c r="S142" s="87"/>
      <c r="T142" s="87"/>
      <c r="U142" s="88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148</v>
      </c>
      <c r="AU142" s="20" t="s">
        <v>83</v>
      </c>
    </row>
    <row r="143" s="2" customFormat="1">
      <c r="A143" s="41"/>
      <c r="B143" s="42"/>
      <c r="C143" s="43"/>
      <c r="D143" s="255" t="s">
        <v>164</v>
      </c>
      <c r="E143" s="43"/>
      <c r="F143" s="256" t="s">
        <v>543</v>
      </c>
      <c r="G143" s="43"/>
      <c r="H143" s="43"/>
      <c r="I143" s="229"/>
      <c r="J143" s="43"/>
      <c r="K143" s="43"/>
      <c r="L143" s="47"/>
      <c r="M143" s="230"/>
      <c r="N143" s="231"/>
      <c r="O143" s="87"/>
      <c r="P143" s="87"/>
      <c r="Q143" s="87"/>
      <c r="R143" s="87"/>
      <c r="S143" s="87"/>
      <c r="T143" s="87"/>
      <c r="U143" s="88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164</v>
      </c>
      <c r="AU143" s="20" t="s">
        <v>83</v>
      </c>
    </row>
    <row r="144" s="2" customFormat="1">
      <c r="A144" s="41"/>
      <c r="B144" s="42"/>
      <c r="C144" s="43"/>
      <c r="D144" s="227" t="s">
        <v>149</v>
      </c>
      <c r="E144" s="43"/>
      <c r="F144" s="232" t="s">
        <v>544</v>
      </c>
      <c r="G144" s="43"/>
      <c r="H144" s="43"/>
      <c r="I144" s="229"/>
      <c r="J144" s="43"/>
      <c r="K144" s="43"/>
      <c r="L144" s="47"/>
      <c r="M144" s="230"/>
      <c r="N144" s="231"/>
      <c r="O144" s="87"/>
      <c r="P144" s="87"/>
      <c r="Q144" s="87"/>
      <c r="R144" s="87"/>
      <c r="S144" s="87"/>
      <c r="T144" s="87"/>
      <c r="U144" s="88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149</v>
      </c>
      <c r="AU144" s="20" t="s">
        <v>83</v>
      </c>
    </row>
    <row r="145" s="13" customFormat="1">
      <c r="A145" s="13"/>
      <c r="B145" s="233"/>
      <c r="C145" s="234"/>
      <c r="D145" s="227" t="s">
        <v>151</v>
      </c>
      <c r="E145" s="235" t="s">
        <v>19</v>
      </c>
      <c r="F145" s="236" t="s">
        <v>650</v>
      </c>
      <c r="G145" s="234"/>
      <c r="H145" s="237">
        <v>258.14999999999998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1"/>
      <c r="U145" s="242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151</v>
      </c>
      <c r="AU145" s="243" t="s">
        <v>83</v>
      </c>
      <c r="AV145" s="13" t="s">
        <v>83</v>
      </c>
      <c r="AW145" s="13" t="s">
        <v>35</v>
      </c>
      <c r="AX145" s="13" t="s">
        <v>74</v>
      </c>
      <c r="AY145" s="243" t="s">
        <v>141</v>
      </c>
    </row>
    <row r="146" s="14" customFormat="1">
      <c r="A146" s="14"/>
      <c r="B146" s="244"/>
      <c r="C146" s="245"/>
      <c r="D146" s="227" t="s">
        <v>151</v>
      </c>
      <c r="E146" s="246" t="s">
        <v>19</v>
      </c>
      <c r="F146" s="247" t="s">
        <v>153</v>
      </c>
      <c r="G146" s="245"/>
      <c r="H146" s="248">
        <v>258.14999999999998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2"/>
      <c r="U146" s="253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151</v>
      </c>
      <c r="AU146" s="254" t="s">
        <v>83</v>
      </c>
      <c r="AV146" s="14" t="s">
        <v>147</v>
      </c>
      <c r="AW146" s="14" t="s">
        <v>35</v>
      </c>
      <c r="AX146" s="14" t="s">
        <v>81</v>
      </c>
      <c r="AY146" s="254" t="s">
        <v>141</v>
      </c>
    </row>
    <row r="147" s="12" customFormat="1" ht="22.8" customHeight="1">
      <c r="A147" s="12"/>
      <c r="B147" s="198"/>
      <c r="C147" s="199"/>
      <c r="D147" s="200" t="s">
        <v>73</v>
      </c>
      <c r="E147" s="212" t="s">
        <v>566</v>
      </c>
      <c r="F147" s="212" t="s">
        <v>567</v>
      </c>
      <c r="G147" s="199"/>
      <c r="H147" s="199"/>
      <c r="I147" s="202"/>
      <c r="J147" s="213">
        <f>BK147</f>
        <v>0</v>
      </c>
      <c r="K147" s="199"/>
      <c r="L147" s="204"/>
      <c r="M147" s="205"/>
      <c r="N147" s="206"/>
      <c r="O147" s="206"/>
      <c r="P147" s="207">
        <f>SUM(P148:P157)</f>
        <v>0</v>
      </c>
      <c r="Q147" s="206"/>
      <c r="R147" s="207">
        <f>SUM(R148:R157)</f>
        <v>0</v>
      </c>
      <c r="S147" s="206"/>
      <c r="T147" s="207">
        <f>SUM(T148:T157)</f>
        <v>0</v>
      </c>
      <c r="U147" s="208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9" t="s">
        <v>81</v>
      </c>
      <c r="AT147" s="210" t="s">
        <v>73</v>
      </c>
      <c r="AU147" s="210" t="s">
        <v>81</v>
      </c>
      <c r="AY147" s="209" t="s">
        <v>141</v>
      </c>
      <c r="BK147" s="211">
        <f>SUM(BK148:BK157)</f>
        <v>0</v>
      </c>
    </row>
    <row r="148" s="2" customFormat="1" ht="16.5" customHeight="1">
      <c r="A148" s="41"/>
      <c r="B148" s="42"/>
      <c r="C148" s="214" t="s">
        <v>8</v>
      </c>
      <c r="D148" s="214" t="s">
        <v>143</v>
      </c>
      <c r="E148" s="215" t="s">
        <v>568</v>
      </c>
      <c r="F148" s="216" t="s">
        <v>569</v>
      </c>
      <c r="G148" s="217" t="s">
        <v>254</v>
      </c>
      <c r="H148" s="218">
        <v>6.3680000000000003</v>
      </c>
      <c r="I148" s="219"/>
      <c r="J148" s="220">
        <f>ROUND(I148*H148,2)</f>
        <v>0</v>
      </c>
      <c r="K148" s="216" t="s">
        <v>161</v>
      </c>
      <c r="L148" s="47"/>
      <c r="M148" s="221" t="s">
        <v>19</v>
      </c>
      <c r="N148" s="222" t="s">
        <v>47</v>
      </c>
      <c r="O148" s="87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3">
        <f>S148*H148</f>
        <v>0</v>
      </c>
      <c r="U148" s="224" t="s">
        <v>19</v>
      </c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5" t="s">
        <v>147</v>
      </c>
      <c r="AT148" s="225" t="s">
        <v>143</v>
      </c>
      <c r="AU148" s="225" t="s">
        <v>83</v>
      </c>
      <c r="AY148" s="20" t="s">
        <v>141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20" t="s">
        <v>147</v>
      </c>
      <c r="BK148" s="226">
        <f>ROUND(I148*H148,2)</f>
        <v>0</v>
      </c>
      <c r="BL148" s="20" t="s">
        <v>147</v>
      </c>
      <c r="BM148" s="225" t="s">
        <v>220</v>
      </c>
    </row>
    <row r="149" s="2" customFormat="1">
      <c r="A149" s="41"/>
      <c r="B149" s="42"/>
      <c r="C149" s="43"/>
      <c r="D149" s="227" t="s">
        <v>148</v>
      </c>
      <c r="E149" s="43"/>
      <c r="F149" s="228" t="s">
        <v>571</v>
      </c>
      <c r="G149" s="43"/>
      <c r="H149" s="43"/>
      <c r="I149" s="229"/>
      <c r="J149" s="43"/>
      <c r="K149" s="43"/>
      <c r="L149" s="47"/>
      <c r="M149" s="230"/>
      <c r="N149" s="231"/>
      <c r="O149" s="87"/>
      <c r="P149" s="87"/>
      <c r="Q149" s="87"/>
      <c r="R149" s="87"/>
      <c r="S149" s="87"/>
      <c r="T149" s="87"/>
      <c r="U149" s="88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148</v>
      </c>
      <c r="AU149" s="20" t="s">
        <v>83</v>
      </c>
    </row>
    <row r="150" s="2" customFormat="1">
      <c r="A150" s="41"/>
      <c r="B150" s="42"/>
      <c r="C150" s="43"/>
      <c r="D150" s="255" t="s">
        <v>164</v>
      </c>
      <c r="E150" s="43"/>
      <c r="F150" s="256" t="s">
        <v>572</v>
      </c>
      <c r="G150" s="43"/>
      <c r="H150" s="43"/>
      <c r="I150" s="229"/>
      <c r="J150" s="43"/>
      <c r="K150" s="43"/>
      <c r="L150" s="47"/>
      <c r="M150" s="230"/>
      <c r="N150" s="231"/>
      <c r="O150" s="87"/>
      <c r="P150" s="87"/>
      <c r="Q150" s="87"/>
      <c r="R150" s="87"/>
      <c r="S150" s="87"/>
      <c r="T150" s="87"/>
      <c r="U150" s="88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164</v>
      </c>
      <c r="AU150" s="20" t="s">
        <v>83</v>
      </c>
    </row>
    <row r="151" s="13" customFormat="1">
      <c r="A151" s="13"/>
      <c r="B151" s="233"/>
      <c r="C151" s="234"/>
      <c r="D151" s="227" t="s">
        <v>151</v>
      </c>
      <c r="E151" s="235" t="s">
        <v>19</v>
      </c>
      <c r="F151" s="236" t="s">
        <v>651</v>
      </c>
      <c r="G151" s="234"/>
      <c r="H151" s="237">
        <v>6.3680000000000003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1"/>
      <c r="U151" s="242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151</v>
      </c>
      <c r="AU151" s="243" t="s">
        <v>83</v>
      </c>
      <c r="AV151" s="13" t="s">
        <v>83</v>
      </c>
      <c r="AW151" s="13" t="s">
        <v>35</v>
      </c>
      <c r="AX151" s="13" t="s">
        <v>74</v>
      </c>
      <c r="AY151" s="243" t="s">
        <v>141</v>
      </c>
    </row>
    <row r="152" s="14" customFormat="1">
      <c r="A152" s="14"/>
      <c r="B152" s="244"/>
      <c r="C152" s="245"/>
      <c r="D152" s="227" t="s">
        <v>151</v>
      </c>
      <c r="E152" s="246" t="s">
        <v>19</v>
      </c>
      <c r="F152" s="247" t="s">
        <v>153</v>
      </c>
      <c r="G152" s="245"/>
      <c r="H152" s="248">
        <v>6.3680000000000003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2"/>
      <c r="U152" s="253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151</v>
      </c>
      <c r="AU152" s="254" t="s">
        <v>83</v>
      </c>
      <c r="AV152" s="14" t="s">
        <v>147</v>
      </c>
      <c r="AW152" s="14" t="s">
        <v>35</v>
      </c>
      <c r="AX152" s="14" t="s">
        <v>81</v>
      </c>
      <c r="AY152" s="254" t="s">
        <v>141</v>
      </c>
    </row>
    <row r="153" s="2" customFormat="1" ht="16.5" customHeight="1">
      <c r="A153" s="41"/>
      <c r="B153" s="42"/>
      <c r="C153" s="214" t="s">
        <v>225</v>
      </c>
      <c r="D153" s="214" t="s">
        <v>143</v>
      </c>
      <c r="E153" s="215" t="s">
        <v>576</v>
      </c>
      <c r="F153" s="216" t="s">
        <v>577</v>
      </c>
      <c r="G153" s="217" t="s">
        <v>254</v>
      </c>
      <c r="H153" s="218">
        <v>7.3579999999999997</v>
      </c>
      <c r="I153" s="219"/>
      <c r="J153" s="220">
        <f>ROUND(I153*H153,2)</f>
        <v>0</v>
      </c>
      <c r="K153" s="216" t="s">
        <v>19</v>
      </c>
      <c r="L153" s="47"/>
      <c r="M153" s="221" t="s">
        <v>19</v>
      </c>
      <c r="N153" s="222" t="s">
        <v>47</v>
      </c>
      <c r="O153" s="87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3">
        <f>S153*H153</f>
        <v>0</v>
      </c>
      <c r="U153" s="224" t="s">
        <v>19</v>
      </c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5" t="s">
        <v>147</v>
      </c>
      <c r="AT153" s="225" t="s">
        <v>143</v>
      </c>
      <c r="AU153" s="225" t="s">
        <v>83</v>
      </c>
      <c r="AY153" s="20" t="s">
        <v>141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20" t="s">
        <v>147</v>
      </c>
      <c r="BK153" s="226">
        <f>ROUND(I153*H153,2)</f>
        <v>0</v>
      </c>
      <c r="BL153" s="20" t="s">
        <v>147</v>
      </c>
      <c r="BM153" s="225" t="s">
        <v>228</v>
      </c>
    </row>
    <row r="154" s="2" customFormat="1">
      <c r="A154" s="41"/>
      <c r="B154" s="42"/>
      <c r="C154" s="43"/>
      <c r="D154" s="227" t="s">
        <v>148</v>
      </c>
      <c r="E154" s="43"/>
      <c r="F154" s="228" t="s">
        <v>577</v>
      </c>
      <c r="G154" s="43"/>
      <c r="H154" s="43"/>
      <c r="I154" s="229"/>
      <c r="J154" s="43"/>
      <c r="K154" s="43"/>
      <c r="L154" s="47"/>
      <c r="M154" s="230"/>
      <c r="N154" s="231"/>
      <c r="O154" s="87"/>
      <c r="P154" s="87"/>
      <c r="Q154" s="87"/>
      <c r="R154" s="87"/>
      <c r="S154" s="87"/>
      <c r="T154" s="87"/>
      <c r="U154" s="88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148</v>
      </c>
      <c r="AU154" s="20" t="s">
        <v>83</v>
      </c>
    </row>
    <row r="155" s="13" customFormat="1">
      <c r="A155" s="13"/>
      <c r="B155" s="233"/>
      <c r="C155" s="234"/>
      <c r="D155" s="227" t="s">
        <v>151</v>
      </c>
      <c r="E155" s="235" t="s">
        <v>19</v>
      </c>
      <c r="F155" s="236" t="s">
        <v>651</v>
      </c>
      <c r="G155" s="234"/>
      <c r="H155" s="237">
        <v>6.3680000000000003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1"/>
      <c r="U155" s="242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151</v>
      </c>
      <c r="AU155" s="243" t="s">
        <v>83</v>
      </c>
      <c r="AV155" s="13" t="s">
        <v>83</v>
      </c>
      <c r="AW155" s="13" t="s">
        <v>35</v>
      </c>
      <c r="AX155" s="13" t="s">
        <v>74</v>
      </c>
      <c r="AY155" s="243" t="s">
        <v>141</v>
      </c>
    </row>
    <row r="156" s="13" customFormat="1">
      <c r="A156" s="13"/>
      <c r="B156" s="233"/>
      <c r="C156" s="234"/>
      <c r="D156" s="227" t="s">
        <v>151</v>
      </c>
      <c r="E156" s="235" t="s">
        <v>19</v>
      </c>
      <c r="F156" s="236" t="s">
        <v>652</v>
      </c>
      <c r="G156" s="234"/>
      <c r="H156" s="237">
        <v>0.98999999999999999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1"/>
      <c r="U156" s="242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151</v>
      </c>
      <c r="AU156" s="243" t="s">
        <v>83</v>
      </c>
      <c r="AV156" s="13" t="s">
        <v>83</v>
      </c>
      <c r="AW156" s="13" t="s">
        <v>35</v>
      </c>
      <c r="AX156" s="13" t="s">
        <v>74</v>
      </c>
      <c r="AY156" s="243" t="s">
        <v>141</v>
      </c>
    </row>
    <row r="157" s="14" customFormat="1">
      <c r="A157" s="14"/>
      <c r="B157" s="244"/>
      <c r="C157" s="245"/>
      <c r="D157" s="227" t="s">
        <v>151</v>
      </c>
      <c r="E157" s="246" t="s">
        <v>19</v>
      </c>
      <c r="F157" s="247" t="s">
        <v>153</v>
      </c>
      <c r="G157" s="245"/>
      <c r="H157" s="248">
        <v>7.3580000000000005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2"/>
      <c r="U157" s="253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151</v>
      </c>
      <c r="AU157" s="254" t="s">
        <v>83</v>
      </c>
      <c r="AV157" s="14" t="s">
        <v>147</v>
      </c>
      <c r="AW157" s="14" t="s">
        <v>35</v>
      </c>
      <c r="AX157" s="14" t="s">
        <v>81</v>
      </c>
      <c r="AY157" s="254" t="s">
        <v>141</v>
      </c>
    </row>
    <row r="158" s="12" customFormat="1" ht="22.8" customHeight="1">
      <c r="A158" s="12"/>
      <c r="B158" s="198"/>
      <c r="C158" s="199"/>
      <c r="D158" s="200" t="s">
        <v>73</v>
      </c>
      <c r="E158" s="212" t="s">
        <v>579</v>
      </c>
      <c r="F158" s="212" t="s">
        <v>580</v>
      </c>
      <c r="G158" s="199"/>
      <c r="H158" s="199"/>
      <c r="I158" s="202"/>
      <c r="J158" s="213">
        <f>BK158</f>
        <v>0</v>
      </c>
      <c r="K158" s="199"/>
      <c r="L158" s="204"/>
      <c r="M158" s="205"/>
      <c r="N158" s="206"/>
      <c r="O158" s="206"/>
      <c r="P158" s="207">
        <f>SUM(P159:P161)</f>
        <v>0</v>
      </c>
      <c r="Q158" s="206"/>
      <c r="R158" s="207">
        <f>SUM(R159:R161)</f>
        <v>0</v>
      </c>
      <c r="S158" s="206"/>
      <c r="T158" s="207">
        <f>SUM(T159:T161)</f>
        <v>0</v>
      </c>
      <c r="U158" s="208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9" t="s">
        <v>81</v>
      </c>
      <c r="AT158" s="210" t="s">
        <v>73</v>
      </c>
      <c r="AU158" s="210" t="s">
        <v>81</v>
      </c>
      <c r="AY158" s="209" t="s">
        <v>141</v>
      </c>
      <c r="BK158" s="211">
        <f>SUM(BK159:BK161)</f>
        <v>0</v>
      </c>
    </row>
    <row r="159" s="2" customFormat="1" ht="16.5" customHeight="1">
      <c r="A159" s="41"/>
      <c r="B159" s="42"/>
      <c r="C159" s="214" t="s">
        <v>190</v>
      </c>
      <c r="D159" s="214" t="s">
        <v>143</v>
      </c>
      <c r="E159" s="215" t="s">
        <v>581</v>
      </c>
      <c r="F159" s="216" t="s">
        <v>582</v>
      </c>
      <c r="G159" s="217" t="s">
        <v>254</v>
      </c>
      <c r="H159" s="218">
        <v>117.559</v>
      </c>
      <c r="I159" s="219"/>
      <c r="J159" s="220">
        <f>ROUND(I159*H159,2)</f>
        <v>0</v>
      </c>
      <c r="K159" s="216" t="s">
        <v>161</v>
      </c>
      <c r="L159" s="47"/>
      <c r="M159" s="221" t="s">
        <v>19</v>
      </c>
      <c r="N159" s="222" t="s">
        <v>47</v>
      </c>
      <c r="O159" s="87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3">
        <f>S159*H159</f>
        <v>0</v>
      </c>
      <c r="U159" s="224" t="s">
        <v>19</v>
      </c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5" t="s">
        <v>147</v>
      </c>
      <c r="AT159" s="225" t="s">
        <v>143</v>
      </c>
      <c r="AU159" s="225" t="s">
        <v>83</v>
      </c>
      <c r="AY159" s="20" t="s">
        <v>141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20" t="s">
        <v>147</v>
      </c>
      <c r="BK159" s="226">
        <f>ROUND(I159*H159,2)</f>
        <v>0</v>
      </c>
      <c r="BL159" s="20" t="s">
        <v>147</v>
      </c>
      <c r="BM159" s="225" t="s">
        <v>234</v>
      </c>
    </row>
    <row r="160" s="2" customFormat="1">
      <c r="A160" s="41"/>
      <c r="B160" s="42"/>
      <c r="C160" s="43"/>
      <c r="D160" s="227" t="s">
        <v>148</v>
      </c>
      <c r="E160" s="43"/>
      <c r="F160" s="228" t="s">
        <v>584</v>
      </c>
      <c r="G160" s="43"/>
      <c r="H160" s="43"/>
      <c r="I160" s="229"/>
      <c r="J160" s="43"/>
      <c r="K160" s="43"/>
      <c r="L160" s="47"/>
      <c r="M160" s="230"/>
      <c r="N160" s="231"/>
      <c r="O160" s="87"/>
      <c r="P160" s="87"/>
      <c r="Q160" s="87"/>
      <c r="R160" s="87"/>
      <c r="S160" s="87"/>
      <c r="T160" s="87"/>
      <c r="U160" s="88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148</v>
      </c>
      <c r="AU160" s="20" t="s">
        <v>83</v>
      </c>
    </row>
    <row r="161" s="2" customFormat="1">
      <c r="A161" s="41"/>
      <c r="B161" s="42"/>
      <c r="C161" s="43"/>
      <c r="D161" s="255" t="s">
        <v>164</v>
      </c>
      <c r="E161" s="43"/>
      <c r="F161" s="256" t="s">
        <v>585</v>
      </c>
      <c r="G161" s="43"/>
      <c r="H161" s="43"/>
      <c r="I161" s="229"/>
      <c r="J161" s="43"/>
      <c r="K161" s="43"/>
      <c r="L161" s="47"/>
      <c r="M161" s="230"/>
      <c r="N161" s="231"/>
      <c r="O161" s="87"/>
      <c r="P161" s="87"/>
      <c r="Q161" s="87"/>
      <c r="R161" s="87"/>
      <c r="S161" s="87"/>
      <c r="T161" s="87"/>
      <c r="U161" s="88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164</v>
      </c>
      <c r="AU161" s="20" t="s">
        <v>83</v>
      </c>
    </row>
    <row r="162" s="12" customFormat="1" ht="25.92" customHeight="1">
      <c r="A162" s="12"/>
      <c r="B162" s="198"/>
      <c r="C162" s="199"/>
      <c r="D162" s="200" t="s">
        <v>73</v>
      </c>
      <c r="E162" s="201" t="s">
        <v>586</v>
      </c>
      <c r="F162" s="201" t="s">
        <v>587</v>
      </c>
      <c r="G162" s="199"/>
      <c r="H162" s="199"/>
      <c r="I162" s="202"/>
      <c r="J162" s="203">
        <f>BK162</f>
        <v>0</v>
      </c>
      <c r="K162" s="199"/>
      <c r="L162" s="204"/>
      <c r="M162" s="205"/>
      <c r="N162" s="206"/>
      <c r="O162" s="206"/>
      <c r="P162" s="207">
        <f>P163</f>
        <v>0</v>
      </c>
      <c r="Q162" s="206"/>
      <c r="R162" s="207">
        <f>R163</f>
        <v>0</v>
      </c>
      <c r="S162" s="206"/>
      <c r="T162" s="207">
        <f>T163</f>
        <v>0</v>
      </c>
      <c r="U162" s="208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9" t="s">
        <v>83</v>
      </c>
      <c r="AT162" s="210" t="s">
        <v>73</v>
      </c>
      <c r="AU162" s="210" t="s">
        <v>74</v>
      </c>
      <c r="AY162" s="209" t="s">
        <v>141</v>
      </c>
      <c r="BK162" s="211">
        <f>BK163</f>
        <v>0</v>
      </c>
    </row>
    <row r="163" s="12" customFormat="1" ht="22.8" customHeight="1">
      <c r="A163" s="12"/>
      <c r="B163" s="198"/>
      <c r="C163" s="199"/>
      <c r="D163" s="200" t="s">
        <v>73</v>
      </c>
      <c r="E163" s="212" t="s">
        <v>588</v>
      </c>
      <c r="F163" s="212" t="s">
        <v>589</v>
      </c>
      <c r="G163" s="199"/>
      <c r="H163" s="199"/>
      <c r="I163" s="202"/>
      <c r="J163" s="213">
        <f>BK163</f>
        <v>0</v>
      </c>
      <c r="K163" s="199"/>
      <c r="L163" s="204"/>
      <c r="M163" s="205"/>
      <c r="N163" s="206"/>
      <c r="O163" s="206"/>
      <c r="P163" s="207">
        <f>SUM(P164:P185)</f>
        <v>0</v>
      </c>
      <c r="Q163" s="206"/>
      <c r="R163" s="207">
        <f>SUM(R164:R185)</f>
        <v>0</v>
      </c>
      <c r="S163" s="206"/>
      <c r="T163" s="207">
        <f>SUM(T164:T185)</f>
        <v>0</v>
      </c>
      <c r="U163" s="208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9" t="s">
        <v>83</v>
      </c>
      <c r="AT163" s="210" t="s">
        <v>73</v>
      </c>
      <c r="AU163" s="210" t="s">
        <v>81</v>
      </c>
      <c r="AY163" s="209" t="s">
        <v>141</v>
      </c>
      <c r="BK163" s="211">
        <f>SUM(BK164:BK185)</f>
        <v>0</v>
      </c>
    </row>
    <row r="164" s="2" customFormat="1" ht="16.5" customHeight="1">
      <c r="A164" s="41"/>
      <c r="B164" s="42"/>
      <c r="C164" s="214" t="s">
        <v>196</v>
      </c>
      <c r="D164" s="214" t="s">
        <v>143</v>
      </c>
      <c r="E164" s="215" t="s">
        <v>653</v>
      </c>
      <c r="F164" s="216" t="s">
        <v>654</v>
      </c>
      <c r="G164" s="217" t="s">
        <v>160</v>
      </c>
      <c r="H164" s="218">
        <v>16.5</v>
      </c>
      <c r="I164" s="219"/>
      <c r="J164" s="220">
        <f>ROUND(I164*H164,2)</f>
        <v>0</v>
      </c>
      <c r="K164" s="216" t="s">
        <v>161</v>
      </c>
      <c r="L164" s="47"/>
      <c r="M164" s="221" t="s">
        <v>19</v>
      </c>
      <c r="N164" s="222" t="s">
        <v>47</v>
      </c>
      <c r="O164" s="87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3">
        <f>S164*H164</f>
        <v>0</v>
      </c>
      <c r="U164" s="224" t="s">
        <v>19</v>
      </c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5" t="s">
        <v>196</v>
      </c>
      <c r="AT164" s="225" t="s">
        <v>143</v>
      </c>
      <c r="AU164" s="225" t="s">
        <v>83</v>
      </c>
      <c r="AY164" s="20" t="s">
        <v>141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20" t="s">
        <v>147</v>
      </c>
      <c r="BK164" s="226">
        <f>ROUND(I164*H164,2)</f>
        <v>0</v>
      </c>
      <c r="BL164" s="20" t="s">
        <v>196</v>
      </c>
      <c r="BM164" s="225" t="s">
        <v>240</v>
      </c>
    </row>
    <row r="165" s="2" customFormat="1">
      <c r="A165" s="41"/>
      <c r="B165" s="42"/>
      <c r="C165" s="43"/>
      <c r="D165" s="227" t="s">
        <v>148</v>
      </c>
      <c r="E165" s="43"/>
      <c r="F165" s="228" t="s">
        <v>655</v>
      </c>
      <c r="G165" s="43"/>
      <c r="H165" s="43"/>
      <c r="I165" s="229"/>
      <c r="J165" s="43"/>
      <c r="K165" s="43"/>
      <c r="L165" s="47"/>
      <c r="M165" s="230"/>
      <c r="N165" s="231"/>
      <c r="O165" s="87"/>
      <c r="P165" s="87"/>
      <c r="Q165" s="87"/>
      <c r="R165" s="87"/>
      <c r="S165" s="87"/>
      <c r="T165" s="87"/>
      <c r="U165" s="88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148</v>
      </c>
      <c r="AU165" s="20" t="s">
        <v>83</v>
      </c>
    </row>
    <row r="166" s="2" customFormat="1">
      <c r="A166" s="41"/>
      <c r="B166" s="42"/>
      <c r="C166" s="43"/>
      <c r="D166" s="255" t="s">
        <v>164</v>
      </c>
      <c r="E166" s="43"/>
      <c r="F166" s="256" t="s">
        <v>656</v>
      </c>
      <c r="G166" s="43"/>
      <c r="H166" s="43"/>
      <c r="I166" s="229"/>
      <c r="J166" s="43"/>
      <c r="K166" s="43"/>
      <c r="L166" s="47"/>
      <c r="M166" s="230"/>
      <c r="N166" s="231"/>
      <c r="O166" s="87"/>
      <c r="P166" s="87"/>
      <c r="Q166" s="87"/>
      <c r="R166" s="87"/>
      <c r="S166" s="87"/>
      <c r="T166" s="87"/>
      <c r="U166" s="88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164</v>
      </c>
      <c r="AU166" s="20" t="s">
        <v>83</v>
      </c>
    </row>
    <row r="167" s="2" customFormat="1">
      <c r="A167" s="41"/>
      <c r="B167" s="42"/>
      <c r="C167" s="43"/>
      <c r="D167" s="227" t="s">
        <v>149</v>
      </c>
      <c r="E167" s="43"/>
      <c r="F167" s="232" t="s">
        <v>657</v>
      </c>
      <c r="G167" s="43"/>
      <c r="H167" s="43"/>
      <c r="I167" s="229"/>
      <c r="J167" s="43"/>
      <c r="K167" s="43"/>
      <c r="L167" s="47"/>
      <c r="M167" s="230"/>
      <c r="N167" s="231"/>
      <c r="O167" s="87"/>
      <c r="P167" s="87"/>
      <c r="Q167" s="87"/>
      <c r="R167" s="87"/>
      <c r="S167" s="87"/>
      <c r="T167" s="87"/>
      <c r="U167" s="88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149</v>
      </c>
      <c r="AU167" s="20" t="s">
        <v>83</v>
      </c>
    </row>
    <row r="168" s="13" customFormat="1">
      <c r="A168" s="13"/>
      <c r="B168" s="233"/>
      <c r="C168" s="234"/>
      <c r="D168" s="227" t="s">
        <v>151</v>
      </c>
      <c r="E168" s="235" t="s">
        <v>19</v>
      </c>
      <c r="F168" s="236" t="s">
        <v>658</v>
      </c>
      <c r="G168" s="234"/>
      <c r="H168" s="237">
        <v>16.5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1"/>
      <c r="U168" s="242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151</v>
      </c>
      <c r="AU168" s="243" t="s">
        <v>83</v>
      </c>
      <c r="AV168" s="13" t="s">
        <v>83</v>
      </c>
      <c r="AW168" s="13" t="s">
        <v>35</v>
      </c>
      <c r="AX168" s="13" t="s">
        <v>74</v>
      </c>
      <c r="AY168" s="243" t="s">
        <v>141</v>
      </c>
    </row>
    <row r="169" s="14" customFormat="1">
      <c r="A169" s="14"/>
      <c r="B169" s="244"/>
      <c r="C169" s="245"/>
      <c r="D169" s="227" t="s">
        <v>151</v>
      </c>
      <c r="E169" s="246" t="s">
        <v>19</v>
      </c>
      <c r="F169" s="247" t="s">
        <v>153</v>
      </c>
      <c r="G169" s="245"/>
      <c r="H169" s="248">
        <v>16.5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2"/>
      <c r="U169" s="253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151</v>
      </c>
      <c r="AU169" s="254" t="s">
        <v>83</v>
      </c>
      <c r="AV169" s="14" t="s">
        <v>147</v>
      </c>
      <c r="AW169" s="14" t="s">
        <v>35</v>
      </c>
      <c r="AX169" s="14" t="s">
        <v>81</v>
      </c>
      <c r="AY169" s="254" t="s">
        <v>141</v>
      </c>
    </row>
    <row r="170" s="2" customFormat="1" ht="24.15" customHeight="1">
      <c r="A170" s="41"/>
      <c r="B170" s="42"/>
      <c r="C170" s="214" t="s">
        <v>250</v>
      </c>
      <c r="D170" s="214" t="s">
        <v>143</v>
      </c>
      <c r="E170" s="215" t="s">
        <v>659</v>
      </c>
      <c r="F170" s="216" t="s">
        <v>660</v>
      </c>
      <c r="G170" s="217" t="s">
        <v>160</v>
      </c>
      <c r="H170" s="218">
        <v>16.5</v>
      </c>
      <c r="I170" s="219"/>
      <c r="J170" s="220">
        <f>ROUND(I170*H170,2)</f>
        <v>0</v>
      </c>
      <c r="K170" s="216" t="s">
        <v>19</v>
      </c>
      <c r="L170" s="47"/>
      <c r="M170" s="221" t="s">
        <v>19</v>
      </c>
      <c r="N170" s="222" t="s">
        <v>47</v>
      </c>
      <c r="O170" s="87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3">
        <f>S170*H170</f>
        <v>0</v>
      </c>
      <c r="U170" s="224" t="s">
        <v>19</v>
      </c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5" t="s">
        <v>196</v>
      </c>
      <c r="AT170" s="225" t="s">
        <v>143</v>
      </c>
      <c r="AU170" s="225" t="s">
        <v>83</v>
      </c>
      <c r="AY170" s="20" t="s">
        <v>141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20" t="s">
        <v>147</v>
      </c>
      <c r="BK170" s="226">
        <f>ROUND(I170*H170,2)</f>
        <v>0</v>
      </c>
      <c r="BL170" s="20" t="s">
        <v>196</v>
      </c>
      <c r="BM170" s="225" t="s">
        <v>245</v>
      </c>
    </row>
    <row r="171" s="2" customFormat="1">
      <c r="A171" s="41"/>
      <c r="B171" s="42"/>
      <c r="C171" s="43"/>
      <c r="D171" s="227" t="s">
        <v>148</v>
      </c>
      <c r="E171" s="43"/>
      <c r="F171" s="228" t="s">
        <v>660</v>
      </c>
      <c r="G171" s="43"/>
      <c r="H171" s="43"/>
      <c r="I171" s="229"/>
      <c r="J171" s="43"/>
      <c r="K171" s="43"/>
      <c r="L171" s="47"/>
      <c r="M171" s="230"/>
      <c r="N171" s="231"/>
      <c r="O171" s="87"/>
      <c r="P171" s="87"/>
      <c r="Q171" s="87"/>
      <c r="R171" s="87"/>
      <c r="S171" s="87"/>
      <c r="T171" s="87"/>
      <c r="U171" s="88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148</v>
      </c>
      <c r="AU171" s="20" t="s">
        <v>83</v>
      </c>
    </row>
    <row r="172" s="2" customFormat="1">
      <c r="A172" s="41"/>
      <c r="B172" s="42"/>
      <c r="C172" s="43"/>
      <c r="D172" s="227" t="s">
        <v>149</v>
      </c>
      <c r="E172" s="43"/>
      <c r="F172" s="232" t="s">
        <v>661</v>
      </c>
      <c r="G172" s="43"/>
      <c r="H172" s="43"/>
      <c r="I172" s="229"/>
      <c r="J172" s="43"/>
      <c r="K172" s="43"/>
      <c r="L172" s="47"/>
      <c r="M172" s="230"/>
      <c r="N172" s="231"/>
      <c r="O172" s="87"/>
      <c r="P172" s="87"/>
      <c r="Q172" s="87"/>
      <c r="R172" s="87"/>
      <c r="S172" s="87"/>
      <c r="T172" s="87"/>
      <c r="U172" s="88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149</v>
      </c>
      <c r="AU172" s="20" t="s">
        <v>83</v>
      </c>
    </row>
    <row r="173" s="13" customFormat="1">
      <c r="A173" s="13"/>
      <c r="B173" s="233"/>
      <c r="C173" s="234"/>
      <c r="D173" s="227" t="s">
        <v>151</v>
      </c>
      <c r="E173" s="235" t="s">
        <v>19</v>
      </c>
      <c r="F173" s="236" t="s">
        <v>662</v>
      </c>
      <c r="G173" s="234"/>
      <c r="H173" s="237">
        <v>16.5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1"/>
      <c r="U173" s="242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151</v>
      </c>
      <c r="AU173" s="243" t="s">
        <v>83</v>
      </c>
      <c r="AV173" s="13" t="s">
        <v>83</v>
      </c>
      <c r="AW173" s="13" t="s">
        <v>35</v>
      </c>
      <c r="AX173" s="13" t="s">
        <v>74</v>
      </c>
      <c r="AY173" s="243" t="s">
        <v>141</v>
      </c>
    </row>
    <row r="174" s="14" customFormat="1">
      <c r="A174" s="14"/>
      <c r="B174" s="244"/>
      <c r="C174" s="245"/>
      <c r="D174" s="227" t="s">
        <v>151</v>
      </c>
      <c r="E174" s="246" t="s">
        <v>19</v>
      </c>
      <c r="F174" s="247" t="s">
        <v>153</v>
      </c>
      <c r="G174" s="245"/>
      <c r="H174" s="248">
        <v>16.5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2"/>
      <c r="U174" s="253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151</v>
      </c>
      <c r="AU174" s="254" t="s">
        <v>83</v>
      </c>
      <c r="AV174" s="14" t="s">
        <v>147</v>
      </c>
      <c r="AW174" s="14" t="s">
        <v>35</v>
      </c>
      <c r="AX174" s="14" t="s">
        <v>81</v>
      </c>
      <c r="AY174" s="254" t="s">
        <v>141</v>
      </c>
    </row>
    <row r="175" s="2" customFormat="1" ht="16.5" customHeight="1">
      <c r="A175" s="41"/>
      <c r="B175" s="42"/>
      <c r="C175" s="268" t="s">
        <v>203</v>
      </c>
      <c r="D175" s="268" t="s">
        <v>251</v>
      </c>
      <c r="E175" s="269" t="s">
        <v>663</v>
      </c>
      <c r="F175" s="270" t="s">
        <v>664</v>
      </c>
      <c r="G175" s="271" t="s">
        <v>626</v>
      </c>
      <c r="H175" s="272">
        <v>16.5</v>
      </c>
      <c r="I175" s="273"/>
      <c r="J175" s="274">
        <f>ROUND(I175*H175,2)</f>
        <v>0</v>
      </c>
      <c r="K175" s="270" t="s">
        <v>19</v>
      </c>
      <c r="L175" s="275"/>
      <c r="M175" s="276" t="s">
        <v>19</v>
      </c>
      <c r="N175" s="277" t="s">
        <v>47</v>
      </c>
      <c r="O175" s="87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3">
        <f>S175*H175</f>
        <v>0</v>
      </c>
      <c r="U175" s="224" t="s">
        <v>19</v>
      </c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5" t="s">
        <v>245</v>
      </c>
      <c r="AT175" s="225" t="s">
        <v>251</v>
      </c>
      <c r="AU175" s="225" t="s">
        <v>83</v>
      </c>
      <c r="AY175" s="20" t="s">
        <v>141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20" t="s">
        <v>147</v>
      </c>
      <c r="BK175" s="226">
        <f>ROUND(I175*H175,2)</f>
        <v>0</v>
      </c>
      <c r="BL175" s="20" t="s">
        <v>196</v>
      </c>
      <c r="BM175" s="225" t="s">
        <v>255</v>
      </c>
    </row>
    <row r="176" s="2" customFormat="1">
      <c r="A176" s="41"/>
      <c r="B176" s="42"/>
      <c r="C176" s="43"/>
      <c r="D176" s="227" t="s">
        <v>148</v>
      </c>
      <c r="E176" s="43"/>
      <c r="F176" s="228" t="s">
        <v>664</v>
      </c>
      <c r="G176" s="43"/>
      <c r="H176" s="43"/>
      <c r="I176" s="229"/>
      <c r="J176" s="43"/>
      <c r="K176" s="43"/>
      <c r="L176" s="47"/>
      <c r="M176" s="230"/>
      <c r="N176" s="231"/>
      <c r="O176" s="87"/>
      <c r="P176" s="87"/>
      <c r="Q176" s="87"/>
      <c r="R176" s="87"/>
      <c r="S176" s="87"/>
      <c r="T176" s="87"/>
      <c r="U176" s="88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148</v>
      </c>
      <c r="AU176" s="20" t="s">
        <v>83</v>
      </c>
    </row>
    <row r="177" s="2" customFormat="1">
      <c r="A177" s="41"/>
      <c r="B177" s="42"/>
      <c r="C177" s="43"/>
      <c r="D177" s="227" t="s">
        <v>149</v>
      </c>
      <c r="E177" s="43"/>
      <c r="F177" s="232" t="s">
        <v>665</v>
      </c>
      <c r="G177" s="43"/>
      <c r="H177" s="43"/>
      <c r="I177" s="229"/>
      <c r="J177" s="43"/>
      <c r="K177" s="43"/>
      <c r="L177" s="47"/>
      <c r="M177" s="230"/>
      <c r="N177" s="231"/>
      <c r="O177" s="87"/>
      <c r="P177" s="87"/>
      <c r="Q177" s="87"/>
      <c r="R177" s="87"/>
      <c r="S177" s="87"/>
      <c r="T177" s="87"/>
      <c r="U177" s="88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149</v>
      </c>
      <c r="AU177" s="20" t="s">
        <v>83</v>
      </c>
    </row>
    <row r="178" s="13" customFormat="1">
      <c r="A178" s="13"/>
      <c r="B178" s="233"/>
      <c r="C178" s="234"/>
      <c r="D178" s="227" t="s">
        <v>151</v>
      </c>
      <c r="E178" s="235" t="s">
        <v>19</v>
      </c>
      <c r="F178" s="236" t="s">
        <v>666</v>
      </c>
      <c r="G178" s="234"/>
      <c r="H178" s="237">
        <v>16.5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1"/>
      <c r="U178" s="242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151</v>
      </c>
      <c r="AU178" s="243" t="s">
        <v>83</v>
      </c>
      <c r="AV178" s="13" t="s">
        <v>83</v>
      </c>
      <c r="AW178" s="13" t="s">
        <v>35</v>
      </c>
      <c r="AX178" s="13" t="s">
        <v>74</v>
      </c>
      <c r="AY178" s="243" t="s">
        <v>141</v>
      </c>
    </row>
    <row r="179" s="14" customFormat="1">
      <c r="A179" s="14"/>
      <c r="B179" s="244"/>
      <c r="C179" s="245"/>
      <c r="D179" s="227" t="s">
        <v>151</v>
      </c>
      <c r="E179" s="246" t="s">
        <v>19</v>
      </c>
      <c r="F179" s="247" t="s">
        <v>153</v>
      </c>
      <c r="G179" s="245"/>
      <c r="H179" s="248">
        <v>16.5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2"/>
      <c r="U179" s="253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151</v>
      </c>
      <c r="AU179" s="254" t="s">
        <v>83</v>
      </c>
      <c r="AV179" s="14" t="s">
        <v>147</v>
      </c>
      <c r="AW179" s="14" t="s">
        <v>35</v>
      </c>
      <c r="AX179" s="14" t="s">
        <v>81</v>
      </c>
      <c r="AY179" s="254" t="s">
        <v>141</v>
      </c>
    </row>
    <row r="180" s="2" customFormat="1" ht="16.5" customHeight="1">
      <c r="A180" s="41"/>
      <c r="B180" s="42"/>
      <c r="C180" s="214" t="s">
        <v>262</v>
      </c>
      <c r="D180" s="214" t="s">
        <v>143</v>
      </c>
      <c r="E180" s="215" t="s">
        <v>610</v>
      </c>
      <c r="F180" s="216" t="s">
        <v>611</v>
      </c>
      <c r="G180" s="217" t="s">
        <v>254</v>
      </c>
      <c r="H180" s="218">
        <v>1.151</v>
      </c>
      <c r="I180" s="219"/>
      <c r="J180" s="220">
        <f>ROUND(I180*H180,2)</f>
        <v>0</v>
      </c>
      <c r="K180" s="216" t="s">
        <v>161</v>
      </c>
      <c r="L180" s="47"/>
      <c r="M180" s="221" t="s">
        <v>19</v>
      </c>
      <c r="N180" s="222" t="s">
        <v>47</v>
      </c>
      <c r="O180" s="87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3">
        <f>S180*H180</f>
        <v>0</v>
      </c>
      <c r="U180" s="224" t="s">
        <v>19</v>
      </c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5" t="s">
        <v>196</v>
      </c>
      <c r="AT180" s="225" t="s">
        <v>143</v>
      </c>
      <c r="AU180" s="225" t="s">
        <v>83</v>
      </c>
      <c r="AY180" s="20" t="s">
        <v>141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20" t="s">
        <v>147</v>
      </c>
      <c r="BK180" s="226">
        <f>ROUND(I180*H180,2)</f>
        <v>0</v>
      </c>
      <c r="BL180" s="20" t="s">
        <v>196</v>
      </c>
      <c r="BM180" s="225" t="s">
        <v>259</v>
      </c>
    </row>
    <row r="181" s="2" customFormat="1">
      <c r="A181" s="41"/>
      <c r="B181" s="42"/>
      <c r="C181" s="43"/>
      <c r="D181" s="227" t="s">
        <v>148</v>
      </c>
      <c r="E181" s="43"/>
      <c r="F181" s="228" t="s">
        <v>613</v>
      </c>
      <c r="G181" s="43"/>
      <c r="H181" s="43"/>
      <c r="I181" s="229"/>
      <c r="J181" s="43"/>
      <c r="K181" s="43"/>
      <c r="L181" s="47"/>
      <c r="M181" s="230"/>
      <c r="N181" s="231"/>
      <c r="O181" s="87"/>
      <c r="P181" s="87"/>
      <c r="Q181" s="87"/>
      <c r="R181" s="87"/>
      <c r="S181" s="87"/>
      <c r="T181" s="87"/>
      <c r="U181" s="88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148</v>
      </c>
      <c r="AU181" s="20" t="s">
        <v>83</v>
      </c>
    </row>
    <row r="182" s="2" customFormat="1">
      <c r="A182" s="41"/>
      <c r="B182" s="42"/>
      <c r="C182" s="43"/>
      <c r="D182" s="255" t="s">
        <v>164</v>
      </c>
      <c r="E182" s="43"/>
      <c r="F182" s="256" t="s">
        <v>614</v>
      </c>
      <c r="G182" s="43"/>
      <c r="H182" s="43"/>
      <c r="I182" s="229"/>
      <c r="J182" s="43"/>
      <c r="K182" s="43"/>
      <c r="L182" s="47"/>
      <c r="M182" s="230"/>
      <c r="N182" s="231"/>
      <c r="O182" s="87"/>
      <c r="P182" s="87"/>
      <c r="Q182" s="87"/>
      <c r="R182" s="87"/>
      <c r="S182" s="87"/>
      <c r="T182" s="87"/>
      <c r="U182" s="88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164</v>
      </c>
      <c r="AU182" s="20" t="s">
        <v>83</v>
      </c>
    </row>
    <row r="183" s="2" customFormat="1" ht="16.5" customHeight="1">
      <c r="A183" s="41"/>
      <c r="B183" s="42"/>
      <c r="C183" s="214" t="s">
        <v>208</v>
      </c>
      <c r="D183" s="214" t="s">
        <v>143</v>
      </c>
      <c r="E183" s="215" t="s">
        <v>615</v>
      </c>
      <c r="F183" s="216" t="s">
        <v>616</v>
      </c>
      <c r="G183" s="217" t="s">
        <v>254</v>
      </c>
      <c r="H183" s="218">
        <v>1.151</v>
      </c>
      <c r="I183" s="219"/>
      <c r="J183" s="220">
        <f>ROUND(I183*H183,2)</f>
        <v>0</v>
      </c>
      <c r="K183" s="216" t="s">
        <v>161</v>
      </c>
      <c r="L183" s="47"/>
      <c r="M183" s="221" t="s">
        <v>19</v>
      </c>
      <c r="N183" s="222" t="s">
        <v>47</v>
      </c>
      <c r="O183" s="87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3">
        <f>S183*H183</f>
        <v>0</v>
      </c>
      <c r="U183" s="224" t="s">
        <v>19</v>
      </c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5" t="s">
        <v>196</v>
      </c>
      <c r="AT183" s="225" t="s">
        <v>143</v>
      </c>
      <c r="AU183" s="225" t="s">
        <v>83</v>
      </c>
      <c r="AY183" s="20" t="s">
        <v>141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20" t="s">
        <v>147</v>
      </c>
      <c r="BK183" s="226">
        <f>ROUND(I183*H183,2)</f>
        <v>0</v>
      </c>
      <c r="BL183" s="20" t="s">
        <v>196</v>
      </c>
      <c r="BM183" s="225" t="s">
        <v>266</v>
      </c>
    </row>
    <row r="184" s="2" customFormat="1">
      <c r="A184" s="41"/>
      <c r="B184" s="42"/>
      <c r="C184" s="43"/>
      <c r="D184" s="227" t="s">
        <v>148</v>
      </c>
      <c r="E184" s="43"/>
      <c r="F184" s="228" t="s">
        <v>618</v>
      </c>
      <c r="G184" s="43"/>
      <c r="H184" s="43"/>
      <c r="I184" s="229"/>
      <c r="J184" s="43"/>
      <c r="K184" s="43"/>
      <c r="L184" s="47"/>
      <c r="M184" s="230"/>
      <c r="N184" s="231"/>
      <c r="O184" s="87"/>
      <c r="P184" s="87"/>
      <c r="Q184" s="87"/>
      <c r="R184" s="87"/>
      <c r="S184" s="87"/>
      <c r="T184" s="87"/>
      <c r="U184" s="88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148</v>
      </c>
      <c r="AU184" s="20" t="s">
        <v>83</v>
      </c>
    </row>
    <row r="185" s="2" customFormat="1">
      <c r="A185" s="41"/>
      <c r="B185" s="42"/>
      <c r="C185" s="43"/>
      <c r="D185" s="255" t="s">
        <v>164</v>
      </c>
      <c r="E185" s="43"/>
      <c r="F185" s="256" t="s">
        <v>619</v>
      </c>
      <c r="G185" s="43"/>
      <c r="H185" s="43"/>
      <c r="I185" s="229"/>
      <c r="J185" s="43"/>
      <c r="K185" s="43"/>
      <c r="L185" s="47"/>
      <c r="M185" s="281"/>
      <c r="N185" s="282"/>
      <c r="O185" s="283"/>
      <c r="P185" s="283"/>
      <c r="Q185" s="283"/>
      <c r="R185" s="283"/>
      <c r="S185" s="283"/>
      <c r="T185" s="283"/>
      <c r="U185" s="284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164</v>
      </c>
      <c r="AU185" s="20" t="s">
        <v>83</v>
      </c>
    </row>
    <row r="186" s="2" customFormat="1" ht="6.96" customHeight="1">
      <c r="A186" s="41"/>
      <c r="B186" s="62"/>
      <c r="C186" s="63"/>
      <c r="D186" s="63"/>
      <c r="E186" s="63"/>
      <c r="F186" s="63"/>
      <c r="G186" s="63"/>
      <c r="H186" s="63"/>
      <c r="I186" s="63"/>
      <c r="J186" s="63"/>
      <c r="K186" s="63"/>
      <c r="L186" s="47"/>
      <c r="M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</row>
  </sheetData>
  <sheetProtection sheet="1" autoFilter="0" formatColumns="0" formatRows="0" objects="1" scenarios="1" spinCount="100000" saltValue="+4C/JZ68ndq3mYYx5Oes2IdQ+OlIDrXOjnzTVo2040IWzlwZnAVrhy3G4cmozPf6+iJPtP8iGKM+IrTaLN9hgA==" hashValue="Bjpf2aL17xutAlWSWs1OirdYYLPzSrihwqXGDxejKFLhAYPreYpiBPzhKp8zQeBUOJi8FNWEYdps2ZEVwQS+Cg==" algorithmName="SHA-512" password="CC35"/>
  <autoFilter ref="C93:K18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9" r:id="rId1" display="https://podminky.urs.cz/item/CS_URS_2025_01/114203202"/>
    <hyperlink ref="F103" r:id="rId2" display="https://podminky.urs.cz/item/CS_URS_2025_01/119003227"/>
    <hyperlink ref="F108" r:id="rId3" display="https://podminky.urs.cz/item/CS_URS_2025_01/119003228"/>
    <hyperlink ref="F115" r:id="rId4" display="https://podminky.urs.cz/item/CS_URS_2025_01/321212745"/>
    <hyperlink ref="F137" r:id="rId5" display="https://podminky.urs.cz/item/CS_URS_2025_01/966041111"/>
    <hyperlink ref="F143" r:id="rId6" display="https://podminky.urs.cz/item/CS_URS_2025_01/985131111"/>
    <hyperlink ref="F150" r:id="rId7" display="https://podminky.urs.cz/item/CS_URS_2025_01/997002611"/>
    <hyperlink ref="F161" r:id="rId8" display="https://podminky.urs.cz/item/CS_URS_2025_01/998332011"/>
    <hyperlink ref="F166" r:id="rId9" display="https://podminky.urs.cz/item/CS_URS_2025_01/767161823"/>
    <hyperlink ref="F182" r:id="rId10" display="https://podminky.urs.cz/item/CS_URS_2025_01/998767101"/>
    <hyperlink ref="F185" r:id="rId11" display="https://podminky.urs.cz/item/CS_URS_2025_01/99876719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83</v>
      </c>
    </row>
    <row r="4" s="1" customFormat="1" ht="24.96" customHeight="1">
      <c r="B4" s="23"/>
      <c r="D4" s="143" t="s">
        <v>101</v>
      </c>
      <c r="L4" s="23"/>
      <c r="M4" s="144" t="s">
        <v>10</v>
      </c>
      <c r="AT4" s="20" t="s">
        <v>35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Stěnava, Broumov, obnova LB zdi a těžení nánosů</v>
      </c>
      <c r="F7" s="145"/>
      <c r="G7" s="145"/>
      <c r="H7" s="145"/>
      <c r="L7" s="23"/>
    </row>
    <row r="8" s="1" customFormat="1" ht="12" customHeight="1">
      <c r="B8" s="23"/>
      <c r="D8" s="145" t="s">
        <v>102</v>
      </c>
      <c r="L8" s="23"/>
    </row>
    <row r="9" s="2" customFormat="1" ht="16.5" customHeight="1">
      <c r="A9" s="41"/>
      <c r="B9" s="47"/>
      <c r="C9" s="41"/>
      <c r="D9" s="41"/>
      <c r="E9" s="146" t="s">
        <v>103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104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667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37</v>
      </c>
      <c r="G14" s="41"/>
      <c r="H14" s="41"/>
      <c r="I14" s="145" t="s">
        <v>23</v>
      </c>
      <c r="J14" s="149" t="str">
        <f>'Rekapitulace stavby'!AN8</f>
        <v>6.6.2025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tr">
        <f>IF('Rekapitulace stavby'!AN10="","",'Rekapitulace stavby'!AN10)</f>
        <v>70890005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>Povodí Labe, státní podnik</v>
      </c>
      <c r="F17" s="41"/>
      <c r="G17" s="41"/>
      <c r="H17" s="41"/>
      <c r="I17" s="145" t="s">
        <v>29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30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29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32</v>
      </c>
      <c r="E22" s="41"/>
      <c r="F22" s="41"/>
      <c r="G22" s="41"/>
      <c r="H22" s="41"/>
      <c r="I22" s="145" t="s">
        <v>26</v>
      </c>
      <c r="J22" s="136" t="str">
        <f>IF('Rekapitulace stavby'!AN16="","",'Rekapitulace stavby'!AN16)</f>
        <v>27221253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tr">
        <f>IF('Rekapitulace stavby'!E17="","",'Rekapitulace stavby'!E17)</f>
        <v>HG partner s.r.o.</v>
      </c>
      <c r="F23" s="41"/>
      <c r="G23" s="41"/>
      <c r="H23" s="41"/>
      <c r="I23" s="145" t="s">
        <v>29</v>
      </c>
      <c r="J23" s="136" t="str">
        <f>IF('Rekapitulace stavby'!AN17="","",'Rekapitulace stavby'!AN17)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36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29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38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40</v>
      </c>
      <c r="E32" s="41"/>
      <c r="F32" s="41"/>
      <c r="G32" s="41"/>
      <c r="H32" s="41"/>
      <c r="I32" s="41"/>
      <c r="J32" s="156">
        <f>ROUND(J90,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42</v>
      </c>
      <c r="G34" s="41"/>
      <c r="H34" s="41"/>
      <c r="I34" s="157" t="s">
        <v>41</v>
      </c>
      <c r="J34" s="157" t="s">
        <v>43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158" t="s">
        <v>44</v>
      </c>
      <c r="E35" s="145" t="s">
        <v>45</v>
      </c>
      <c r="F35" s="159">
        <f>ROUND((SUM(BE90:BE144)),  2)</f>
        <v>0</v>
      </c>
      <c r="G35" s="41"/>
      <c r="H35" s="41"/>
      <c r="I35" s="160">
        <v>0.20999999999999999</v>
      </c>
      <c r="J35" s="159">
        <f>ROUND(((SUM(BE90:BE144))*I35),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ROUND((SUM(BF90:BF144)),  2)</f>
        <v>0</v>
      </c>
      <c r="G36" s="41"/>
      <c r="H36" s="41"/>
      <c r="I36" s="160">
        <v>0.12</v>
      </c>
      <c r="J36" s="159">
        <f>ROUND(((SUM(BF90:BF144))*I36),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45" t="s">
        <v>44</v>
      </c>
      <c r="E37" s="145" t="s">
        <v>47</v>
      </c>
      <c r="F37" s="159">
        <f>ROUND((SUM(BG90:BG144)),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5" t="s">
        <v>48</v>
      </c>
      <c r="F38" s="159">
        <f>ROUND((SUM(BH90:BH144)),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49</v>
      </c>
      <c r="F39" s="159">
        <f>ROUND((SUM(BI90:BI144)),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50</v>
      </c>
      <c r="E41" s="163"/>
      <c r="F41" s="163"/>
      <c r="G41" s="164" t="s">
        <v>51</v>
      </c>
      <c r="H41" s="165" t="s">
        <v>52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Stěnava, Broumov, obnova LB zdi a těžení nánosů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102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103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104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VON - Vedlejší a ostatní ...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6.6.2025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Povodí Labe, státní podnik</v>
      </c>
      <c r="G58" s="43"/>
      <c r="H58" s="43"/>
      <c r="I58" s="35" t="s">
        <v>32</v>
      </c>
      <c r="J58" s="39" t="str">
        <f>E23</f>
        <v>HG partner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30</v>
      </c>
      <c r="D59" s="43"/>
      <c r="E59" s="43"/>
      <c r="F59" s="30" t="str">
        <f>IF(E20="","",E20)</f>
        <v>Vyplň údaj</v>
      </c>
      <c r="G59" s="43"/>
      <c r="H59" s="43"/>
      <c r="I59" s="35" t="s">
        <v>36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107</v>
      </c>
      <c r="D61" s="174"/>
      <c r="E61" s="174"/>
      <c r="F61" s="174"/>
      <c r="G61" s="174"/>
      <c r="H61" s="174"/>
      <c r="I61" s="174"/>
      <c r="J61" s="175" t="s">
        <v>108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72</v>
      </c>
      <c r="D63" s="43"/>
      <c r="E63" s="43"/>
      <c r="F63" s="43"/>
      <c r="G63" s="43"/>
      <c r="H63" s="43"/>
      <c r="I63" s="43"/>
      <c r="J63" s="105">
        <f>J90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109</v>
      </c>
    </row>
    <row r="64" s="9" customFormat="1" ht="24.96" customHeight="1">
      <c r="A64" s="9"/>
      <c r="B64" s="177"/>
      <c r="C64" s="178"/>
      <c r="D64" s="179" t="s">
        <v>668</v>
      </c>
      <c r="E64" s="180"/>
      <c r="F64" s="180"/>
      <c r="G64" s="180"/>
      <c r="H64" s="180"/>
      <c r="I64" s="180"/>
      <c r="J64" s="181">
        <f>J91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669</v>
      </c>
      <c r="E65" s="185"/>
      <c r="F65" s="185"/>
      <c r="G65" s="185"/>
      <c r="H65" s="185"/>
      <c r="I65" s="185"/>
      <c r="J65" s="186">
        <f>J92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670</v>
      </c>
      <c r="E66" s="185"/>
      <c r="F66" s="185"/>
      <c r="G66" s="185"/>
      <c r="H66" s="185"/>
      <c r="I66" s="185"/>
      <c r="J66" s="186">
        <f>J115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671</v>
      </c>
      <c r="E67" s="185"/>
      <c r="F67" s="185"/>
      <c r="G67" s="185"/>
      <c r="H67" s="185"/>
      <c r="I67" s="185"/>
      <c r="J67" s="186">
        <f>J126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672</v>
      </c>
      <c r="E68" s="185"/>
      <c r="F68" s="185"/>
      <c r="G68" s="185"/>
      <c r="H68" s="185"/>
      <c r="I68" s="185"/>
      <c r="J68" s="186">
        <f>J133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125</v>
      </c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72" t="str">
        <f>E7</f>
        <v>Stěnava, Broumov, obnova LB zdi a těžení nánosů</v>
      </c>
      <c r="F78" s="35"/>
      <c r="G78" s="35"/>
      <c r="H78" s="35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" customFormat="1" ht="12" customHeight="1">
      <c r="B79" s="24"/>
      <c r="C79" s="35" t="s">
        <v>102</v>
      </c>
      <c r="D79" s="25"/>
      <c r="E79" s="25"/>
      <c r="F79" s="25"/>
      <c r="G79" s="25"/>
      <c r="H79" s="25"/>
      <c r="I79" s="25"/>
      <c r="J79" s="25"/>
      <c r="K79" s="25"/>
      <c r="L79" s="23"/>
    </row>
    <row r="80" s="2" customFormat="1" ht="16.5" customHeight="1">
      <c r="A80" s="41"/>
      <c r="B80" s="42"/>
      <c r="C80" s="43"/>
      <c r="D80" s="43"/>
      <c r="E80" s="172" t="s">
        <v>103</v>
      </c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104</v>
      </c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72" t="str">
        <f>E11</f>
        <v>VON - Vedlejší a ostatní ...</v>
      </c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21</v>
      </c>
      <c r="D84" s="43"/>
      <c r="E84" s="43"/>
      <c r="F84" s="30" t="str">
        <f>F14</f>
        <v xml:space="preserve"> </v>
      </c>
      <c r="G84" s="43"/>
      <c r="H84" s="43"/>
      <c r="I84" s="35" t="s">
        <v>23</v>
      </c>
      <c r="J84" s="75" t="str">
        <f>IF(J14="","",J14)</f>
        <v>6.6.2025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25</v>
      </c>
      <c r="D86" s="43"/>
      <c r="E86" s="43"/>
      <c r="F86" s="30" t="str">
        <f>E17</f>
        <v>Povodí Labe, státní podnik</v>
      </c>
      <c r="G86" s="43"/>
      <c r="H86" s="43"/>
      <c r="I86" s="35" t="s">
        <v>32</v>
      </c>
      <c r="J86" s="39" t="str">
        <f>E23</f>
        <v>HG partner s.r.o.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30</v>
      </c>
      <c r="D87" s="43"/>
      <c r="E87" s="43"/>
      <c r="F87" s="30" t="str">
        <f>IF(E20="","",E20)</f>
        <v>Vyplň údaj</v>
      </c>
      <c r="G87" s="43"/>
      <c r="H87" s="43"/>
      <c r="I87" s="35" t="s">
        <v>36</v>
      </c>
      <c r="J87" s="39" t="str">
        <f>E26</f>
        <v xml:space="preserve"> </v>
      </c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0.32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11" customFormat="1" ht="29.28" customHeight="1">
      <c r="A89" s="188"/>
      <c r="B89" s="189"/>
      <c r="C89" s="190" t="s">
        <v>126</v>
      </c>
      <c r="D89" s="191" t="s">
        <v>59</v>
      </c>
      <c r="E89" s="191" t="s">
        <v>55</v>
      </c>
      <c r="F89" s="191" t="s">
        <v>56</v>
      </c>
      <c r="G89" s="191" t="s">
        <v>127</v>
      </c>
      <c r="H89" s="191" t="s">
        <v>128</v>
      </c>
      <c r="I89" s="191" t="s">
        <v>129</v>
      </c>
      <c r="J89" s="191" t="s">
        <v>108</v>
      </c>
      <c r="K89" s="192" t="s">
        <v>130</v>
      </c>
      <c r="L89" s="193"/>
      <c r="M89" s="95" t="s">
        <v>19</v>
      </c>
      <c r="N89" s="96" t="s">
        <v>44</v>
      </c>
      <c r="O89" s="96" t="s">
        <v>131</v>
      </c>
      <c r="P89" s="96" t="s">
        <v>132</v>
      </c>
      <c r="Q89" s="96" t="s">
        <v>133</v>
      </c>
      <c r="R89" s="96" t="s">
        <v>134</v>
      </c>
      <c r="S89" s="96" t="s">
        <v>135</v>
      </c>
      <c r="T89" s="96" t="s">
        <v>136</v>
      </c>
      <c r="U89" s="97" t="s">
        <v>137</v>
      </c>
      <c r="V89" s="188"/>
      <c r="W89" s="188"/>
      <c r="X89" s="188"/>
      <c r="Y89" s="188"/>
      <c r="Z89" s="188"/>
      <c r="AA89" s="188"/>
      <c r="AB89" s="188"/>
      <c r="AC89" s="188"/>
      <c r="AD89" s="188"/>
      <c r="AE89" s="188"/>
    </row>
    <row r="90" s="2" customFormat="1" ht="22.8" customHeight="1">
      <c r="A90" s="41"/>
      <c r="B90" s="42"/>
      <c r="C90" s="102" t="s">
        <v>138</v>
      </c>
      <c r="D90" s="43"/>
      <c r="E90" s="43"/>
      <c r="F90" s="43"/>
      <c r="G90" s="43"/>
      <c r="H90" s="43"/>
      <c r="I90" s="43"/>
      <c r="J90" s="194">
        <f>BK90</f>
        <v>0</v>
      </c>
      <c r="K90" s="43"/>
      <c r="L90" s="47"/>
      <c r="M90" s="98"/>
      <c r="N90" s="195"/>
      <c r="O90" s="99"/>
      <c r="P90" s="196">
        <f>P91</f>
        <v>0</v>
      </c>
      <c r="Q90" s="99"/>
      <c r="R90" s="196">
        <f>R91</f>
        <v>0</v>
      </c>
      <c r="S90" s="99"/>
      <c r="T90" s="196">
        <f>T91</f>
        <v>0</v>
      </c>
      <c r="U90" s="100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73</v>
      </c>
      <c r="AU90" s="20" t="s">
        <v>109</v>
      </c>
      <c r="BK90" s="197">
        <f>BK91</f>
        <v>0</v>
      </c>
    </row>
    <row r="91" s="12" customFormat="1" ht="25.92" customHeight="1">
      <c r="A91" s="12"/>
      <c r="B91" s="198"/>
      <c r="C91" s="199"/>
      <c r="D91" s="200" t="s">
        <v>73</v>
      </c>
      <c r="E91" s="201" t="s">
        <v>673</v>
      </c>
      <c r="F91" s="201" t="s">
        <v>674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P92+P115+P126+P133</f>
        <v>0</v>
      </c>
      <c r="Q91" s="206"/>
      <c r="R91" s="207">
        <f>R92+R115+R126+R133</f>
        <v>0</v>
      </c>
      <c r="S91" s="206"/>
      <c r="T91" s="207">
        <f>T92+T115+T126+T133</f>
        <v>0</v>
      </c>
      <c r="U91" s="208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173</v>
      </c>
      <c r="AT91" s="210" t="s">
        <v>73</v>
      </c>
      <c r="AU91" s="210" t="s">
        <v>74</v>
      </c>
      <c r="AY91" s="209" t="s">
        <v>141</v>
      </c>
      <c r="BK91" s="211">
        <f>BK92+BK115+BK126+BK133</f>
        <v>0</v>
      </c>
    </row>
    <row r="92" s="12" customFormat="1" ht="22.8" customHeight="1">
      <c r="A92" s="12"/>
      <c r="B92" s="198"/>
      <c r="C92" s="199"/>
      <c r="D92" s="200" t="s">
        <v>73</v>
      </c>
      <c r="E92" s="212" t="s">
        <v>675</v>
      </c>
      <c r="F92" s="212" t="s">
        <v>676</v>
      </c>
      <c r="G92" s="199"/>
      <c r="H92" s="199"/>
      <c r="I92" s="202"/>
      <c r="J92" s="213">
        <f>BK92</f>
        <v>0</v>
      </c>
      <c r="K92" s="199"/>
      <c r="L92" s="204"/>
      <c r="M92" s="205"/>
      <c r="N92" s="206"/>
      <c r="O92" s="206"/>
      <c r="P92" s="207">
        <f>SUM(P93:P114)</f>
        <v>0</v>
      </c>
      <c r="Q92" s="206"/>
      <c r="R92" s="207">
        <f>SUM(R93:R114)</f>
        <v>0</v>
      </c>
      <c r="S92" s="206"/>
      <c r="T92" s="207">
        <f>SUM(T93:T114)</f>
        <v>0</v>
      </c>
      <c r="U92" s="208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81</v>
      </c>
      <c r="AT92" s="210" t="s">
        <v>73</v>
      </c>
      <c r="AU92" s="210" t="s">
        <v>81</v>
      </c>
      <c r="AY92" s="209" t="s">
        <v>141</v>
      </c>
      <c r="BK92" s="211">
        <f>SUM(BK93:BK114)</f>
        <v>0</v>
      </c>
    </row>
    <row r="93" s="2" customFormat="1" ht="24.15" customHeight="1">
      <c r="A93" s="41"/>
      <c r="B93" s="42"/>
      <c r="C93" s="214" t="s">
        <v>81</v>
      </c>
      <c r="D93" s="214" t="s">
        <v>143</v>
      </c>
      <c r="E93" s="215" t="s">
        <v>677</v>
      </c>
      <c r="F93" s="216" t="s">
        <v>678</v>
      </c>
      <c r="G93" s="217" t="s">
        <v>679</v>
      </c>
      <c r="H93" s="218">
        <v>1</v>
      </c>
      <c r="I93" s="219"/>
      <c r="J93" s="220">
        <f>ROUND(I93*H93,2)</f>
        <v>0</v>
      </c>
      <c r="K93" s="216" t="s">
        <v>19</v>
      </c>
      <c r="L93" s="47"/>
      <c r="M93" s="221" t="s">
        <v>19</v>
      </c>
      <c r="N93" s="222" t="s">
        <v>47</v>
      </c>
      <c r="O93" s="87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3">
        <f>S93*H93</f>
        <v>0</v>
      </c>
      <c r="U93" s="224" t="s">
        <v>19</v>
      </c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5" t="s">
        <v>147</v>
      </c>
      <c r="AT93" s="225" t="s">
        <v>143</v>
      </c>
      <c r="AU93" s="225" t="s">
        <v>83</v>
      </c>
      <c r="AY93" s="20" t="s">
        <v>141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20" t="s">
        <v>147</v>
      </c>
      <c r="BK93" s="226">
        <f>ROUND(I93*H93,2)</f>
        <v>0</v>
      </c>
      <c r="BL93" s="20" t="s">
        <v>147</v>
      </c>
      <c r="BM93" s="225" t="s">
        <v>83</v>
      </c>
    </row>
    <row r="94" s="2" customFormat="1">
      <c r="A94" s="41"/>
      <c r="B94" s="42"/>
      <c r="C94" s="43"/>
      <c r="D94" s="227" t="s">
        <v>148</v>
      </c>
      <c r="E94" s="43"/>
      <c r="F94" s="228" t="s">
        <v>678</v>
      </c>
      <c r="G94" s="43"/>
      <c r="H94" s="43"/>
      <c r="I94" s="229"/>
      <c r="J94" s="43"/>
      <c r="K94" s="43"/>
      <c r="L94" s="47"/>
      <c r="M94" s="230"/>
      <c r="N94" s="231"/>
      <c r="O94" s="87"/>
      <c r="P94" s="87"/>
      <c r="Q94" s="87"/>
      <c r="R94" s="87"/>
      <c r="S94" s="87"/>
      <c r="T94" s="87"/>
      <c r="U94" s="88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148</v>
      </c>
      <c r="AU94" s="20" t="s">
        <v>83</v>
      </c>
    </row>
    <row r="95" s="2" customFormat="1" ht="24.15" customHeight="1">
      <c r="A95" s="41"/>
      <c r="B95" s="42"/>
      <c r="C95" s="214" t="s">
        <v>83</v>
      </c>
      <c r="D95" s="214" t="s">
        <v>143</v>
      </c>
      <c r="E95" s="215" t="s">
        <v>680</v>
      </c>
      <c r="F95" s="216" t="s">
        <v>681</v>
      </c>
      <c r="G95" s="217" t="s">
        <v>679</v>
      </c>
      <c r="H95" s="218">
        <v>1</v>
      </c>
      <c r="I95" s="219"/>
      <c r="J95" s="220">
        <f>ROUND(I95*H95,2)</f>
        <v>0</v>
      </c>
      <c r="K95" s="216" t="s">
        <v>19</v>
      </c>
      <c r="L95" s="47"/>
      <c r="M95" s="221" t="s">
        <v>19</v>
      </c>
      <c r="N95" s="222" t="s">
        <v>47</v>
      </c>
      <c r="O95" s="87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3">
        <f>S95*H95</f>
        <v>0</v>
      </c>
      <c r="U95" s="224" t="s">
        <v>19</v>
      </c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5" t="s">
        <v>147</v>
      </c>
      <c r="AT95" s="225" t="s">
        <v>143</v>
      </c>
      <c r="AU95" s="225" t="s">
        <v>83</v>
      </c>
      <c r="AY95" s="20" t="s">
        <v>141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20" t="s">
        <v>147</v>
      </c>
      <c r="BK95" s="226">
        <f>ROUND(I95*H95,2)</f>
        <v>0</v>
      </c>
      <c r="BL95" s="20" t="s">
        <v>147</v>
      </c>
      <c r="BM95" s="225" t="s">
        <v>147</v>
      </c>
    </row>
    <row r="96" s="2" customFormat="1">
      <c r="A96" s="41"/>
      <c r="B96" s="42"/>
      <c r="C96" s="43"/>
      <c r="D96" s="227" t="s">
        <v>148</v>
      </c>
      <c r="E96" s="43"/>
      <c r="F96" s="228" t="s">
        <v>681</v>
      </c>
      <c r="G96" s="43"/>
      <c r="H96" s="43"/>
      <c r="I96" s="229"/>
      <c r="J96" s="43"/>
      <c r="K96" s="43"/>
      <c r="L96" s="47"/>
      <c r="M96" s="230"/>
      <c r="N96" s="231"/>
      <c r="O96" s="87"/>
      <c r="P96" s="87"/>
      <c r="Q96" s="87"/>
      <c r="R96" s="87"/>
      <c r="S96" s="87"/>
      <c r="T96" s="87"/>
      <c r="U96" s="88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148</v>
      </c>
      <c r="AU96" s="20" t="s">
        <v>83</v>
      </c>
    </row>
    <row r="97" s="2" customFormat="1" ht="16.5" customHeight="1">
      <c r="A97" s="41"/>
      <c r="B97" s="42"/>
      <c r="C97" s="214" t="s">
        <v>157</v>
      </c>
      <c r="D97" s="214" t="s">
        <v>143</v>
      </c>
      <c r="E97" s="215" t="s">
        <v>682</v>
      </c>
      <c r="F97" s="216" t="s">
        <v>683</v>
      </c>
      <c r="G97" s="217" t="s">
        <v>679</v>
      </c>
      <c r="H97" s="218">
        <v>1</v>
      </c>
      <c r="I97" s="219"/>
      <c r="J97" s="220">
        <f>ROUND(I97*H97,2)</f>
        <v>0</v>
      </c>
      <c r="K97" s="216" t="s">
        <v>19</v>
      </c>
      <c r="L97" s="47"/>
      <c r="M97" s="221" t="s">
        <v>19</v>
      </c>
      <c r="N97" s="222" t="s">
        <v>47</v>
      </c>
      <c r="O97" s="87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3">
        <f>S97*H97</f>
        <v>0</v>
      </c>
      <c r="U97" s="224" t="s">
        <v>19</v>
      </c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5" t="s">
        <v>147</v>
      </c>
      <c r="AT97" s="225" t="s">
        <v>143</v>
      </c>
      <c r="AU97" s="225" t="s">
        <v>83</v>
      </c>
      <c r="AY97" s="20" t="s">
        <v>141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20" t="s">
        <v>147</v>
      </c>
      <c r="BK97" s="226">
        <f>ROUND(I97*H97,2)</f>
        <v>0</v>
      </c>
      <c r="BL97" s="20" t="s">
        <v>147</v>
      </c>
      <c r="BM97" s="225" t="s">
        <v>162</v>
      </c>
    </row>
    <row r="98" s="2" customFormat="1">
      <c r="A98" s="41"/>
      <c r="B98" s="42"/>
      <c r="C98" s="43"/>
      <c r="D98" s="227" t="s">
        <v>148</v>
      </c>
      <c r="E98" s="43"/>
      <c r="F98" s="228" t="s">
        <v>684</v>
      </c>
      <c r="G98" s="43"/>
      <c r="H98" s="43"/>
      <c r="I98" s="229"/>
      <c r="J98" s="43"/>
      <c r="K98" s="43"/>
      <c r="L98" s="47"/>
      <c r="M98" s="230"/>
      <c r="N98" s="231"/>
      <c r="O98" s="87"/>
      <c r="P98" s="87"/>
      <c r="Q98" s="87"/>
      <c r="R98" s="87"/>
      <c r="S98" s="87"/>
      <c r="T98" s="87"/>
      <c r="U98" s="88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148</v>
      </c>
      <c r="AU98" s="20" t="s">
        <v>83</v>
      </c>
    </row>
    <row r="99" s="2" customFormat="1" ht="21.75" customHeight="1">
      <c r="A99" s="41"/>
      <c r="B99" s="42"/>
      <c r="C99" s="214" t="s">
        <v>147</v>
      </c>
      <c r="D99" s="214" t="s">
        <v>143</v>
      </c>
      <c r="E99" s="215" t="s">
        <v>685</v>
      </c>
      <c r="F99" s="216" t="s">
        <v>686</v>
      </c>
      <c r="G99" s="217" t="s">
        <v>679</v>
      </c>
      <c r="H99" s="218">
        <v>1</v>
      </c>
      <c r="I99" s="219"/>
      <c r="J99" s="220">
        <f>ROUND(I99*H99,2)</f>
        <v>0</v>
      </c>
      <c r="K99" s="216" t="s">
        <v>19</v>
      </c>
      <c r="L99" s="47"/>
      <c r="M99" s="221" t="s">
        <v>19</v>
      </c>
      <c r="N99" s="222" t="s">
        <v>47</v>
      </c>
      <c r="O99" s="87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3">
        <f>S99*H99</f>
        <v>0</v>
      </c>
      <c r="U99" s="224" t="s">
        <v>19</v>
      </c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5" t="s">
        <v>147</v>
      </c>
      <c r="AT99" s="225" t="s">
        <v>143</v>
      </c>
      <c r="AU99" s="225" t="s">
        <v>83</v>
      </c>
      <c r="AY99" s="20" t="s">
        <v>141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20" t="s">
        <v>147</v>
      </c>
      <c r="BK99" s="226">
        <f>ROUND(I99*H99,2)</f>
        <v>0</v>
      </c>
      <c r="BL99" s="20" t="s">
        <v>147</v>
      </c>
      <c r="BM99" s="225" t="s">
        <v>169</v>
      </c>
    </row>
    <row r="100" s="2" customFormat="1">
      <c r="A100" s="41"/>
      <c r="B100" s="42"/>
      <c r="C100" s="43"/>
      <c r="D100" s="227" t="s">
        <v>148</v>
      </c>
      <c r="E100" s="43"/>
      <c r="F100" s="228" t="s">
        <v>686</v>
      </c>
      <c r="G100" s="43"/>
      <c r="H100" s="43"/>
      <c r="I100" s="229"/>
      <c r="J100" s="43"/>
      <c r="K100" s="43"/>
      <c r="L100" s="47"/>
      <c r="M100" s="230"/>
      <c r="N100" s="231"/>
      <c r="O100" s="87"/>
      <c r="P100" s="87"/>
      <c r="Q100" s="87"/>
      <c r="R100" s="87"/>
      <c r="S100" s="87"/>
      <c r="T100" s="87"/>
      <c r="U100" s="88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148</v>
      </c>
      <c r="AU100" s="20" t="s">
        <v>83</v>
      </c>
    </row>
    <row r="101" s="2" customFormat="1" ht="16.5" customHeight="1">
      <c r="A101" s="41"/>
      <c r="B101" s="42"/>
      <c r="C101" s="214" t="s">
        <v>173</v>
      </c>
      <c r="D101" s="214" t="s">
        <v>143</v>
      </c>
      <c r="E101" s="215" t="s">
        <v>687</v>
      </c>
      <c r="F101" s="216" t="s">
        <v>688</v>
      </c>
      <c r="G101" s="217" t="s">
        <v>679</v>
      </c>
      <c r="H101" s="218">
        <v>1</v>
      </c>
      <c r="I101" s="219"/>
      <c r="J101" s="220">
        <f>ROUND(I101*H101,2)</f>
        <v>0</v>
      </c>
      <c r="K101" s="216" t="s">
        <v>19</v>
      </c>
      <c r="L101" s="47"/>
      <c r="M101" s="221" t="s">
        <v>19</v>
      </c>
      <c r="N101" s="222" t="s">
        <v>47</v>
      </c>
      <c r="O101" s="87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3">
        <f>S101*H101</f>
        <v>0</v>
      </c>
      <c r="U101" s="224" t="s">
        <v>19</v>
      </c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5" t="s">
        <v>147</v>
      </c>
      <c r="AT101" s="225" t="s">
        <v>143</v>
      </c>
      <c r="AU101" s="225" t="s">
        <v>83</v>
      </c>
      <c r="AY101" s="20" t="s">
        <v>141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20" t="s">
        <v>147</v>
      </c>
      <c r="BK101" s="226">
        <f>ROUND(I101*H101,2)</f>
        <v>0</v>
      </c>
      <c r="BL101" s="20" t="s">
        <v>147</v>
      </c>
      <c r="BM101" s="225" t="s">
        <v>176</v>
      </c>
    </row>
    <row r="102" s="2" customFormat="1">
      <c r="A102" s="41"/>
      <c r="B102" s="42"/>
      <c r="C102" s="43"/>
      <c r="D102" s="227" t="s">
        <v>148</v>
      </c>
      <c r="E102" s="43"/>
      <c r="F102" s="228" t="s">
        <v>689</v>
      </c>
      <c r="G102" s="43"/>
      <c r="H102" s="43"/>
      <c r="I102" s="229"/>
      <c r="J102" s="43"/>
      <c r="K102" s="43"/>
      <c r="L102" s="47"/>
      <c r="M102" s="230"/>
      <c r="N102" s="231"/>
      <c r="O102" s="87"/>
      <c r="P102" s="87"/>
      <c r="Q102" s="87"/>
      <c r="R102" s="87"/>
      <c r="S102" s="87"/>
      <c r="T102" s="87"/>
      <c r="U102" s="88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148</v>
      </c>
      <c r="AU102" s="20" t="s">
        <v>83</v>
      </c>
    </row>
    <row r="103" s="2" customFormat="1" ht="33" customHeight="1">
      <c r="A103" s="41"/>
      <c r="B103" s="42"/>
      <c r="C103" s="214" t="s">
        <v>162</v>
      </c>
      <c r="D103" s="214" t="s">
        <v>143</v>
      </c>
      <c r="E103" s="215" t="s">
        <v>690</v>
      </c>
      <c r="F103" s="216" t="s">
        <v>691</v>
      </c>
      <c r="G103" s="217" t="s">
        <v>679</v>
      </c>
      <c r="H103" s="218">
        <v>1</v>
      </c>
      <c r="I103" s="219"/>
      <c r="J103" s="220">
        <f>ROUND(I103*H103,2)</f>
        <v>0</v>
      </c>
      <c r="K103" s="216" t="s">
        <v>19</v>
      </c>
      <c r="L103" s="47"/>
      <c r="M103" s="221" t="s">
        <v>19</v>
      </c>
      <c r="N103" s="222" t="s">
        <v>47</v>
      </c>
      <c r="O103" s="87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3">
        <f>S103*H103</f>
        <v>0</v>
      </c>
      <c r="U103" s="224" t="s">
        <v>19</v>
      </c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5" t="s">
        <v>147</v>
      </c>
      <c r="AT103" s="225" t="s">
        <v>143</v>
      </c>
      <c r="AU103" s="225" t="s">
        <v>83</v>
      </c>
      <c r="AY103" s="20" t="s">
        <v>141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20" t="s">
        <v>147</v>
      </c>
      <c r="BK103" s="226">
        <f>ROUND(I103*H103,2)</f>
        <v>0</v>
      </c>
      <c r="BL103" s="20" t="s">
        <v>147</v>
      </c>
      <c r="BM103" s="225" t="s">
        <v>8</v>
      </c>
    </row>
    <row r="104" s="2" customFormat="1">
      <c r="A104" s="41"/>
      <c r="B104" s="42"/>
      <c r="C104" s="43"/>
      <c r="D104" s="227" t="s">
        <v>148</v>
      </c>
      <c r="E104" s="43"/>
      <c r="F104" s="228" t="s">
        <v>691</v>
      </c>
      <c r="G104" s="43"/>
      <c r="H104" s="43"/>
      <c r="I104" s="229"/>
      <c r="J104" s="43"/>
      <c r="K104" s="43"/>
      <c r="L104" s="47"/>
      <c r="M104" s="230"/>
      <c r="N104" s="231"/>
      <c r="O104" s="87"/>
      <c r="P104" s="87"/>
      <c r="Q104" s="87"/>
      <c r="R104" s="87"/>
      <c r="S104" s="87"/>
      <c r="T104" s="87"/>
      <c r="U104" s="88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148</v>
      </c>
      <c r="AU104" s="20" t="s">
        <v>83</v>
      </c>
    </row>
    <row r="105" s="2" customFormat="1" ht="16.5" customHeight="1">
      <c r="A105" s="41"/>
      <c r="B105" s="42"/>
      <c r="C105" s="214" t="s">
        <v>187</v>
      </c>
      <c r="D105" s="214" t="s">
        <v>143</v>
      </c>
      <c r="E105" s="215" t="s">
        <v>692</v>
      </c>
      <c r="F105" s="216" t="s">
        <v>693</v>
      </c>
      <c r="G105" s="217" t="s">
        <v>679</v>
      </c>
      <c r="H105" s="218">
        <v>1</v>
      </c>
      <c r="I105" s="219"/>
      <c r="J105" s="220">
        <f>ROUND(I105*H105,2)</f>
        <v>0</v>
      </c>
      <c r="K105" s="216" t="s">
        <v>19</v>
      </c>
      <c r="L105" s="47"/>
      <c r="M105" s="221" t="s">
        <v>19</v>
      </c>
      <c r="N105" s="222" t="s">
        <v>47</v>
      </c>
      <c r="O105" s="87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3">
        <f>S105*H105</f>
        <v>0</v>
      </c>
      <c r="U105" s="224" t="s">
        <v>19</v>
      </c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5" t="s">
        <v>147</v>
      </c>
      <c r="AT105" s="225" t="s">
        <v>143</v>
      </c>
      <c r="AU105" s="225" t="s">
        <v>83</v>
      </c>
      <c r="AY105" s="20" t="s">
        <v>141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20" t="s">
        <v>147</v>
      </c>
      <c r="BK105" s="226">
        <f>ROUND(I105*H105,2)</f>
        <v>0</v>
      </c>
      <c r="BL105" s="20" t="s">
        <v>147</v>
      </c>
      <c r="BM105" s="225" t="s">
        <v>190</v>
      </c>
    </row>
    <row r="106" s="2" customFormat="1">
      <c r="A106" s="41"/>
      <c r="B106" s="42"/>
      <c r="C106" s="43"/>
      <c r="D106" s="227" t="s">
        <v>148</v>
      </c>
      <c r="E106" s="43"/>
      <c r="F106" s="228" t="s">
        <v>693</v>
      </c>
      <c r="G106" s="43"/>
      <c r="H106" s="43"/>
      <c r="I106" s="229"/>
      <c r="J106" s="43"/>
      <c r="K106" s="43"/>
      <c r="L106" s="47"/>
      <c r="M106" s="230"/>
      <c r="N106" s="231"/>
      <c r="O106" s="87"/>
      <c r="P106" s="87"/>
      <c r="Q106" s="87"/>
      <c r="R106" s="87"/>
      <c r="S106" s="87"/>
      <c r="T106" s="87"/>
      <c r="U106" s="88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148</v>
      </c>
      <c r="AU106" s="20" t="s">
        <v>83</v>
      </c>
    </row>
    <row r="107" s="2" customFormat="1">
      <c r="A107" s="41"/>
      <c r="B107" s="42"/>
      <c r="C107" s="43"/>
      <c r="D107" s="227" t="s">
        <v>149</v>
      </c>
      <c r="E107" s="43"/>
      <c r="F107" s="232" t="s">
        <v>694</v>
      </c>
      <c r="G107" s="43"/>
      <c r="H107" s="43"/>
      <c r="I107" s="229"/>
      <c r="J107" s="43"/>
      <c r="K107" s="43"/>
      <c r="L107" s="47"/>
      <c r="M107" s="230"/>
      <c r="N107" s="231"/>
      <c r="O107" s="87"/>
      <c r="P107" s="87"/>
      <c r="Q107" s="87"/>
      <c r="R107" s="87"/>
      <c r="S107" s="87"/>
      <c r="T107" s="87"/>
      <c r="U107" s="88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149</v>
      </c>
      <c r="AU107" s="20" t="s">
        <v>83</v>
      </c>
    </row>
    <row r="108" s="2" customFormat="1" ht="16.5" customHeight="1">
      <c r="A108" s="41"/>
      <c r="B108" s="42"/>
      <c r="C108" s="214" t="s">
        <v>169</v>
      </c>
      <c r="D108" s="214" t="s">
        <v>143</v>
      </c>
      <c r="E108" s="215" t="s">
        <v>695</v>
      </c>
      <c r="F108" s="216" t="s">
        <v>696</v>
      </c>
      <c r="G108" s="217" t="s">
        <v>679</v>
      </c>
      <c r="H108" s="218">
        <v>1</v>
      </c>
      <c r="I108" s="219"/>
      <c r="J108" s="220">
        <f>ROUND(I108*H108,2)</f>
        <v>0</v>
      </c>
      <c r="K108" s="216" t="s">
        <v>19</v>
      </c>
      <c r="L108" s="47"/>
      <c r="M108" s="221" t="s">
        <v>19</v>
      </c>
      <c r="N108" s="222" t="s">
        <v>47</v>
      </c>
      <c r="O108" s="87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3">
        <f>S108*H108</f>
        <v>0</v>
      </c>
      <c r="U108" s="224" t="s">
        <v>19</v>
      </c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5" t="s">
        <v>147</v>
      </c>
      <c r="AT108" s="225" t="s">
        <v>143</v>
      </c>
      <c r="AU108" s="225" t="s">
        <v>83</v>
      </c>
      <c r="AY108" s="20" t="s">
        <v>141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20" t="s">
        <v>147</v>
      </c>
      <c r="BK108" s="226">
        <f>ROUND(I108*H108,2)</f>
        <v>0</v>
      </c>
      <c r="BL108" s="20" t="s">
        <v>147</v>
      </c>
      <c r="BM108" s="225" t="s">
        <v>196</v>
      </c>
    </row>
    <row r="109" s="2" customFormat="1">
      <c r="A109" s="41"/>
      <c r="B109" s="42"/>
      <c r="C109" s="43"/>
      <c r="D109" s="227" t="s">
        <v>148</v>
      </c>
      <c r="E109" s="43"/>
      <c r="F109" s="228" t="s">
        <v>696</v>
      </c>
      <c r="G109" s="43"/>
      <c r="H109" s="43"/>
      <c r="I109" s="229"/>
      <c r="J109" s="43"/>
      <c r="K109" s="43"/>
      <c r="L109" s="47"/>
      <c r="M109" s="230"/>
      <c r="N109" s="231"/>
      <c r="O109" s="87"/>
      <c r="P109" s="87"/>
      <c r="Q109" s="87"/>
      <c r="R109" s="87"/>
      <c r="S109" s="87"/>
      <c r="T109" s="87"/>
      <c r="U109" s="88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148</v>
      </c>
      <c r="AU109" s="20" t="s">
        <v>83</v>
      </c>
    </row>
    <row r="110" s="2" customFormat="1" ht="16.5" customHeight="1">
      <c r="A110" s="41"/>
      <c r="B110" s="42"/>
      <c r="C110" s="214" t="s">
        <v>200</v>
      </c>
      <c r="D110" s="214" t="s">
        <v>143</v>
      </c>
      <c r="E110" s="215" t="s">
        <v>697</v>
      </c>
      <c r="F110" s="216" t="s">
        <v>698</v>
      </c>
      <c r="G110" s="217" t="s">
        <v>679</v>
      </c>
      <c r="H110" s="218">
        <v>1</v>
      </c>
      <c r="I110" s="219"/>
      <c r="J110" s="220">
        <f>ROUND(I110*H110,2)</f>
        <v>0</v>
      </c>
      <c r="K110" s="216" t="s">
        <v>19</v>
      </c>
      <c r="L110" s="47"/>
      <c r="M110" s="221" t="s">
        <v>19</v>
      </c>
      <c r="N110" s="222" t="s">
        <v>47</v>
      </c>
      <c r="O110" s="87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3">
        <f>S110*H110</f>
        <v>0</v>
      </c>
      <c r="U110" s="224" t="s">
        <v>19</v>
      </c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5" t="s">
        <v>147</v>
      </c>
      <c r="AT110" s="225" t="s">
        <v>143</v>
      </c>
      <c r="AU110" s="225" t="s">
        <v>83</v>
      </c>
      <c r="AY110" s="20" t="s">
        <v>141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20" t="s">
        <v>147</v>
      </c>
      <c r="BK110" s="226">
        <f>ROUND(I110*H110,2)</f>
        <v>0</v>
      </c>
      <c r="BL110" s="20" t="s">
        <v>147</v>
      </c>
      <c r="BM110" s="225" t="s">
        <v>203</v>
      </c>
    </row>
    <row r="111" s="2" customFormat="1">
      <c r="A111" s="41"/>
      <c r="B111" s="42"/>
      <c r="C111" s="43"/>
      <c r="D111" s="227" t="s">
        <v>148</v>
      </c>
      <c r="E111" s="43"/>
      <c r="F111" s="228" t="s">
        <v>698</v>
      </c>
      <c r="G111" s="43"/>
      <c r="H111" s="43"/>
      <c r="I111" s="229"/>
      <c r="J111" s="43"/>
      <c r="K111" s="43"/>
      <c r="L111" s="47"/>
      <c r="M111" s="230"/>
      <c r="N111" s="231"/>
      <c r="O111" s="87"/>
      <c r="P111" s="87"/>
      <c r="Q111" s="87"/>
      <c r="R111" s="87"/>
      <c r="S111" s="87"/>
      <c r="T111" s="87"/>
      <c r="U111" s="88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148</v>
      </c>
      <c r="AU111" s="20" t="s">
        <v>83</v>
      </c>
    </row>
    <row r="112" s="2" customFormat="1">
      <c r="A112" s="41"/>
      <c r="B112" s="42"/>
      <c r="C112" s="43"/>
      <c r="D112" s="227" t="s">
        <v>149</v>
      </c>
      <c r="E112" s="43"/>
      <c r="F112" s="232" t="s">
        <v>699</v>
      </c>
      <c r="G112" s="43"/>
      <c r="H112" s="43"/>
      <c r="I112" s="229"/>
      <c r="J112" s="43"/>
      <c r="K112" s="43"/>
      <c r="L112" s="47"/>
      <c r="M112" s="230"/>
      <c r="N112" s="231"/>
      <c r="O112" s="87"/>
      <c r="P112" s="87"/>
      <c r="Q112" s="87"/>
      <c r="R112" s="87"/>
      <c r="S112" s="87"/>
      <c r="T112" s="87"/>
      <c r="U112" s="88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149</v>
      </c>
      <c r="AU112" s="20" t="s">
        <v>83</v>
      </c>
    </row>
    <row r="113" s="2" customFormat="1" ht="16.5" customHeight="1">
      <c r="A113" s="41"/>
      <c r="B113" s="42"/>
      <c r="C113" s="214" t="s">
        <v>176</v>
      </c>
      <c r="D113" s="214" t="s">
        <v>143</v>
      </c>
      <c r="E113" s="215" t="s">
        <v>700</v>
      </c>
      <c r="F113" s="216" t="s">
        <v>701</v>
      </c>
      <c r="G113" s="217" t="s">
        <v>679</v>
      </c>
      <c r="H113" s="218">
        <v>1</v>
      </c>
      <c r="I113" s="219"/>
      <c r="J113" s="220">
        <f>ROUND(I113*H113,2)</f>
        <v>0</v>
      </c>
      <c r="K113" s="216" t="s">
        <v>19</v>
      </c>
      <c r="L113" s="47"/>
      <c r="M113" s="221" t="s">
        <v>19</v>
      </c>
      <c r="N113" s="222" t="s">
        <v>47</v>
      </c>
      <c r="O113" s="87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3">
        <f>S113*H113</f>
        <v>0</v>
      </c>
      <c r="U113" s="224" t="s">
        <v>19</v>
      </c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5" t="s">
        <v>147</v>
      </c>
      <c r="AT113" s="225" t="s">
        <v>143</v>
      </c>
      <c r="AU113" s="225" t="s">
        <v>83</v>
      </c>
      <c r="AY113" s="20" t="s">
        <v>141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20" t="s">
        <v>147</v>
      </c>
      <c r="BK113" s="226">
        <f>ROUND(I113*H113,2)</f>
        <v>0</v>
      </c>
      <c r="BL113" s="20" t="s">
        <v>147</v>
      </c>
      <c r="BM113" s="225" t="s">
        <v>208</v>
      </c>
    </row>
    <row r="114" s="2" customFormat="1">
      <c r="A114" s="41"/>
      <c r="B114" s="42"/>
      <c r="C114" s="43"/>
      <c r="D114" s="227" t="s">
        <v>148</v>
      </c>
      <c r="E114" s="43"/>
      <c r="F114" s="228" t="s">
        <v>701</v>
      </c>
      <c r="G114" s="43"/>
      <c r="H114" s="43"/>
      <c r="I114" s="229"/>
      <c r="J114" s="43"/>
      <c r="K114" s="43"/>
      <c r="L114" s="47"/>
      <c r="M114" s="230"/>
      <c r="N114" s="231"/>
      <c r="O114" s="87"/>
      <c r="P114" s="87"/>
      <c r="Q114" s="87"/>
      <c r="R114" s="87"/>
      <c r="S114" s="87"/>
      <c r="T114" s="87"/>
      <c r="U114" s="88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148</v>
      </c>
      <c r="AU114" s="20" t="s">
        <v>83</v>
      </c>
    </row>
    <row r="115" s="12" customFormat="1" ht="22.8" customHeight="1">
      <c r="A115" s="12"/>
      <c r="B115" s="198"/>
      <c r="C115" s="199"/>
      <c r="D115" s="200" t="s">
        <v>73</v>
      </c>
      <c r="E115" s="212" t="s">
        <v>702</v>
      </c>
      <c r="F115" s="212" t="s">
        <v>703</v>
      </c>
      <c r="G115" s="199"/>
      <c r="H115" s="199"/>
      <c r="I115" s="202"/>
      <c r="J115" s="213">
        <f>BK115</f>
        <v>0</v>
      </c>
      <c r="K115" s="199"/>
      <c r="L115" s="204"/>
      <c r="M115" s="205"/>
      <c r="N115" s="206"/>
      <c r="O115" s="206"/>
      <c r="P115" s="207">
        <f>SUM(P116:P125)</f>
        <v>0</v>
      </c>
      <c r="Q115" s="206"/>
      <c r="R115" s="207">
        <f>SUM(R116:R125)</f>
        <v>0</v>
      </c>
      <c r="S115" s="206"/>
      <c r="T115" s="207">
        <f>SUM(T116:T125)</f>
        <v>0</v>
      </c>
      <c r="U115" s="208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9" t="s">
        <v>81</v>
      </c>
      <c r="AT115" s="210" t="s">
        <v>73</v>
      </c>
      <c r="AU115" s="210" t="s">
        <v>81</v>
      </c>
      <c r="AY115" s="209" t="s">
        <v>141</v>
      </c>
      <c r="BK115" s="211">
        <f>SUM(BK116:BK125)</f>
        <v>0</v>
      </c>
    </row>
    <row r="116" s="2" customFormat="1" ht="16.5" customHeight="1">
      <c r="A116" s="41"/>
      <c r="B116" s="42"/>
      <c r="C116" s="214" t="s">
        <v>212</v>
      </c>
      <c r="D116" s="214" t="s">
        <v>143</v>
      </c>
      <c r="E116" s="215" t="s">
        <v>704</v>
      </c>
      <c r="F116" s="216" t="s">
        <v>705</v>
      </c>
      <c r="G116" s="217" t="s">
        <v>156</v>
      </c>
      <c r="H116" s="218">
        <v>1</v>
      </c>
      <c r="I116" s="219"/>
      <c r="J116" s="220">
        <f>ROUND(I116*H116,2)</f>
        <v>0</v>
      </c>
      <c r="K116" s="216" t="s">
        <v>19</v>
      </c>
      <c r="L116" s="47"/>
      <c r="M116" s="221" t="s">
        <v>19</v>
      </c>
      <c r="N116" s="222" t="s">
        <v>47</v>
      </c>
      <c r="O116" s="87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3">
        <f>S116*H116</f>
        <v>0</v>
      </c>
      <c r="U116" s="224" t="s">
        <v>19</v>
      </c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5" t="s">
        <v>147</v>
      </c>
      <c r="AT116" s="225" t="s">
        <v>143</v>
      </c>
      <c r="AU116" s="225" t="s">
        <v>83</v>
      </c>
      <c r="AY116" s="20" t="s">
        <v>141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20" t="s">
        <v>147</v>
      </c>
      <c r="BK116" s="226">
        <f>ROUND(I116*H116,2)</f>
        <v>0</v>
      </c>
      <c r="BL116" s="20" t="s">
        <v>147</v>
      </c>
      <c r="BM116" s="225" t="s">
        <v>215</v>
      </c>
    </row>
    <row r="117" s="2" customFormat="1">
      <c r="A117" s="41"/>
      <c r="B117" s="42"/>
      <c r="C117" s="43"/>
      <c r="D117" s="227" t="s">
        <v>148</v>
      </c>
      <c r="E117" s="43"/>
      <c r="F117" s="228" t="s">
        <v>706</v>
      </c>
      <c r="G117" s="43"/>
      <c r="H117" s="43"/>
      <c r="I117" s="229"/>
      <c r="J117" s="43"/>
      <c r="K117" s="43"/>
      <c r="L117" s="47"/>
      <c r="M117" s="230"/>
      <c r="N117" s="231"/>
      <c r="O117" s="87"/>
      <c r="P117" s="87"/>
      <c r="Q117" s="87"/>
      <c r="R117" s="87"/>
      <c r="S117" s="87"/>
      <c r="T117" s="87"/>
      <c r="U117" s="88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148</v>
      </c>
      <c r="AU117" s="20" t="s">
        <v>83</v>
      </c>
    </row>
    <row r="118" s="2" customFormat="1" ht="24.15" customHeight="1">
      <c r="A118" s="41"/>
      <c r="B118" s="42"/>
      <c r="C118" s="214" t="s">
        <v>8</v>
      </c>
      <c r="D118" s="214" t="s">
        <v>143</v>
      </c>
      <c r="E118" s="215" t="s">
        <v>707</v>
      </c>
      <c r="F118" s="216" t="s">
        <v>708</v>
      </c>
      <c r="G118" s="217" t="s">
        <v>156</v>
      </c>
      <c r="H118" s="218">
        <v>1</v>
      </c>
      <c r="I118" s="219"/>
      <c r="J118" s="220">
        <f>ROUND(I118*H118,2)</f>
        <v>0</v>
      </c>
      <c r="K118" s="216" t="s">
        <v>19</v>
      </c>
      <c r="L118" s="47"/>
      <c r="M118" s="221" t="s">
        <v>19</v>
      </c>
      <c r="N118" s="222" t="s">
        <v>47</v>
      </c>
      <c r="O118" s="87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3">
        <f>S118*H118</f>
        <v>0</v>
      </c>
      <c r="U118" s="224" t="s">
        <v>19</v>
      </c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5" t="s">
        <v>147</v>
      </c>
      <c r="AT118" s="225" t="s">
        <v>143</v>
      </c>
      <c r="AU118" s="225" t="s">
        <v>83</v>
      </c>
      <c r="AY118" s="20" t="s">
        <v>141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20" t="s">
        <v>147</v>
      </c>
      <c r="BK118" s="226">
        <f>ROUND(I118*H118,2)</f>
        <v>0</v>
      </c>
      <c r="BL118" s="20" t="s">
        <v>147</v>
      </c>
      <c r="BM118" s="225" t="s">
        <v>220</v>
      </c>
    </row>
    <row r="119" s="2" customFormat="1">
      <c r="A119" s="41"/>
      <c r="B119" s="42"/>
      <c r="C119" s="43"/>
      <c r="D119" s="227" t="s">
        <v>148</v>
      </c>
      <c r="E119" s="43"/>
      <c r="F119" s="228" t="s">
        <v>708</v>
      </c>
      <c r="G119" s="43"/>
      <c r="H119" s="43"/>
      <c r="I119" s="229"/>
      <c r="J119" s="43"/>
      <c r="K119" s="43"/>
      <c r="L119" s="47"/>
      <c r="M119" s="230"/>
      <c r="N119" s="231"/>
      <c r="O119" s="87"/>
      <c r="P119" s="87"/>
      <c r="Q119" s="87"/>
      <c r="R119" s="87"/>
      <c r="S119" s="87"/>
      <c r="T119" s="87"/>
      <c r="U119" s="88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148</v>
      </c>
      <c r="AU119" s="20" t="s">
        <v>83</v>
      </c>
    </row>
    <row r="120" s="2" customFormat="1" ht="16.5" customHeight="1">
      <c r="A120" s="41"/>
      <c r="B120" s="42"/>
      <c r="C120" s="214" t="s">
        <v>225</v>
      </c>
      <c r="D120" s="214" t="s">
        <v>143</v>
      </c>
      <c r="E120" s="215" t="s">
        <v>709</v>
      </c>
      <c r="F120" s="216" t="s">
        <v>710</v>
      </c>
      <c r="G120" s="217" t="s">
        <v>156</v>
      </c>
      <c r="H120" s="218">
        <v>1</v>
      </c>
      <c r="I120" s="219"/>
      <c r="J120" s="220">
        <f>ROUND(I120*H120,2)</f>
        <v>0</v>
      </c>
      <c r="K120" s="216" t="s">
        <v>19</v>
      </c>
      <c r="L120" s="47"/>
      <c r="M120" s="221" t="s">
        <v>19</v>
      </c>
      <c r="N120" s="222" t="s">
        <v>47</v>
      </c>
      <c r="O120" s="87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3">
        <f>S120*H120</f>
        <v>0</v>
      </c>
      <c r="U120" s="224" t="s">
        <v>19</v>
      </c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5" t="s">
        <v>147</v>
      </c>
      <c r="AT120" s="225" t="s">
        <v>143</v>
      </c>
      <c r="AU120" s="225" t="s">
        <v>83</v>
      </c>
      <c r="AY120" s="20" t="s">
        <v>141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20" t="s">
        <v>147</v>
      </c>
      <c r="BK120" s="226">
        <f>ROUND(I120*H120,2)</f>
        <v>0</v>
      </c>
      <c r="BL120" s="20" t="s">
        <v>147</v>
      </c>
      <c r="BM120" s="225" t="s">
        <v>228</v>
      </c>
    </row>
    <row r="121" s="2" customFormat="1">
      <c r="A121" s="41"/>
      <c r="B121" s="42"/>
      <c r="C121" s="43"/>
      <c r="D121" s="227" t="s">
        <v>148</v>
      </c>
      <c r="E121" s="43"/>
      <c r="F121" s="228" t="s">
        <v>710</v>
      </c>
      <c r="G121" s="43"/>
      <c r="H121" s="43"/>
      <c r="I121" s="229"/>
      <c r="J121" s="43"/>
      <c r="K121" s="43"/>
      <c r="L121" s="47"/>
      <c r="M121" s="230"/>
      <c r="N121" s="231"/>
      <c r="O121" s="87"/>
      <c r="P121" s="87"/>
      <c r="Q121" s="87"/>
      <c r="R121" s="87"/>
      <c r="S121" s="87"/>
      <c r="T121" s="87"/>
      <c r="U121" s="88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148</v>
      </c>
      <c r="AU121" s="20" t="s">
        <v>83</v>
      </c>
    </row>
    <row r="122" s="2" customFormat="1">
      <c r="A122" s="41"/>
      <c r="B122" s="42"/>
      <c r="C122" s="43"/>
      <c r="D122" s="227" t="s">
        <v>149</v>
      </c>
      <c r="E122" s="43"/>
      <c r="F122" s="232" t="s">
        <v>711</v>
      </c>
      <c r="G122" s="43"/>
      <c r="H122" s="43"/>
      <c r="I122" s="229"/>
      <c r="J122" s="43"/>
      <c r="K122" s="43"/>
      <c r="L122" s="47"/>
      <c r="M122" s="230"/>
      <c r="N122" s="231"/>
      <c r="O122" s="87"/>
      <c r="P122" s="87"/>
      <c r="Q122" s="87"/>
      <c r="R122" s="87"/>
      <c r="S122" s="87"/>
      <c r="T122" s="87"/>
      <c r="U122" s="88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149</v>
      </c>
      <c r="AU122" s="20" t="s">
        <v>83</v>
      </c>
    </row>
    <row r="123" s="2" customFormat="1" ht="16.5" customHeight="1">
      <c r="A123" s="41"/>
      <c r="B123" s="42"/>
      <c r="C123" s="214" t="s">
        <v>190</v>
      </c>
      <c r="D123" s="214" t="s">
        <v>143</v>
      </c>
      <c r="E123" s="215" t="s">
        <v>712</v>
      </c>
      <c r="F123" s="216" t="s">
        <v>713</v>
      </c>
      <c r="G123" s="217" t="s">
        <v>156</v>
      </c>
      <c r="H123" s="218">
        <v>1</v>
      </c>
      <c r="I123" s="219"/>
      <c r="J123" s="220">
        <f>ROUND(I123*H123,2)</f>
        <v>0</v>
      </c>
      <c r="K123" s="216" t="s">
        <v>19</v>
      </c>
      <c r="L123" s="47"/>
      <c r="M123" s="221" t="s">
        <v>19</v>
      </c>
      <c r="N123" s="222" t="s">
        <v>47</v>
      </c>
      <c r="O123" s="87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3">
        <f>S123*H123</f>
        <v>0</v>
      </c>
      <c r="U123" s="224" t="s">
        <v>19</v>
      </c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5" t="s">
        <v>147</v>
      </c>
      <c r="AT123" s="225" t="s">
        <v>143</v>
      </c>
      <c r="AU123" s="225" t="s">
        <v>83</v>
      </c>
      <c r="AY123" s="20" t="s">
        <v>141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20" t="s">
        <v>147</v>
      </c>
      <c r="BK123" s="226">
        <f>ROUND(I123*H123,2)</f>
        <v>0</v>
      </c>
      <c r="BL123" s="20" t="s">
        <v>147</v>
      </c>
      <c r="BM123" s="225" t="s">
        <v>234</v>
      </c>
    </row>
    <row r="124" s="2" customFormat="1">
      <c r="A124" s="41"/>
      <c r="B124" s="42"/>
      <c r="C124" s="43"/>
      <c r="D124" s="227" t="s">
        <v>148</v>
      </c>
      <c r="E124" s="43"/>
      <c r="F124" s="228" t="s">
        <v>713</v>
      </c>
      <c r="G124" s="43"/>
      <c r="H124" s="43"/>
      <c r="I124" s="229"/>
      <c r="J124" s="43"/>
      <c r="K124" s="43"/>
      <c r="L124" s="47"/>
      <c r="M124" s="230"/>
      <c r="N124" s="231"/>
      <c r="O124" s="87"/>
      <c r="P124" s="87"/>
      <c r="Q124" s="87"/>
      <c r="R124" s="87"/>
      <c r="S124" s="87"/>
      <c r="T124" s="87"/>
      <c r="U124" s="88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148</v>
      </c>
      <c r="AU124" s="20" t="s">
        <v>83</v>
      </c>
    </row>
    <row r="125" s="2" customFormat="1">
      <c r="A125" s="41"/>
      <c r="B125" s="42"/>
      <c r="C125" s="43"/>
      <c r="D125" s="227" t="s">
        <v>149</v>
      </c>
      <c r="E125" s="43"/>
      <c r="F125" s="232" t="s">
        <v>714</v>
      </c>
      <c r="G125" s="43"/>
      <c r="H125" s="43"/>
      <c r="I125" s="229"/>
      <c r="J125" s="43"/>
      <c r="K125" s="43"/>
      <c r="L125" s="47"/>
      <c r="M125" s="230"/>
      <c r="N125" s="231"/>
      <c r="O125" s="87"/>
      <c r="P125" s="87"/>
      <c r="Q125" s="87"/>
      <c r="R125" s="87"/>
      <c r="S125" s="87"/>
      <c r="T125" s="87"/>
      <c r="U125" s="88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149</v>
      </c>
      <c r="AU125" s="20" t="s">
        <v>83</v>
      </c>
    </row>
    <row r="126" s="12" customFormat="1" ht="22.8" customHeight="1">
      <c r="A126" s="12"/>
      <c r="B126" s="198"/>
      <c r="C126" s="199"/>
      <c r="D126" s="200" t="s">
        <v>73</v>
      </c>
      <c r="E126" s="212" t="s">
        <v>715</v>
      </c>
      <c r="F126" s="212" t="s">
        <v>716</v>
      </c>
      <c r="G126" s="199"/>
      <c r="H126" s="199"/>
      <c r="I126" s="202"/>
      <c r="J126" s="213">
        <f>BK126</f>
        <v>0</v>
      </c>
      <c r="K126" s="199"/>
      <c r="L126" s="204"/>
      <c r="M126" s="205"/>
      <c r="N126" s="206"/>
      <c r="O126" s="206"/>
      <c r="P126" s="207">
        <f>SUM(P127:P132)</f>
        <v>0</v>
      </c>
      <c r="Q126" s="206"/>
      <c r="R126" s="207">
        <f>SUM(R127:R132)</f>
        <v>0</v>
      </c>
      <c r="S126" s="206"/>
      <c r="T126" s="207">
        <f>SUM(T127:T132)</f>
        <v>0</v>
      </c>
      <c r="U126" s="208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9" t="s">
        <v>81</v>
      </c>
      <c r="AT126" s="210" t="s">
        <v>73</v>
      </c>
      <c r="AU126" s="210" t="s">
        <v>81</v>
      </c>
      <c r="AY126" s="209" t="s">
        <v>141</v>
      </c>
      <c r="BK126" s="211">
        <f>SUM(BK127:BK132)</f>
        <v>0</v>
      </c>
    </row>
    <row r="127" s="2" customFormat="1" ht="16.5" customHeight="1">
      <c r="A127" s="41"/>
      <c r="B127" s="42"/>
      <c r="C127" s="214" t="s">
        <v>237</v>
      </c>
      <c r="D127" s="214" t="s">
        <v>143</v>
      </c>
      <c r="E127" s="215" t="s">
        <v>717</v>
      </c>
      <c r="F127" s="216" t="s">
        <v>718</v>
      </c>
      <c r="G127" s="217" t="s">
        <v>679</v>
      </c>
      <c r="H127" s="218">
        <v>1</v>
      </c>
      <c r="I127" s="219"/>
      <c r="J127" s="220">
        <f>ROUND(I127*H127,2)</f>
        <v>0</v>
      </c>
      <c r="K127" s="216" t="s">
        <v>19</v>
      </c>
      <c r="L127" s="47"/>
      <c r="M127" s="221" t="s">
        <v>19</v>
      </c>
      <c r="N127" s="222" t="s">
        <v>47</v>
      </c>
      <c r="O127" s="87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3">
        <f>S127*H127</f>
        <v>0</v>
      </c>
      <c r="U127" s="224" t="s">
        <v>19</v>
      </c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5" t="s">
        <v>147</v>
      </c>
      <c r="AT127" s="225" t="s">
        <v>143</v>
      </c>
      <c r="AU127" s="225" t="s">
        <v>83</v>
      </c>
      <c r="AY127" s="20" t="s">
        <v>141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20" t="s">
        <v>147</v>
      </c>
      <c r="BK127" s="226">
        <f>ROUND(I127*H127,2)</f>
        <v>0</v>
      </c>
      <c r="BL127" s="20" t="s">
        <v>147</v>
      </c>
      <c r="BM127" s="225" t="s">
        <v>240</v>
      </c>
    </row>
    <row r="128" s="2" customFormat="1">
      <c r="A128" s="41"/>
      <c r="B128" s="42"/>
      <c r="C128" s="43"/>
      <c r="D128" s="227" t="s">
        <v>148</v>
      </c>
      <c r="E128" s="43"/>
      <c r="F128" s="228" t="s">
        <v>718</v>
      </c>
      <c r="G128" s="43"/>
      <c r="H128" s="43"/>
      <c r="I128" s="229"/>
      <c r="J128" s="43"/>
      <c r="K128" s="43"/>
      <c r="L128" s="47"/>
      <c r="M128" s="230"/>
      <c r="N128" s="231"/>
      <c r="O128" s="87"/>
      <c r="P128" s="87"/>
      <c r="Q128" s="87"/>
      <c r="R128" s="87"/>
      <c r="S128" s="87"/>
      <c r="T128" s="87"/>
      <c r="U128" s="88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148</v>
      </c>
      <c r="AU128" s="20" t="s">
        <v>83</v>
      </c>
    </row>
    <row r="129" s="2" customFormat="1">
      <c r="A129" s="41"/>
      <c r="B129" s="42"/>
      <c r="C129" s="43"/>
      <c r="D129" s="227" t="s">
        <v>149</v>
      </c>
      <c r="E129" s="43"/>
      <c r="F129" s="232" t="s">
        <v>719</v>
      </c>
      <c r="G129" s="43"/>
      <c r="H129" s="43"/>
      <c r="I129" s="229"/>
      <c r="J129" s="43"/>
      <c r="K129" s="43"/>
      <c r="L129" s="47"/>
      <c r="M129" s="230"/>
      <c r="N129" s="231"/>
      <c r="O129" s="87"/>
      <c r="P129" s="87"/>
      <c r="Q129" s="87"/>
      <c r="R129" s="87"/>
      <c r="S129" s="87"/>
      <c r="T129" s="87"/>
      <c r="U129" s="88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149</v>
      </c>
      <c r="AU129" s="20" t="s">
        <v>83</v>
      </c>
    </row>
    <row r="130" s="2" customFormat="1" ht="16.5" customHeight="1">
      <c r="A130" s="41"/>
      <c r="B130" s="42"/>
      <c r="C130" s="214" t="s">
        <v>196</v>
      </c>
      <c r="D130" s="214" t="s">
        <v>143</v>
      </c>
      <c r="E130" s="215" t="s">
        <v>720</v>
      </c>
      <c r="F130" s="216" t="s">
        <v>721</v>
      </c>
      <c r="G130" s="217" t="s">
        <v>679</v>
      </c>
      <c r="H130" s="218">
        <v>1</v>
      </c>
      <c r="I130" s="219"/>
      <c r="J130" s="220">
        <f>ROUND(I130*H130,2)</f>
        <v>0</v>
      </c>
      <c r="K130" s="216" t="s">
        <v>19</v>
      </c>
      <c r="L130" s="47"/>
      <c r="M130" s="221" t="s">
        <v>19</v>
      </c>
      <c r="N130" s="222" t="s">
        <v>47</v>
      </c>
      <c r="O130" s="87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3">
        <f>S130*H130</f>
        <v>0</v>
      </c>
      <c r="U130" s="224" t="s">
        <v>19</v>
      </c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5" t="s">
        <v>147</v>
      </c>
      <c r="AT130" s="225" t="s">
        <v>143</v>
      </c>
      <c r="AU130" s="225" t="s">
        <v>83</v>
      </c>
      <c r="AY130" s="20" t="s">
        <v>141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20" t="s">
        <v>147</v>
      </c>
      <c r="BK130" s="226">
        <f>ROUND(I130*H130,2)</f>
        <v>0</v>
      </c>
      <c r="BL130" s="20" t="s">
        <v>147</v>
      </c>
      <c r="BM130" s="225" t="s">
        <v>245</v>
      </c>
    </row>
    <row r="131" s="2" customFormat="1">
      <c r="A131" s="41"/>
      <c r="B131" s="42"/>
      <c r="C131" s="43"/>
      <c r="D131" s="227" t="s">
        <v>148</v>
      </c>
      <c r="E131" s="43"/>
      <c r="F131" s="228" t="s">
        <v>722</v>
      </c>
      <c r="G131" s="43"/>
      <c r="H131" s="43"/>
      <c r="I131" s="229"/>
      <c r="J131" s="43"/>
      <c r="K131" s="43"/>
      <c r="L131" s="47"/>
      <c r="M131" s="230"/>
      <c r="N131" s="231"/>
      <c r="O131" s="87"/>
      <c r="P131" s="87"/>
      <c r="Q131" s="87"/>
      <c r="R131" s="87"/>
      <c r="S131" s="87"/>
      <c r="T131" s="87"/>
      <c r="U131" s="88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148</v>
      </c>
      <c r="AU131" s="20" t="s">
        <v>83</v>
      </c>
    </row>
    <row r="132" s="2" customFormat="1">
      <c r="A132" s="41"/>
      <c r="B132" s="42"/>
      <c r="C132" s="43"/>
      <c r="D132" s="227" t="s">
        <v>149</v>
      </c>
      <c r="E132" s="43"/>
      <c r="F132" s="232" t="s">
        <v>723</v>
      </c>
      <c r="G132" s="43"/>
      <c r="H132" s="43"/>
      <c r="I132" s="229"/>
      <c r="J132" s="43"/>
      <c r="K132" s="43"/>
      <c r="L132" s="47"/>
      <c r="M132" s="230"/>
      <c r="N132" s="231"/>
      <c r="O132" s="87"/>
      <c r="P132" s="87"/>
      <c r="Q132" s="87"/>
      <c r="R132" s="87"/>
      <c r="S132" s="87"/>
      <c r="T132" s="87"/>
      <c r="U132" s="88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149</v>
      </c>
      <c r="AU132" s="20" t="s">
        <v>83</v>
      </c>
    </row>
    <row r="133" s="12" customFormat="1" ht="22.8" customHeight="1">
      <c r="A133" s="12"/>
      <c r="B133" s="198"/>
      <c r="C133" s="199"/>
      <c r="D133" s="200" t="s">
        <v>73</v>
      </c>
      <c r="E133" s="212" t="s">
        <v>724</v>
      </c>
      <c r="F133" s="212" t="s">
        <v>725</v>
      </c>
      <c r="G133" s="199"/>
      <c r="H133" s="199"/>
      <c r="I133" s="202"/>
      <c r="J133" s="213">
        <f>BK133</f>
        <v>0</v>
      </c>
      <c r="K133" s="199"/>
      <c r="L133" s="204"/>
      <c r="M133" s="205"/>
      <c r="N133" s="206"/>
      <c r="O133" s="206"/>
      <c r="P133" s="207">
        <f>SUM(P134:P144)</f>
        <v>0</v>
      </c>
      <c r="Q133" s="206"/>
      <c r="R133" s="207">
        <f>SUM(R134:R144)</f>
        <v>0</v>
      </c>
      <c r="S133" s="206"/>
      <c r="T133" s="207">
        <f>SUM(T134:T144)</f>
        <v>0</v>
      </c>
      <c r="U133" s="208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9" t="s">
        <v>81</v>
      </c>
      <c r="AT133" s="210" t="s">
        <v>73</v>
      </c>
      <c r="AU133" s="210" t="s">
        <v>81</v>
      </c>
      <c r="AY133" s="209" t="s">
        <v>141</v>
      </c>
      <c r="BK133" s="211">
        <f>SUM(BK134:BK144)</f>
        <v>0</v>
      </c>
    </row>
    <row r="134" s="2" customFormat="1" ht="21.75" customHeight="1">
      <c r="A134" s="41"/>
      <c r="B134" s="42"/>
      <c r="C134" s="214" t="s">
        <v>250</v>
      </c>
      <c r="D134" s="214" t="s">
        <v>143</v>
      </c>
      <c r="E134" s="215" t="s">
        <v>726</v>
      </c>
      <c r="F134" s="216" t="s">
        <v>727</v>
      </c>
      <c r="G134" s="217" t="s">
        <v>679</v>
      </c>
      <c r="H134" s="218">
        <v>1</v>
      </c>
      <c r="I134" s="219"/>
      <c r="J134" s="220">
        <f>ROUND(I134*H134,2)</f>
        <v>0</v>
      </c>
      <c r="K134" s="216" t="s">
        <v>19</v>
      </c>
      <c r="L134" s="47"/>
      <c r="M134" s="221" t="s">
        <v>19</v>
      </c>
      <c r="N134" s="222" t="s">
        <v>47</v>
      </c>
      <c r="O134" s="87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3">
        <f>S134*H134</f>
        <v>0</v>
      </c>
      <c r="U134" s="224" t="s">
        <v>19</v>
      </c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5" t="s">
        <v>147</v>
      </c>
      <c r="AT134" s="225" t="s">
        <v>143</v>
      </c>
      <c r="AU134" s="225" t="s">
        <v>83</v>
      </c>
      <c r="AY134" s="20" t="s">
        <v>141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20" t="s">
        <v>147</v>
      </c>
      <c r="BK134" s="226">
        <f>ROUND(I134*H134,2)</f>
        <v>0</v>
      </c>
      <c r="BL134" s="20" t="s">
        <v>147</v>
      </c>
      <c r="BM134" s="225" t="s">
        <v>255</v>
      </c>
    </row>
    <row r="135" s="2" customFormat="1">
      <c r="A135" s="41"/>
      <c r="B135" s="42"/>
      <c r="C135" s="43"/>
      <c r="D135" s="227" t="s">
        <v>148</v>
      </c>
      <c r="E135" s="43"/>
      <c r="F135" s="228" t="s">
        <v>728</v>
      </c>
      <c r="G135" s="43"/>
      <c r="H135" s="43"/>
      <c r="I135" s="229"/>
      <c r="J135" s="43"/>
      <c r="K135" s="43"/>
      <c r="L135" s="47"/>
      <c r="M135" s="230"/>
      <c r="N135" s="231"/>
      <c r="O135" s="87"/>
      <c r="P135" s="87"/>
      <c r="Q135" s="87"/>
      <c r="R135" s="87"/>
      <c r="S135" s="87"/>
      <c r="T135" s="87"/>
      <c r="U135" s="88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148</v>
      </c>
      <c r="AU135" s="20" t="s">
        <v>83</v>
      </c>
    </row>
    <row r="136" s="2" customFormat="1">
      <c r="A136" s="41"/>
      <c r="B136" s="42"/>
      <c r="C136" s="43"/>
      <c r="D136" s="227" t="s">
        <v>149</v>
      </c>
      <c r="E136" s="43"/>
      <c r="F136" s="232" t="s">
        <v>729</v>
      </c>
      <c r="G136" s="43"/>
      <c r="H136" s="43"/>
      <c r="I136" s="229"/>
      <c r="J136" s="43"/>
      <c r="K136" s="43"/>
      <c r="L136" s="47"/>
      <c r="M136" s="230"/>
      <c r="N136" s="231"/>
      <c r="O136" s="87"/>
      <c r="P136" s="87"/>
      <c r="Q136" s="87"/>
      <c r="R136" s="87"/>
      <c r="S136" s="87"/>
      <c r="T136" s="87"/>
      <c r="U136" s="88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149</v>
      </c>
      <c r="AU136" s="20" t="s">
        <v>83</v>
      </c>
    </row>
    <row r="137" s="2" customFormat="1" ht="24.15" customHeight="1">
      <c r="A137" s="41"/>
      <c r="B137" s="42"/>
      <c r="C137" s="214" t="s">
        <v>203</v>
      </c>
      <c r="D137" s="214" t="s">
        <v>143</v>
      </c>
      <c r="E137" s="215" t="s">
        <v>730</v>
      </c>
      <c r="F137" s="216" t="s">
        <v>731</v>
      </c>
      <c r="G137" s="217" t="s">
        <v>156</v>
      </c>
      <c r="H137" s="218">
        <v>1</v>
      </c>
      <c r="I137" s="219"/>
      <c r="J137" s="220">
        <f>ROUND(I137*H137,2)</f>
        <v>0</v>
      </c>
      <c r="K137" s="216" t="s">
        <v>19</v>
      </c>
      <c r="L137" s="47"/>
      <c r="M137" s="221" t="s">
        <v>19</v>
      </c>
      <c r="N137" s="222" t="s">
        <v>47</v>
      </c>
      <c r="O137" s="87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3">
        <f>S137*H137</f>
        <v>0</v>
      </c>
      <c r="U137" s="224" t="s">
        <v>19</v>
      </c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5" t="s">
        <v>147</v>
      </c>
      <c r="AT137" s="225" t="s">
        <v>143</v>
      </c>
      <c r="AU137" s="225" t="s">
        <v>83</v>
      </c>
      <c r="AY137" s="20" t="s">
        <v>141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20" t="s">
        <v>147</v>
      </c>
      <c r="BK137" s="226">
        <f>ROUND(I137*H137,2)</f>
        <v>0</v>
      </c>
      <c r="BL137" s="20" t="s">
        <v>147</v>
      </c>
      <c r="BM137" s="225" t="s">
        <v>259</v>
      </c>
    </row>
    <row r="138" s="2" customFormat="1">
      <c r="A138" s="41"/>
      <c r="B138" s="42"/>
      <c r="C138" s="43"/>
      <c r="D138" s="227" t="s">
        <v>148</v>
      </c>
      <c r="E138" s="43"/>
      <c r="F138" s="228" t="s">
        <v>731</v>
      </c>
      <c r="G138" s="43"/>
      <c r="H138" s="43"/>
      <c r="I138" s="229"/>
      <c r="J138" s="43"/>
      <c r="K138" s="43"/>
      <c r="L138" s="47"/>
      <c r="M138" s="230"/>
      <c r="N138" s="231"/>
      <c r="O138" s="87"/>
      <c r="P138" s="87"/>
      <c r="Q138" s="87"/>
      <c r="R138" s="87"/>
      <c r="S138" s="87"/>
      <c r="T138" s="87"/>
      <c r="U138" s="88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148</v>
      </c>
      <c r="AU138" s="20" t="s">
        <v>83</v>
      </c>
    </row>
    <row r="139" s="2" customFormat="1" ht="16.5" customHeight="1">
      <c r="A139" s="41"/>
      <c r="B139" s="42"/>
      <c r="C139" s="214" t="s">
        <v>262</v>
      </c>
      <c r="D139" s="214" t="s">
        <v>143</v>
      </c>
      <c r="E139" s="215" t="s">
        <v>732</v>
      </c>
      <c r="F139" s="216" t="s">
        <v>733</v>
      </c>
      <c r="G139" s="217" t="s">
        <v>156</v>
      </c>
      <c r="H139" s="218">
        <v>1</v>
      </c>
      <c r="I139" s="219"/>
      <c r="J139" s="220">
        <f>ROUND(I139*H139,2)</f>
        <v>0</v>
      </c>
      <c r="K139" s="216" t="s">
        <v>19</v>
      </c>
      <c r="L139" s="47"/>
      <c r="M139" s="221" t="s">
        <v>19</v>
      </c>
      <c r="N139" s="222" t="s">
        <v>47</v>
      </c>
      <c r="O139" s="87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3">
        <f>S139*H139</f>
        <v>0</v>
      </c>
      <c r="U139" s="224" t="s">
        <v>19</v>
      </c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5" t="s">
        <v>147</v>
      </c>
      <c r="AT139" s="225" t="s">
        <v>143</v>
      </c>
      <c r="AU139" s="225" t="s">
        <v>83</v>
      </c>
      <c r="AY139" s="20" t="s">
        <v>141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20" t="s">
        <v>147</v>
      </c>
      <c r="BK139" s="226">
        <f>ROUND(I139*H139,2)</f>
        <v>0</v>
      </c>
      <c r="BL139" s="20" t="s">
        <v>147</v>
      </c>
      <c r="BM139" s="225" t="s">
        <v>266</v>
      </c>
    </row>
    <row r="140" s="2" customFormat="1">
      <c r="A140" s="41"/>
      <c r="B140" s="42"/>
      <c r="C140" s="43"/>
      <c r="D140" s="227" t="s">
        <v>148</v>
      </c>
      <c r="E140" s="43"/>
      <c r="F140" s="228" t="s">
        <v>733</v>
      </c>
      <c r="G140" s="43"/>
      <c r="H140" s="43"/>
      <c r="I140" s="229"/>
      <c r="J140" s="43"/>
      <c r="K140" s="43"/>
      <c r="L140" s="47"/>
      <c r="M140" s="230"/>
      <c r="N140" s="231"/>
      <c r="O140" s="87"/>
      <c r="P140" s="87"/>
      <c r="Q140" s="87"/>
      <c r="R140" s="87"/>
      <c r="S140" s="87"/>
      <c r="T140" s="87"/>
      <c r="U140" s="88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148</v>
      </c>
      <c r="AU140" s="20" t="s">
        <v>83</v>
      </c>
    </row>
    <row r="141" s="2" customFormat="1">
      <c r="A141" s="41"/>
      <c r="B141" s="42"/>
      <c r="C141" s="43"/>
      <c r="D141" s="227" t="s">
        <v>149</v>
      </c>
      <c r="E141" s="43"/>
      <c r="F141" s="232" t="s">
        <v>734</v>
      </c>
      <c r="G141" s="43"/>
      <c r="H141" s="43"/>
      <c r="I141" s="229"/>
      <c r="J141" s="43"/>
      <c r="K141" s="43"/>
      <c r="L141" s="47"/>
      <c r="M141" s="230"/>
      <c r="N141" s="231"/>
      <c r="O141" s="87"/>
      <c r="P141" s="87"/>
      <c r="Q141" s="87"/>
      <c r="R141" s="87"/>
      <c r="S141" s="87"/>
      <c r="T141" s="87"/>
      <c r="U141" s="88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149</v>
      </c>
      <c r="AU141" s="20" t="s">
        <v>83</v>
      </c>
    </row>
    <row r="142" s="2" customFormat="1" ht="24.15" customHeight="1">
      <c r="A142" s="41"/>
      <c r="B142" s="42"/>
      <c r="C142" s="214" t="s">
        <v>208</v>
      </c>
      <c r="D142" s="214" t="s">
        <v>143</v>
      </c>
      <c r="E142" s="215" t="s">
        <v>735</v>
      </c>
      <c r="F142" s="216" t="s">
        <v>736</v>
      </c>
      <c r="G142" s="217" t="s">
        <v>156</v>
      </c>
      <c r="H142" s="218">
        <v>1</v>
      </c>
      <c r="I142" s="219"/>
      <c r="J142" s="220">
        <f>ROUND(I142*H142,2)</f>
        <v>0</v>
      </c>
      <c r="K142" s="216" t="s">
        <v>19</v>
      </c>
      <c r="L142" s="47"/>
      <c r="M142" s="221" t="s">
        <v>19</v>
      </c>
      <c r="N142" s="222" t="s">
        <v>47</v>
      </c>
      <c r="O142" s="87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3">
        <f>S142*H142</f>
        <v>0</v>
      </c>
      <c r="U142" s="224" t="s">
        <v>19</v>
      </c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5" t="s">
        <v>147</v>
      </c>
      <c r="AT142" s="225" t="s">
        <v>143</v>
      </c>
      <c r="AU142" s="225" t="s">
        <v>83</v>
      </c>
      <c r="AY142" s="20" t="s">
        <v>141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20" t="s">
        <v>147</v>
      </c>
      <c r="BK142" s="226">
        <f>ROUND(I142*H142,2)</f>
        <v>0</v>
      </c>
      <c r="BL142" s="20" t="s">
        <v>147</v>
      </c>
      <c r="BM142" s="225" t="s">
        <v>270</v>
      </c>
    </row>
    <row r="143" s="2" customFormat="1">
      <c r="A143" s="41"/>
      <c r="B143" s="42"/>
      <c r="C143" s="43"/>
      <c r="D143" s="227" t="s">
        <v>148</v>
      </c>
      <c r="E143" s="43"/>
      <c r="F143" s="228" t="s">
        <v>737</v>
      </c>
      <c r="G143" s="43"/>
      <c r="H143" s="43"/>
      <c r="I143" s="229"/>
      <c r="J143" s="43"/>
      <c r="K143" s="43"/>
      <c r="L143" s="47"/>
      <c r="M143" s="230"/>
      <c r="N143" s="231"/>
      <c r="O143" s="87"/>
      <c r="P143" s="87"/>
      <c r="Q143" s="87"/>
      <c r="R143" s="87"/>
      <c r="S143" s="87"/>
      <c r="T143" s="87"/>
      <c r="U143" s="88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148</v>
      </c>
      <c r="AU143" s="20" t="s">
        <v>83</v>
      </c>
    </row>
    <row r="144" s="2" customFormat="1">
      <c r="A144" s="41"/>
      <c r="B144" s="42"/>
      <c r="C144" s="43"/>
      <c r="D144" s="227" t="s">
        <v>149</v>
      </c>
      <c r="E144" s="43"/>
      <c r="F144" s="232" t="s">
        <v>738</v>
      </c>
      <c r="G144" s="43"/>
      <c r="H144" s="43"/>
      <c r="I144" s="229"/>
      <c r="J144" s="43"/>
      <c r="K144" s="43"/>
      <c r="L144" s="47"/>
      <c r="M144" s="281"/>
      <c r="N144" s="282"/>
      <c r="O144" s="283"/>
      <c r="P144" s="283"/>
      <c r="Q144" s="283"/>
      <c r="R144" s="283"/>
      <c r="S144" s="283"/>
      <c r="T144" s="283"/>
      <c r="U144" s="284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149</v>
      </c>
      <c r="AU144" s="20" t="s">
        <v>83</v>
      </c>
    </row>
    <row r="145" s="2" customFormat="1" ht="6.96" customHeight="1">
      <c r="A145" s="41"/>
      <c r="B145" s="62"/>
      <c r="C145" s="63"/>
      <c r="D145" s="63"/>
      <c r="E145" s="63"/>
      <c r="F145" s="63"/>
      <c r="G145" s="63"/>
      <c r="H145" s="63"/>
      <c r="I145" s="63"/>
      <c r="J145" s="63"/>
      <c r="K145" s="63"/>
      <c r="L145" s="47"/>
      <c r="M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</row>
  </sheetData>
  <sheetProtection sheet="1" autoFilter="0" formatColumns="0" formatRows="0" objects="1" scenarios="1" spinCount="100000" saltValue="U1ibI5tJqdjIbJ0+5jE+6k9x1GyAjAKZJC1TEslbZeTuMvC6igKu42TRKl0k7RDnC9k9E8lXaAjsRFGuT0SFsA==" hashValue="1ZORuTa9/jo14A5G9cLuofl7CY6vZTCRsjZiwZfEUkR/ymZS2aGl73Bvcl001EtKSf87vvakzu+wKiuBSUfIeA==" algorithmName="SHA-512" password="CC35"/>
  <autoFilter ref="C89:K14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83</v>
      </c>
    </row>
    <row r="4" s="1" customFormat="1" ht="24.96" customHeight="1">
      <c r="B4" s="23"/>
      <c r="D4" s="143" t="s">
        <v>101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Stěnava, Broumov, obnova LB zdi a těžení nánosů</v>
      </c>
      <c r="F7" s="145"/>
      <c r="G7" s="145"/>
      <c r="H7" s="145"/>
      <c r="L7" s="23"/>
    </row>
    <row r="8" s="1" customFormat="1" ht="12" customHeight="1">
      <c r="B8" s="23"/>
      <c r="D8" s="145" t="s">
        <v>102</v>
      </c>
      <c r="L8" s="23"/>
    </row>
    <row r="9" s="2" customFormat="1" ht="16.5" customHeight="1">
      <c r="A9" s="41"/>
      <c r="B9" s="47"/>
      <c r="C9" s="41"/>
      <c r="D9" s="41"/>
      <c r="E9" s="146" t="s">
        <v>739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104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740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37</v>
      </c>
      <c r="G14" s="41"/>
      <c r="H14" s="41"/>
      <c r="I14" s="145" t="s">
        <v>23</v>
      </c>
      <c r="J14" s="149" t="str">
        <f>'Rekapitulace stavby'!AN8</f>
        <v>6.6.2025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tr">
        <f>IF('Rekapitulace stavby'!AN10="","",'Rekapitulace stavby'!AN10)</f>
        <v>70890005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>Povodí Labe, státní podnik</v>
      </c>
      <c r="F17" s="41"/>
      <c r="G17" s="41"/>
      <c r="H17" s="41"/>
      <c r="I17" s="145" t="s">
        <v>29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30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29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32</v>
      </c>
      <c r="E22" s="41"/>
      <c r="F22" s="41"/>
      <c r="G22" s="41"/>
      <c r="H22" s="41"/>
      <c r="I22" s="145" t="s">
        <v>26</v>
      </c>
      <c r="J22" s="136" t="str">
        <f>IF('Rekapitulace stavby'!AN16="","",'Rekapitulace stavby'!AN16)</f>
        <v>27221253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tr">
        <f>IF('Rekapitulace stavby'!E17="","",'Rekapitulace stavby'!E17)</f>
        <v>HG partner s.r.o.</v>
      </c>
      <c r="F23" s="41"/>
      <c r="G23" s="41"/>
      <c r="H23" s="41"/>
      <c r="I23" s="145" t="s">
        <v>29</v>
      </c>
      <c r="J23" s="136" t="str">
        <f>IF('Rekapitulace stavby'!AN17="","",'Rekapitulace stavby'!AN17)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36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29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38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40</v>
      </c>
      <c r="E32" s="41"/>
      <c r="F32" s="41"/>
      <c r="G32" s="41"/>
      <c r="H32" s="41"/>
      <c r="I32" s="41"/>
      <c r="J32" s="156">
        <f>ROUND(J90,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42</v>
      </c>
      <c r="G34" s="41"/>
      <c r="H34" s="41"/>
      <c r="I34" s="157" t="s">
        <v>41</v>
      </c>
      <c r="J34" s="157" t="s">
        <v>43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44</v>
      </c>
      <c r="E35" s="145" t="s">
        <v>45</v>
      </c>
      <c r="F35" s="159">
        <f>ROUND((SUM(BE90:BE133)),  2)</f>
        <v>0</v>
      </c>
      <c r="G35" s="41"/>
      <c r="H35" s="41"/>
      <c r="I35" s="160">
        <v>0.20999999999999999</v>
      </c>
      <c r="J35" s="159">
        <f>ROUND(((SUM(BE90:BE133))*I35),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46</v>
      </c>
      <c r="F36" s="159">
        <f>ROUND((SUM(BF90:BF133)),  2)</f>
        <v>0</v>
      </c>
      <c r="G36" s="41"/>
      <c r="H36" s="41"/>
      <c r="I36" s="160">
        <v>0.12</v>
      </c>
      <c r="J36" s="159">
        <f>ROUND(((SUM(BF90:BF133))*I36),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ROUND((SUM(BG90:BG133)),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48</v>
      </c>
      <c r="F38" s="159">
        <f>ROUND((SUM(BH90:BH133)),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49</v>
      </c>
      <c r="F39" s="159">
        <f>ROUND((SUM(BI90:BI133)),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50</v>
      </c>
      <c r="E41" s="163"/>
      <c r="F41" s="163"/>
      <c r="G41" s="164" t="s">
        <v>51</v>
      </c>
      <c r="H41" s="165" t="s">
        <v>52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Stěnava, Broumov, obnova LB zdi a těžení nánosů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102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739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104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odtěžení nánosů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6.6.2025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Povodí Labe, státní podnik</v>
      </c>
      <c r="G58" s="43"/>
      <c r="H58" s="43"/>
      <c r="I58" s="35" t="s">
        <v>32</v>
      </c>
      <c r="J58" s="39" t="str">
        <f>E23</f>
        <v>HG partner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30</v>
      </c>
      <c r="D59" s="43"/>
      <c r="E59" s="43"/>
      <c r="F59" s="30" t="str">
        <f>IF(E20="","",E20)</f>
        <v>Vyplň údaj</v>
      </c>
      <c r="G59" s="43"/>
      <c r="H59" s="43"/>
      <c r="I59" s="35" t="s">
        <v>36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107</v>
      </c>
      <c r="D61" s="174"/>
      <c r="E61" s="174"/>
      <c r="F61" s="174"/>
      <c r="G61" s="174"/>
      <c r="H61" s="174"/>
      <c r="I61" s="174"/>
      <c r="J61" s="175" t="s">
        <v>108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72</v>
      </c>
      <c r="D63" s="43"/>
      <c r="E63" s="43"/>
      <c r="F63" s="43"/>
      <c r="G63" s="43"/>
      <c r="H63" s="43"/>
      <c r="I63" s="43"/>
      <c r="J63" s="105">
        <f>J90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109</v>
      </c>
    </row>
    <row r="64" s="9" customFormat="1" ht="24.96" customHeight="1">
      <c r="A64" s="9"/>
      <c r="B64" s="177"/>
      <c r="C64" s="178"/>
      <c r="D64" s="179" t="s">
        <v>110</v>
      </c>
      <c r="E64" s="180"/>
      <c r="F64" s="180"/>
      <c r="G64" s="180"/>
      <c r="H64" s="180"/>
      <c r="I64" s="180"/>
      <c r="J64" s="181">
        <f>J91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111</v>
      </c>
      <c r="E65" s="185"/>
      <c r="F65" s="185"/>
      <c r="G65" s="185"/>
      <c r="H65" s="185"/>
      <c r="I65" s="185"/>
      <c r="J65" s="186">
        <f>J92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114</v>
      </c>
      <c r="E66" s="185"/>
      <c r="F66" s="185"/>
      <c r="G66" s="185"/>
      <c r="H66" s="185"/>
      <c r="I66" s="185"/>
      <c r="J66" s="186">
        <f>J117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120</v>
      </c>
      <c r="E67" s="185"/>
      <c r="F67" s="185"/>
      <c r="G67" s="185"/>
      <c r="H67" s="185"/>
      <c r="I67" s="185"/>
      <c r="J67" s="186">
        <f>J126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741</v>
      </c>
      <c r="E68" s="185"/>
      <c r="F68" s="185"/>
      <c r="G68" s="185"/>
      <c r="H68" s="185"/>
      <c r="I68" s="185"/>
      <c r="J68" s="186">
        <f>J130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125</v>
      </c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72" t="str">
        <f>E7</f>
        <v>Stěnava, Broumov, obnova LB zdi a těžení nánosů</v>
      </c>
      <c r="F78" s="35"/>
      <c r="G78" s="35"/>
      <c r="H78" s="35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" customFormat="1" ht="12" customHeight="1">
      <c r="B79" s="24"/>
      <c r="C79" s="35" t="s">
        <v>102</v>
      </c>
      <c r="D79" s="25"/>
      <c r="E79" s="25"/>
      <c r="F79" s="25"/>
      <c r="G79" s="25"/>
      <c r="H79" s="25"/>
      <c r="I79" s="25"/>
      <c r="J79" s="25"/>
      <c r="K79" s="25"/>
      <c r="L79" s="23"/>
    </row>
    <row r="80" s="2" customFormat="1" ht="16.5" customHeight="1">
      <c r="A80" s="41"/>
      <c r="B80" s="42"/>
      <c r="C80" s="43"/>
      <c r="D80" s="43"/>
      <c r="E80" s="172" t="s">
        <v>739</v>
      </c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104</v>
      </c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72" t="str">
        <f>E11</f>
        <v>SO 01 - odtěžení nánosů</v>
      </c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21</v>
      </c>
      <c r="D84" s="43"/>
      <c r="E84" s="43"/>
      <c r="F84" s="30" t="str">
        <f>F14</f>
        <v xml:space="preserve"> </v>
      </c>
      <c r="G84" s="43"/>
      <c r="H84" s="43"/>
      <c r="I84" s="35" t="s">
        <v>23</v>
      </c>
      <c r="J84" s="75" t="str">
        <f>IF(J14="","",J14)</f>
        <v>6.6.2025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25</v>
      </c>
      <c r="D86" s="43"/>
      <c r="E86" s="43"/>
      <c r="F86" s="30" t="str">
        <f>E17</f>
        <v>Povodí Labe, státní podnik</v>
      </c>
      <c r="G86" s="43"/>
      <c r="H86" s="43"/>
      <c r="I86" s="35" t="s">
        <v>32</v>
      </c>
      <c r="J86" s="39" t="str">
        <f>E23</f>
        <v>HG partner s.r.o.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30</v>
      </c>
      <c r="D87" s="43"/>
      <c r="E87" s="43"/>
      <c r="F87" s="30" t="str">
        <f>IF(E20="","",E20)</f>
        <v>Vyplň údaj</v>
      </c>
      <c r="G87" s="43"/>
      <c r="H87" s="43"/>
      <c r="I87" s="35" t="s">
        <v>36</v>
      </c>
      <c r="J87" s="39" t="str">
        <f>E26</f>
        <v xml:space="preserve"> </v>
      </c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0.32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11" customFormat="1" ht="29.28" customHeight="1">
      <c r="A89" s="188"/>
      <c r="B89" s="189"/>
      <c r="C89" s="190" t="s">
        <v>126</v>
      </c>
      <c r="D89" s="191" t="s">
        <v>59</v>
      </c>
      <c r="E89" s="191" t="s">
        <v>55</v>
      </c>
      <c r="F89" s="191" t="s">
        <v>56</v>
      </c>
      <c r="G89" s="191" t="s">
        <v>127</v>
      </c>
      <c r="H89" s="191" t="s">
        <v>128</v>
      </c>
      <c r="I89" s="191" t="s">
        <v>129</v>
      </c>
      <c r="J89" s="191" t="s">
        <v>108</v>
      </c>
      <c r="K89" s="192" t="s">
        <v>130</v>
      </c>
      <c r="L89" s="193"/>
      <c r="M89" s="95" t="s">
        <v>19</v>
      </c>
      <c r="N89" s="96" t="s">
        <v>44</v>
      </c>
      <c r="O89" s="96" t="s">
        <v>131</v>
      </c>
      <c r="P89" s="96" t="s">
        <v>132</v>
      </c>
      <c r="Q89" s="96" t="s">
        <v>133</v>
      </c>
      <c r="R89" s="96" t="s">
        <v>134</v>
      </c>
      <c r="S89" s="96" t="s">
        <v>135</v>
      </c>
      <c r="T89" s="96" t="s">
        <v>136</v>
      </c>
      <c r="U89" s="97" t="s">
        <v>137</v>
      </c>
      <c r="V89" s="188"/>
      <c r="W89" s="188"/>
      <c r="X89" s="188"/>
      <c r="Y89" s="188"/>
      <c r="Z89" s="188"/>
      <c r="AA89" s="188"/>
      <c r="AB89" s="188"/>
      <c r="AC89" s="188"/>
      <c r="AD89" s="188"/>
      <c r="AE89" s="188"/>
    </row>
    <row r="90" s="2" customFormat="1" ht="22.8" customHeight="1">
      <c r="A90" s="41"/>
      <c r="B90" s="42"/>
      <c r="C90" s="102" t="s">
        <v>138</v>
      </c>
      <c r="D90" s="43"/>
      <c r="E90" s="43"/>
      <c r="F90" s="43"/>
      <c r="G90" s="43"/>
      <c r="H90" s="43"/>
      <c r="I90" s="43"/>
      <c r="J90" s="194">
        <f>BK90</f>
        <v>0</v>
      </c>
      <c r="K90" s="43"/>
      <c r="L90" s="47"/>
      <c r="M90" s="98"/>
      <c r="N90" s="195"/>
      <c r="O90" s="99"/>
      <c r="P90" s="196">
        <f>P91</f>
        <v>0</v>
      </c>
      <c r="Q90" s="99"/>
      <c r="R90" s="196">
        <f>R91</f>
        <v>0</v>
      </c>
      <c r="S90" s="99"/>
      <c r="T90" s="196">
        <f>T91</f>
        <v>0</v>
      </c>
      <c r="U90" s="100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73</v>
      </c>
      <c r="AU90" s="20" t="s">
        <v>109</v>
      </c>
      <c r="BK90" s="197">
        <f>BK91</f>
        <v>0</v>
      </c>
    </row>
    <row r="91" s="12" customFormat="1" ht="25.92" customHeight="1">
      <c r="A91" s="12"/>
      <c r="B91" s="198"/>
      <c r="C91" s="199"/>
      <c r="D91" s="200" t="s">
        <v>73</v>
      </c>
      <c r="E91" s="201" t="s">
        <v>139</v>
      </c>
      <c r="F91" s="201" t="s">
        <v>140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P92+P117+P126+P130</f>
        <v>0</v>
      </c>
      <c r="Q91" s="206"/>
      <c r="R91" s="207">
        <f>R92+R117+R126+R130</f>
        <v>0</v>
      </c>
      <c r="S91" s="206"/>
      <c r="T91" s="207">
        <f>T92+T117+T126+T130</f>
        <v>0</v>
      </c>
      <c r="U91" s="208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81</v>
      </c>
      <c r="AT91" s="210" t="s">
        <v>73</v>
      </c>
      <c r="AU91" s="210" t="s">
        <v>74</v>
      </c>
      <c r="AY91" s="209" t="s">
        <v>141</v>
      </c>
      <c r="BK91" s="211">
        <f>BK92+BK117+BK126+BK130</f>
        <v>0</v>
      </c>
    </row>
    <row r="92" s="12" customFormat="1" ht="22.8" customHeight="1">
      <c r="A92" s="12"/>
      <c r="B92" s="198"/>
      <c r="C92" s="199"/>
      <c r="D92" s="200" t="s">
        <v>73</v>
      </c>
      <c r="E92" s="212" t="s">
        <v>81</v>
      </c>
      <c r="F92" s="212" t="s">
        <v>142</v>
      </c>
      <c r="G92" s="199"/>
      <c r="H92" s="199"/>
      <c r="I92" s="202"/>
      <c r="J92" s="213">
        <f>BK92</f>
        <v>0</v>
      </c>
      <c r="K92" s="199"/>
      <c r="L92" s="204"/>
      <c r="M92" s="205"/>
      <c r="N92" s="206"/>
      <c r="O92" s="206"/>
      <c r="P92" s="207">
        <f>SUM(P93:P116)</f>
        <v>0</v>
      </c>
      <c r="Q92" s="206"/>
      <c r="R92" s="207">
        <f>SUM(R93:R116)</f>
        <v>0</v>
      </c>
      <c r="S92" s="206"/>
      <c r="T92" s="207">
        <f>SUM(T93:T116)</f>
        <v>0</v>
      </c>
      <c r="U92" s="208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81</v>
      </c>
      <c r="AT92" s="210" t="s">
        <v>73</v>
      </c>
      <c r="AU92" s="210" t="s">
        <v>81</v>
      </c>
      <c r="AY92" s="209" t="s">
        <v>141</v>
      </c>
      <c r="BK92" s="211">
        <f>SUM(BK93:BK116)</f>
        <v>0</v>
      </c>
    </row>
    <row r="93" s="2" customFormat="1" ht="21.75" customHeight="1">
      <c r="A93" s="41"/>
      <c r="B93" s="42"/>
      <c r="C93" s="214" t="s">
        <v>81</v>
      </c>
      <c r="D93" s="214" t="s">
        <v>143</v>
      </c>
      <c r="E93" s="215" t="s">
        <v>742</v>
      </c>
      <c r="F93" s="216" t="s">
        <v>743</v>
      </c>
      <c r="G93" s="217" t="s">
        <v>146</v>
      </c>
      <c r="H93" s="218">
        <v>2784.1799999999998</v>
      </c>
      <c r="I93" s="219"/>
      <c r="J93" s="220">
        <f>ROUND(I93*H93,2)</f>
        <v>0</v>
      </c>
      <c r="K93" s="216" t="s">
        <v>19</v>
      </c>
      <c r="L93" s="47"/>
      <c r="M93" s="221" t="s">
        <v>19</v>
      </c>
      <c r="N93" s="222" t="s">
        <v>45</v>
      </c>
      <c r="O93" s="87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3">
        <f>S93*H93</f>
        <v>0</v>
      </c>
      <c r="U93" s="224" t="s">
        <v>19</v>
      </c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5" t="s">
        <v>147</v>
      </c>
      <c r="AT93" s="225" t="s">
        <v>143</v>
      </c>
      <c r="AU93" s="225" t="s">
        <v>83</v>
      </c>
      <c r="AY93" s="20" t="s">
        <v>141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20" t="s">
        <v>81</v>
      </c>
      <c r="BK93" s="226">
        <f>ROUND(I93*H93,2)</f>
        <v>0</v>
      </c>
      <c r="BL93" s="20" t="s">
        <v>147</v>
      </c>
      <c r="BM93" s="225" t="s">
        <v>83</v>
      </c>
    </row>
    <row r="94" s="2" customFormat="1">
      <c r="A94" s="41"/>
      <c r="B94" s="42"/>
      <c r="C94" s="43"/>
      <c r="D94" s="227" t="s">
        <v>148</v>
      </c>
      <c r="E94" s="43"/>
      <c r="F94" s="228" t="s">
        <v>743</v>
      </c>
      <c r="G94" s="43"/>
      <c r="H94" s="43"/>
      <c r="I94" s="229"/>
      <c r="J94" s="43"/>
      <c r="K94" s="43"/>
      <c r="L94" s="47"/>
      <c r="M94" s="230"/>
      <c r="N94" s="231"/>
      <c r="O94" s="87"/>
      <c r="P94" s="87"/>
      <c r="Q94" s="87"/>
      <c r="R94" s="87"/>
      <c r="S94" s="87"/>
      <c r="T94" s="87"/>
      <c r="U94" s="88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148</v>
      </c>
      <c r="AU94" s="20" t="s">
        <v>83</v>
      </c>
    </row>
    <row r="95" s="2" customFormat="1">
      <c r="A95" s="41"/>
      <c r="B95" s="42"/>
      <c r="C95" s="43"/>
      <c r="D95" s="227" t="s">
        <v>149</v>
      </c>
      <c r="E95" s="43"/>
      <c r="F95" s="232" t="s">
        <v>744</v>
      </c>
      <c r="G95" s="43"/>
      <c r="H95" s="43"/>
      <c r="I95" s="229"/>
      <c r="J95" s="43"/>
      <c r="K95" s="43"/>
      <c r="L95" s="47"/>
      <c r="M95" s="230"/>
      <c r="N95" s="231"/>
      <c r="O95" s="87"/>
      <c r="P95" s="87"/>
      <c r="Q95" s="87"/>
      <c r="R95" s="87"/>
      <c r="S95" s="87"/>
      <c r="T95" s="87"/>
      <c r="U95" s="88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149</v>
      </c>
      <c r="AU95" s="20" t="s">
        <v>83</v>
      </c>
    </row>
    <row r="96" s="13" customFormat="1">
      <c r="A96" s="13"/>
      <c r="B96" s="233"/>
      <c r="C96" s="234"/>
      <c r="D96" s="227" t="s">
        <v>151</v>
      </c>
      <c r="E96" s="235" t="s">
        <v>19</v>
      </c>
      <c r="F96" s="236" t="s">
        <v>745</v>
      </c>
      <c r="G96" s="234"/>
      <c r="H96" s="237">
        <v>882.38999999999999</v>
      </c>
      <c r="I96" s="238"/>
      <c r="J96" s="234"/>
      <c r="K96" s="234"/>
      <c r="L96" s="239"/>
      <c r="M96" s="240"/>
      <c r="N96" s="241"/>
      <c r="O96" s="241"/>
      <c r="P96" s="241"/>
      <c r="Q96" s="241"/>
      <c r="R96" s="241"/>
      <c r="S96" s="241"/>
      <c r="T96" s="241"/>
      <c r="U96" s="242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3" t="s">
        <v>151</v>
      </c>
      <c r="AU96" s="243" t="s">
        <v>83</v>
      </c>
      <c r="AV96" s="13" t="s">
        <v>83</v>
      </c>
      <c r="AW96" s="13" t="s">
        <v>35</v>
      </c>
      <c r="AX96" s="13" t="s">
        <v>74</v>
      </c>
      <c r="AY96" s="243" t="s">
        <v>141</v>
      </c>
    </row>
    <row r="97" s="13" customFormat="1">
      <c r="A97" s="13"/>
      <c r="B97" s="233"/>
      <c r="C97" s="234"/>
      <c r="D97" s="227" t="s">
        <v>151</v>
      </c>
      <c r="E97" s="235" t="s">
        <v>19</v>
      </c>
      <c r="F97" s="236" t="s">
        <v>746</v>
      </c>
      <c r="G97" s="234"/>
      <c r="H97" s="237">
        <v>202.06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1"/>
      <c r="U97" s="242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3" t="s">
        <v>151</v>
      </c>
      <c r="AU97" s="243" t="s">
        <v>83</v>
      </c>
      <c r="AV97" s="13" t="s">
        <v>83</v>
      </c>
      <c r="AW97" s="13" t="s">
        <v>35</v>
      </c>
      <c r="AX97" s="13" t="s">
        <v>74</v>
      </c>
      <c r="AY97" s="243" t="s">
        <v>141</v>
      </c>
    </row>
    <row r="98" s="13" customFormat="1">
      <c r="A98" s="13"/>
      <c r="B98" s="233"/>
      <c r="C98" s="234"/>
      <c r="D98" s="227" t="s">
        <v>151</v>
      </c>
      <c r="E98" s="235" t="s">
        <v>19</v>
      </c>
      <c r="F98" s="236" t="s">
        <v>747</v>
      </c>
      <c r="G98" s="234"/>
      <c r="H98" s="237">
        <v>342.19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1"/>
      <c r="U98" s="242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151</v>
      </c>
      <c r="AU98" s="243" t="s">
        <v>83</v>
      </c>
      <c r="AV98" s="13" t="s">
        <v>83</v>
      </c>
      <c r="AW98" s="13" t="s">
        <v>35</v>
      </c>
      <c r="AX98" s="13" t="s">
        <v>74</v>
      </c>
      <c r="AY98" s="243" t="s">
        <v>141</v>
      </c>
    </row>
    <row r="99" s="13" customFormat="1">
      <c r="A99" s="13"/>
      <c r="B99" s="233"/>
      <c r="C99" s="234"/>
      <c r="D99" s="227" t="s">
        <v>151</v>
      </c>
      <c r="E99" s="235" t="s">
        <v>19</v>
      </c>
      <c r="F99" s="236" t="s">
        <v>748</v>
      </c>
      <c r="G99" s="234"/>
      <c r="H99" s="237">
        <v>723.25999999999999</v>
      </c>
      <c r="I99" s="238"/>
      <c r="J99" s="234"/>
      <c r="K99" s="234"/>
      <c r="L99" s="239"/>
      <c r="M99" s="240"/>
      <c r="N99" s="241"/>
      <c r="O99" s="241"/>
      <c r="P99" s="241"/>
      <c r="Q99" s="241"/>
      <c r="R99" s="241"/>
      <c r="S99" s="241"/>
      <c r="T99" s="241"/>
      <c r="U99" s="242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151</v>
      </c>
      <c r="AU99" s="243" t="s">
        <v>83</v>
      </c>
      <c r="AV99" s="13" t="s">
        <v>83</v>
      </c>
      <c r="AW99" s="13" t="s">
        <v>35</v>
      </c>
      <c r="AX99" s="13" t="s">
        <v>74</v>
      </c>
      <c r="AY99" s="243" t="s">
        <v>141</v>
      </c>
    </row>
    <row r="100" s="13" customFormat="1">
      <c r="A100" s="13"/>
      <c r="B100" s="233"/>
      <c r="C100" s="234"/>
      <c r="D100" s="227" t="s">
        <v>151</v>
      </c>
      <c r="E100" s="235" t="s">
        <v>19</v>
      </c>
      <c r="F100" s="236" t="s">
        <v>749</v>
      </c>
      <c r="G100" s="234"/>
      <c r="H100" s="237">
        <v>634.27999999999997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1"/>
      <c r="U100" s="242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151</v>
      </c>
      <c r="AU100" s="243" t="s">
        <v>83</v>
      </c>
      <c r="AV100" s="13" t="s">
        <v>83</v>
      </c>
      <c r="AW100" s="13" t="s">
        <v>35</v>
      </c>
      <c r="AX100" s="13" t="s">
        <v>74</v>
      </c>
      <c r="AY100" s="243" t="s">
        <v>141</v>
      </c>
    </row>
    <row r="101" s="14" customFormat="1">
      <c r="A101" s="14"/>
      <c r="B101" s="244"/>
      <c r="C101" s="245"/>
      <c r="D101" s="227" t="s">
        <v>151</v>
      </c>
      <c r="E101" s="246" t="s">
        <v>19</v>
      </c>
      <c r="F101" s="247" t="s">
        <v>153</v>
      </c>
      <c r="G101" s="245"/>
      <c r="H101" s="248">
        <v>2784.1800000000003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2"/>
      <c r="U101" s="253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151</v>
      </c>
      <c r="AU101" s="254" t="s">
        <v>83</v>
      </c>
      <c r="AV101" s="14" t="s">
        <v>147</v>
      </c>
      <c r="AW101" s="14" t="s">
        <v>35</v>
      </c>
      <c r="AX101" s="14" t="s">
        <v>81</v>
      </c>
      <c r="AY101" s="254" t="s">
        <v>141</v>
      </c>
    </row>
    <row r="102" s="2" customFormat="1" ht="16.5" customHeight="1">
      <c r="A102" s="41"/>
      <c r="B102" s="42"/>
      <c r="C102" s="214" t="s">
        <v>83</v>
      </c>
      <c r="D102" s="214" t="s">
        <v>143</v>
      </c>
      <c r="E102" s="215" t="s">
        <v>283</v>
      </c>
      <c r="F102" s="216" t="s">
        <v>750</v>
      </c>
      <c r="G102" s="217" t="s">
        <v>183</v>
      </c>
      <c r="H102" s="218">
        <v>1051</v>
      </c>
      <c r="I102" s="219"/>
      <c r="J102" s="220">
        <f>ROUND(I102*H102,2)</f>
        <v>0</v>
      </c>
      <c r="K102" s="216" t="s">
        <v>19</v>
      </c>
      <c r="L102" s="47"/>
      <c r="M102" s="221" t="s">
        <v>19</v>
      </c>
      <c r="N102" s="222" t="s">
        <v>45</v>
      </c>
      <c r="O102" s="87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3">
        <f>S102*H102</f>
        <v>0</v>
      </c>
      <c r="U102" s="224" t="s">
        <v>19</v>
      </c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5" t="s">
        <v>147</v>
      </c>
      <c r="AT102" s="225" t="s">
        <v>143</v>
      </c>
      <c r="AU102" s="225" t="s">
        <v>83</v>
      </c>
      <c r="AY102" s="20" t="s">
        <v>141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20" t="s">
        <v>81</v>
      </c>
      <c r="BK102" s="226">
        <f>ROUND(I102*H102,2)</f>
        <v>0</v>
      </c>
      <c r="BL102" s="20" t="s">
        <v>147</v>
      </c>
      <c r="BM102" s="225" t="s">
        <v>147</v>
      </c>
    </row>
    <row r="103" s="2" customFormat="1">
      <c r="A103" s="41"/>
      <c r="B103" s="42"/>
      <c r="C103" s="43"/>
      <c r="D103" s="227" t="s">
        <v>148</v>
      </c>
      <c r="E103" s="43"/>
      <c r="F103" s="228" t="s">
        <v>750</v>
      </c>
      <c r="G103" s="43"/>
      <c r="H103" s="43"/>
      <c r="I103" s="229"/>
      <c r="J103" s="43"/>
      <c r="K103" s="43"/>
      <c r="L103" s="47"/>
      <c r="M103" s="230"/>
      <c r="N103" s="231"/>
      <c r="O103" s="87"/>
      <c r="P103" s="87"/>
      <c r="Q103" s="87"/>
      <c r="R103" s="87"/>
      <c r="S103" s="87"/>
      <c r="T103" s="87"/>
      <c r="U103" s="88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148</v>
      </c>
      <c r="AU103" s="20" t="s">
        <v>83</v>
      </c>
    </row>
    <row r="104" s="2" customFormat="1">
      <c r="A104" s="41"/>
      <c r="B104" s="42"/>
      <c r="C104" s="43"/>
      <c r="D104" s="227" t="s">
        <v>149</v>
      </c>
      <c r="E104" s="43"/>
      <c r="F104" s="232" t="s">
        <v>751</v>
      </c>
      <c r="G104" s="43"/>
      <c r="H104" s="43"/>
      <c r="I104" s="229"/>
      <c r="J104" s="43"/>
      <c r="K104" s="43"/>
      <c r="L104" s="47"/>
      <c r="M104" s="230"/>
      <c r="N104" s="231"/>
      <c r="O104" s="87"/>
      <c r="P104" s="87"/>
      <c r="Q104" s="87"/>
      <c r="R104" s="87"/>
      <c r="S104" s="87"/>
      <c r="T104" s="87"/>
      <c r="U104" s="88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149</v>
      </c>
      <c r="AU104" s="20" t="s">
        <v>83</v>
      </c>
    </row>
    <row r="105" s="13" customFormat="1">
      <c r="A105" s="13"/>
      <c r="B105" s="233"/>
      <c r="C105" s="234"/>
      <c r="D105" s="227" t="s">
        <v>151</v>
      </c>
      <c r="E105" s="235" t="s">
        <v>19</v>
      </c>
      <c r="F105" s="236" t="s">
        <v>752</v>
      </c>
      <c r="G105" s="234"/>
      <c r="H105" s="237">
        <v>247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1"/>
      <c r="U105" s="242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151</v>
      </c>
      <c r="AU105" s="243" t="s">
        <v>83</v>
      </c>
      <c r="AV105" s="13" t="s">
        <v>83</v>
      </c>
      <c r="AW105" s="13" t="s">
        <v>35</v>
      </c>
      <c r="AX105" s="13" t="s">
        <v>74</v>
      </c>
      <c r="AY105" s="243" t="s">
        <v>141</v>
      </c>
    </row>
    <row r="106" s="13" customFormat="1">
      <c r="A106" s="13"/>
      <c r="B106" s="233"/>
      <c r="C106" s="234"/>
      <c r="D106" s="227" t="s">
        <v>151</v>
      </c>
      <c r="E106" s="235" t="s">
        <v>19</v>
      </c>
      <c r="F106" s="236" t="s">
        <v>753</v>
      </c>
      <c r="G106" s="234"/>
      <c r="H106" s="237">
        <v>72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1"/>
      <c r="U106" s="242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151</v>
      </c>
      <c r="AU106" s="243" t="s">
        <v>83</v>
      </c>
      <c r="AV106" s="13" t="s">
        <v>83</v>
      </c>
      <c r="AW106" s="13" t="s">
        <v>35</v>
      </c>
      <c r="AX106" s="13" t="s">
        <v>74</v>
      </c>
      <c r="AY106" s="243" t="s">
        <v>141</v>
      </c>
    </row>
    <row r="107" s="13" customFormat="1">
      <c r="A107" s="13"/>
      <c r="B107" s="233"/>
      <c r="C107" s="234"/>
      <c r="D107" s="227" t="s">
        <v>151</v>
      </c>
      <c r="E107" s="235" t="s">
        <v>19</v>
      </c>
      <c r="F107" s="236" t="s">
        <v>754</v>
      </c>
      <c r="G107" s="234"/>
      <c r="H107" s="237">
        <v>100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1"/>
      <c r="U107" s="242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151</v>
      </c>
      <c r="AU107" s="243" t="s">
        <v>83</v>
      </c>
      <c r="AV107" s="13" t="s">
        <v>83</v>
      </c>
      <c r="AW107" s="13" t="s">
        <v>35</v>
      </c>
      <c r="AX107" s="13" t="s">
        <v>74</v>
      </c>
      <c r="AY107" s="243" t="s">
        <v>141</v>
      </c>
    </row>
    <row r="108" s="13" customFormat="1">
      <c r="A108" s="13"/>
      <c r="B108" s="233"/>
      <c r="C108" s="234"/>
      <c r="D108" s="227" t="s">
        <v>151</v>
      </c>
      <c r="E108" s="235" t="s">
        <v>19</v>
      </c>
      <c r="F108" s="236" t="s">
        <v>755</v>
      </c>
      <c r="G108" s="234"/>
      <c r="H108" s="237">
        <v>276</v>
      </c>
      <c r="I108" s="238"/>
      <c r="J108" s="234"/>
      <c r="K108" s="234"/>
      <c r="L108" s="239"/>
      <c r="M108" s="240"/>
      <c r="N108" s="241"/>
      <c r="O108" s="241"/>
      <c r="P108" s="241"/>
      <c r="Q108" s="241"/>
      <c r="R108" s="241"/>
      <c r="S108" s="241"/>
      <c r="T108" s="241"/>
      <c r="U108" s="242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3" t="s">
        <v>151</v>
      </c>
      <c r="AU108" s="243" t="s">
        <v>83</v>
      </c>
      <c r="AV108" s="13" t="s">
        <v>83</v>
      </c>
      <c r="AW108" s="13" t="s">
        <v>35</v>
      </c>
      <c r="AX108" s="13" t="s">
        <v>74</v>
      </c>
      <c r="AY108" s="243" t="s">
        <v>141</v>
      </c>
    </row>
    <row r="109" s="13" customFormat="1">
      <c r="A109" s="13"/>
      <c r="B109" s="233"/>
      <c r="C109" s="234"/>
      <c r="D109" s="227" t="s">
        <v>151</v>
      </c>
      <c r="E109" s="235" t="s">
        <v>19</v>
      </c>
      <c r="F109" s="236" t="s">
        <v>756</v>
      </c>
      <c r="G109" s="234"/>
      <c r="H109" s="237">
        <v>356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1"/>
      <c r="U109" s="242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151</v>
      </c>
      <c r="AU109" s="243" t="s">
        <v>83</v>
      </c>
      <c r="AV109" s="13" t="s">
        <v>83</v>
      </c>
      <c r="AW109" s="13" t="s">
        <v>35</v>
      </c>
      <c r="AX109" s="13" t="s">
        <v>74</v>
      </c>
      <c r="AY109" s="243" t="s">
        <v>141</v>
      </c>
    </row>
    <row r="110" s="14" customFormat="1">
      <c r="A110" s="14"/>
      <c r="B110" s="244"/>
      <c r="C110" s="245"/>
      <c r="D110" s="227" t="s">
        <v>151</v>
      </c>
      <c r="E110" s="246" t="s">
        <v>19</v>
      </c>
      <c r="F110" s="247" t="s">
        <v>153</v>
      </c>
      <c r="G110" s="245"/>
      <c r="H110" s="248">
        <v>1051</v>
      </c>
      <c r="I110" s="249"/>
      <c r="J110" s="245"/>
      <c r="K110" s="245"/>
      <c r="L110" s="250"/>
      <c r="M110" s="251"/>
      <c r="N110" s="252"/>
      <c r="O110" s="252"/>
      <c r="P110" s="252"/>
      <c r="Q110" s="252"/>
      <c r="R110" s="252"/>
      <c r="S110" s="252"/>
      <c r="T110" s="252"/>
      <c r="U110" s="253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4" t="s">
        <v>151</v>
      </c>
      <c r="AU110" s="254" t="s">
        <v>83</v>
      </c>
      <c r="AV110" s="14" t="s">
        <v>147</v>
      </c>
      <c r="AW110" s="14" t="s">
        <v>35</v>
      </c>
      <c r="AX110" s="14" t="s">
        <v>81</v>
      </c>
      <c r="AY110" s="254" t="s">
        <v>141</v>
      </c>
    </row>
    <row r="111" s="2" customFormat="1" ht="24.15" customHeight="1">
      <c r="A111" s="41"/>
      <c r="B111" s="42"/>
      <c r="C111" s="214" t="s">
        <v>157</v>
      </c>
      <c r="D111" s="214" t="s">
        <v>143</v>
      </c>
      <c r="E111" s="215" t="s">
        <v>563</v>
      </c>
      <c r="F111" s="216" t="s">
        <v>757</v>
      </c>
      <c r="G111" s="217" t="s">
        <v>183</v>
      </c>
      <c r="H111" s="218">
        <v>1051</v>
      </c>
      <c r="I111" s="219"/>
      <c r="J111" s="220">
        <f>ROUND(I111*H111,2)</f>
        <v>0</v>
      </c>
      <c r="K111" s="216" t="s">
        <v>19</v>
      </c>
      <c r="L111" s="47"/>
      <c r="M111" s="221" t="s">
        <v>19</v>
      </c>
      <c r="N111" s="222" t="s">
        <v>45</v>
      </c>
      <c r="O111" s="87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3">
        <f>S111*H111</f>
        <v>0</v>
      </c>
      <c r="U111" s="224" t="s">
        <v>19</v>
      </c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5" t="s">
        <v>147</v>
      </c>
      <c r="AT111" s="225" t="s">
        <v>143</v>
      </c>
      <c r="AU111" s="225" t="s">
        <v>83</v>
      </c>
      <c r="AY111" s="20" t="s">
        <v>141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20" t="s">
        <v>81</v>
      </c>
      <c r="BK111" s="226">
        <f>ROUND(I111*H111,2)</f>
        <v>0</v>
      </c>
      <c r="BL111" s="20" t="s">
        <v>147</v>
      </c>
      <c r="BM111" s="225" t="s">
        <v>162</v>
      </c>
    </row>
    <row r="112" s="2" customFormat="1">
      <c r="A112" s="41"/>
      <c r="B112" s="42"/>
      <c r="C112" s="43"/>
      <c r="D112" s="227" t="s">
        <v>148</v>
      </c>
      <c r="E112" s="43"/>
      <c r="F112" s="228" t="s">
        <v>757</v>
      </c>
      <c r="G112" s="43"/>
      <c r="H112" s="43"/>
      <c r="I112" s="229"/>
      <c r="J112" s="43"/>
      <c r="K112" s="43"/>
      <c r="L112" s="47"/>
      <c r="M112" s="230"/>
      <c r="N112" s="231"/>
      <c r="O112" s="87"/>
      <c r="P112" s="87"/>
      <c r="Q112" s="87"/>
      <c r="R112" s="87"/>
      <c r="S112" s="87"/>
      <c r="T112" s="87"/>
      <c r="U112" s="88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148</v>
      </c>
      <c r="AU112" s="20" t="s">
        <v>83</v>
      </c>
    </row>
    <row r="113" s="2" customFormat="1">
      <c r="A113" s="41"/>
      <c r="B113" s="42"/>
      <c r="C113" s="43"/>
      <c r="D113" s="227" t="s">
        <v>149</v>
      </c>
      <c r="E113" s="43"/>
      <c r="F113" s="232" t="s">
        <v>758</v>
      </c>
      <c r="G113" s="43"/>
      <c r="H113" s="43"/>
      <c r="I113" s="229"/>
      <c r="J113" s="43"/>
      <c r="K113" s="43"/>
      <c r="L113" s="47"/>
      <c r="M113" s="230"/>
      <c r="N113" s="231"/>
      <c r="O113" s="87"/>
      <c r="P113" s="87"/>
      <c r="Q113" s="87"/>
      <c r="R113" s="87"/>
      <c r="S113" s="87"/>
      <c r="T113" s="87"/>
      <c r="U113" s="88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149</v>
      </c>
      <c r="AU113" s="20" t="s">
        <v>83</v>
      </c>
    </row>
    <row r="114" s="2" customFormat="1" ht="16.5" customHeight="1">
      <c r="A114" s="41"/>
      <c r="B114" s="42"/>
      <c r="C114" s="214" t="s">
        <v>147</v>
      </c>
      <c r="D114" s="214" t="s">
        <v>143</v>
      </c>
      <c r="E114" s="215" t="s">
        <v>759</v>
      </c>
      <c r="F114" s="216" t="s">
        <v>760</v>
      </c>
      <c r="G114" s="217" t="s">
        <v>183</v>
      </c>
      <c r="H114" s="218">
        <v>1051</v>
      </c>
      <c r="I114" s="219"/>
      <c r="J114" s="220">
        <f>ROUND(I114*H114,2)</f>
        <v>0</v>
      </c>
      <c r="K114" s="216" t="s">
        <v>19</v>
      </c>
      <c r="L114" s="47"/>
      <c r="M114" s="221" t="s">
        <v>19</v>
      </c>
      <c r="N114" s="222" t="s">
        <v>45</v>
      </c>
      <c r="O114" s="87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3">
        <f>S114*H114</f>
        <v>0</v>
      </c>
      <c r="U114" s="224" t="s">
        <v>19</v>
      </c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5" t="s">
        <v>147</v>
      </c>
      <c r="AT114" s="225" t="s">
        <v>143</v>
      </c>
      <c r="AU114" s="225" t="s">
        <v>83</v>
      </c>
      <c r="AY114" s="20" t="s">
        <v>141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20" t="s">
        <v>81</v>
      </c>
      <c r="BK114" s="226">
        <f>ROUND(I114*H114,2)</f>
        <v>0</v>
      </c>
      <c r="BL114" s="20" t="s">
        <v>147</v>
      </c>
      <c r="BM114" s="225" t="s">
        <v>169</v>
      </c>
    </row>
    <row r="115" s="2" customFormat="1">
      <c r="A115" s="41"/>
      <c r="B115" s="42"/>
      <c r="C115" s="43"/>
      <c r="D115" s="227" t="s">
        <v>148</v>
      </c>
      <c r="E115" s="43"/>
      <c r="F115" s="228" t="s">
        <v>760</v>
      </c>
      <c r="G115" s="43"/>
      <c r="H115" s="43"/>
      <c r="I115" s="229"/>
      <c r="J115" s="43"/>
      <c r="K115" s="43"/>
      <c r="L115" s="47"/>
      <c r="M115" s="230"/>
      <c r="N115" s="231"/>
      <c r="O115" s="87"/>
      <c r="P115" s="87"/>
      <c r="Q115" s="87"/>
      <c r="R115" s="87"/>
      <c r="S115" s="87"/>
      <c r="T115" s="87"/>
      <c r="U115" s="88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148</v>
      </c>
      <c r="AU115" s="20" t="s">
        <v>83</v>
      </c>
    </row>
    <row r="116" s="2" customFormat="1">
      <c r="A116" s="41"/>
      <c r="B116" s="42"/>
      <c r="C116" s="43"/>
      <c r="D116" s="227" t="s">
        <v>149</v>
      </c>
      <c r="E116" s="43"/>
      <c r="F116" s="232" t="s">
        <v>761</v>
      </c>
      <c r="G116" s="43"/>
      <c r="H116" s="43"/>
      <c r="I116" s="229"/>
      <c r="J116" s="43"/>
      <c r="K116" s="43"/>
      <c r="L116" s="47"/>
      <c r="M116" s="230"/>
      <c r="N116" s="231"/>
      <c r="O116" s="87"/>
      <c r="P116" s="87"/>
      <c r="Q116" s="87"/>
      <c r="R116" s="87"/>
      <c r="S116" s="87"/>
      <c r="T116" s="87"/>
      <c r="U116" s="88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149</v>
      </c>
      <c r="AU116" s="20" t="s">
        <v>83</v>
      </c>
    </row>
    <row r="117" s="12" customFormat="1" ht="22.8" customHeight="1">
      <c r="A117" s="12"/>
      <c r="B117" s="198"/>
      <c r="C117" s="199"/>
      <c r="D117" s="200" t="s">
        <v>73</v>
      </c>
      <c r="E117" s="212" t="s">
        <v>147</v>
      </c>
      <c r="F117" s="212" t="s">
        <v>401</v>
      </c>
      <c r="G117" s="199"/>
      <c r="H117" s="199"/>
      <c r="I117" s="202"/>
      <c r="J117" s="213">
        <f>BK117</f>
        <v>0</v>
      </c>
      <c r="K117" s="199"/>
      <c r="L117" s="204"/>
      <c r="M117" s="205"/>
      <c r="N117" s="206"/>
      <c r="O117" s="206"/>
      <c r="P117" s="207">
        <f>SUM(P118:P125)</f>
        <v>0</v>
      </c>
      <c r="Q117" s="206"/>
      <c r="R117" s="207">
        <f>SUM(R118:R125)</f>
        <v>0</v>
      </c>
      <c r="S117" s="206"/>
      <c r="T117" s="207">
        <f>SUM(T118:T125)</f>
        <v>0</v>
      </c>
      <c r="U117" s="208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9" t="s">
        <v>81</v>
      </c>
      <c r="AT117" s="210" t="s">
        <v>73</v>
      </c>
      <c r="AU117" s="210" t="s">
        <v>81</v>
      </c>
      <c r="AY117" s="209" t="s">
        <v>141</v>
      </c>
      <c r="BK117" s="211">
        <f>SUM(BK118:BK125)</f>
        <v>0</v>
      </c>
    </row>
    <row r="118" s="2" customFormat="1" ht="16.5" customHeight="1">
      <c r="A118" s="41"/>
      <c r="B118" s="42"/>
      <c r="C118" s="214" t="s">
        <v>173</v>
      </c>
      <c r="D118" s="214" t="s">
        <v>143</v>
      </c>
      <c r="E118" s="215" t="s">
        <v>762</v>
      </c>
      <c r="F118" s="216" t="s">
        <v>763</v>
      </c>
      <c r="G118" s="217" t="s">
        <v>374</v>
      </c>
      <c r="H118" s="218">
        <v>4</v>
      </c>
      <c r="I118" s="219"/>
      <c r="J118" s="220">
        <f>ROUND(I118*H118,2)</f>
        <v>0</v>
      </c>
      <c r="K118" s="216" t="s">
        <v>19</v>
      </c>
      <c r="L118" s="47"/>
      <c r="M118" s="221" t="s">
        <v>19</v>
      </c>
      <c r="N118" s="222" t="s">
        <v>45</v>
      </c>
      <c r="O118" s="87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3">
        <f>S118*H118</f>
        <v>0</v>
      </c>
      <c r="U118" s="224" t="s">
        <v>19</v>
      </c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5" t="s">
        <v>147</v>
      </c>
      <c r="AT118" s="225" t="s">
        <v>143</v>
      </c>
      <c r="AU118" s="225" t="s">
        <v>83</v>
      </c>
      <c r="AY118" s="20" t="s">
        <v>141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20" t="s">
        <v>81</v>
      </c>
      <c r="BK118" s="226">
        <f>ROUND(I118*H118,2)</f>
        <v>0</v>
      </c>
      <c r="BL118" s="20" t="s">
        <v>147</v>
      </c>
      <c r="BM118" s="225" t="s">
        <v>176</v>
      </c>
    </row>
    <row r="119" s="2" customFormat="1">
      <c r="A119" s="41"/>
      <c r="B119" s="42"/>
      <c r="C119" s="43"/>
      <c r="D119" s="227" t="s">
        <v>148</v>
      </c>
      <c r="E119" s="43"/>
      <c r="F119" s="228" t="s">
        <v>763</v>
      </c>
      <c r="G119" s="43"/>
      <c r="H119" s="43"/>
      <c r="I119" s="229"/>
      <c r="J119" s="43"/>
      <c r="K119" s="43"/>
      <c r="L119" s="47"/>
      <c r="M119" s="230"/>
      <c r="N119" s="231"/>
      <c r="O119" s="87"/>
      <c r="P119" s="87"/>
      <c r="Q119" s="87"/>
      <c r="R119" s="87"/>
      <c r="S119" s="87"/>
      <c r="T119" s="87"/>
      <c r="U119" s="88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148</v>
      </c>
      <c r="AU119" s="20" t="s">
        <v>83</v>
      </c>
    </row>
    <row r="120" s="13" customFormat="1">
      <c r="A120" s="13"/>
      <c r="B120" s="233"/>
      <c r="C120" s="234"/>
      <c r="D120" s="227" t="s">
        <v>151</v>
      </c>
      <c r="E120" s="235" t="s">
        <v>19</v>
      </c>
      <c r="F120" s="236" t="s">
        <v>764</v>
      </c>
      <c r="G120" s="234"/>
      <c r="H120" s="237">
        <v>4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1"/>
      <c r="U120" s="242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151</v>
      </c>
      <c r="AU120" s="243" t="s">
        <v>83</v>
      </c>
      <c r="AV120" s="13" t="s">
        <v>83</v>
      </c>
      <c r="AW120" s="13" t="s">
        <v>35</v>
      </c>
      <c r="AX120" s="13" t="s">
        <v>74</v>
      </c>
      <c r="AY120" s="243" t="s">
        <v>141</v>
      </c>
    </row>
    <row r="121" s="14" customFormat="1">
      <c r="A121" s="14"/>
      <c r="B121" s="244"/>
      <c r="C121" s="245"/>
      <c r="D121" s="227" t="s">
        <v>151</v>
      </c>
      <c r="E121" s="246" t="s">
        <v>19</v>
      </c>
      <c r="F121" s="247" t="s">
        <v>153</v>
      </c>
      <c r="G121" s="245"/>
      <c r="H121" s="248">
        <v>4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2"/>
      <c r="U121" s="253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4" t="s">
        <v>151</v>
      </c>
      <c r="AU121" s="254" t="s">
        <v>83</v>
      </c>
      <c r="AV121" s="14" t="s">
        <v>147</v>
      </c>
      <c r="AW121" s="14" t="s">
        <v>35</v>
      </c>
      <c r="AX121" s="14" t="s">
        <v>81</v>
      </c>
      <c r="AY121" s="254" t="s">
        <v>141</v>
      </c>
    </row>
    <row r="122" s="2" customFormat="1" ht="16.5" customHeight="1">
      <c r="A122" s="41"/>
      <c r="B122" s="42"/>
      <c r="C122" s="214" t="s">
        <v>162</v>
      </c>
      <c r="D122" s="214" t="s">
        <v>143</v>
      </c>
      <c r="E122" s="215" t="s">
        <v>765</v>
      </c>
      <c r="F122" s="216" t="s">
        <v>766</v>
      </c>
      <c r="G122" s="217" t="s">
        <v>374</v>
      </c>
      <c r="H122" s="218">
        <v>1</v>
      </c>
      <c r="I122" s="219"/>
      <c r="J122" s="220">
        <f>ROUND(I122*H122,2)</f>
        <v>0</v>
      </c>
      <c r="K122" s="216" t="s">
        <v>19</v>
      </c>
      <c r="L122" s="47"/>
      <c r="M122" s="221" t="s">
        <v>19</v>
      </c>
      <c r="N122" s="222" t="s">
        <v>45</v>
      </c>
      <c r="O122" s="87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3">
        <f>S122*H122</f>
        <v>0</v>
      </c>
      <c r="U122" s="224" t="s">
        <v>19</v>
      </c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5" t="s">
        <v>147</v>
      </c>
      <c r="AT122" s="225" t="s">
        <v>143</v>
      </c>
      <c r="AU122" s="225" t="s">
        <v>83</v>
      </c>
      <c r="AY122" s="20" t="s">
        <v>141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20" t="s">
        <v>81</v>
      </c>
      <c r="BK122" s="226">
        <f>ROUND(I122*H122,2)</f>
        <v>0</v>
      </c>
      <c r="BL122" s="20" t="s">
        <v>147</v>
      </c>
      <c r="BM122" s="225" t="s">
        <v>8</v>
      </c>
    </row>
    <row r="123" s="2" customFormat="1">
      <c r="A123" s="41"/>
      <c r="B123" s="42"/>
      <c r="C123" s="43"/>
      <c r="D123" s="227" t="s">
        <v>148</v>
      </c>
      <c r="E123" s="43"/>
      <c r="F123" s="228" t="s">
        <v>767</v>
      </c>
      <c r="G123" s="43"/>
      <c r="H123" s="43"/>
      <c r="I123" s="229"/>
      <c r="J123" s="43"/>
      <c r="K123" s="43"/>
      <c r="L123" s="47"/>
      <c r="M123" s="230"/>
      <c r="N123" s="231"/>
      <c r="O123" s="87"/>
      <c r="P123" s="87"/>
      <c r="Q123" s="87"/>
      <c r="R123" s="87"/>
      <c r="S123" s="87"/>
      <c r="T123" s="87"/>
      <c r="U123" s="88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148</v>
      </c>
      <c r="AU123" s="20" t="s">
        <v>83</v>
      </c>
    </row>
    <row r="124" s="13" customFormat="1">
      <c r="A124" s="13"/>
      <c r="B124" s="233"/>
      <c r="C124" s="234"/>
      <c r="D124" s="227" t="s">
        <v>151</v>
      </c>
      <c r="E124" s="235" t="s">
        <v>19</v>
      </c>
      <c r="F124" s="236" t="s">
        <v>768</v>
      </c>
      <c r="G124" s="234"/>
      <c r="H124" s="237">
        <v>1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1"/>
      <c r="U124" s="242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151</v>
      </c>
      <c r="AU124" s="243" t="s">
        <v>83</v>
      </c>
      <c r="AV124" s="13" t="s">
        <v>83</v>
      </c>
      <c r="AW124" s="13" t="s">
        <v>35</v>
      </c>
      <c r="AX124" s="13" t="s">
        <v>74</v>
      </c>
      <c r="AY124" s="243" t="s">
        <v>141</v>
      </c>
    </row>
    <row r="125" s="14" customFormat="1">
      <c r="A125" s="14"/>
      <c r="B125" s="244"/>
      <c r="C125" s="245"/>
      <c r="D125" s="227" t="s">
        <v>151</v>
      </c>
      <c r="E125" s="246" t="s">
        <v>19</v>
      </c>
      <c r="F125" s="247" t="s">
        <v>153</v>
      </c>
      <c r="G125" s="245"/>
      <c r="H125" s="248">
        <v>1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2"/>
      <c r="U125" s="253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151</v>
      </c>
      <c r="AU125" s="254" t="s">
        <v>83</v>
      </c>
      <c r="AV125" s="14" t="s">
        <v>147</v>
      </c>
      <c r="AW125" s="14" t="s">
        <v>35</v>
      </c>
      <c r="AX125" s="14" t="s">
        <v>81</v>
      </c>
      <c r="AY125" s="254" t="s">
        <v>141</v>
      </c>
    </row>
    <row r="126" s="12" customFormat="1" ht="22.8" customHeight="1">
      <c r="A126" s="12"/>
      <c r="B126" s="198"/>
      <c r="C126" s="199"/>
      <c r="D126" s="200" t="s">
        <v>73</v>
      </c>
      <c r="E126" s="212" t="s">
        <v>579</v>
      </c>
      <c r="F126" s="212" t="s">
        <v>580</v>
      </c>
      <c r="G126" s="199"/>
      <c r="H126" s="199"/>
      <c r="I126" s="202"/>
      <c r="J126" s="213">
        <f>BK126</f>
        <v>0</v>
      </c>
      <c r="K126" s="199"/>
      <c r="L126" s="204"/>
      <c r="M126" s="205"/>
      <c r="N126" s="206"/>
      <c r="O126" s="206"/>
      <c r="P126" s="207">
        <f>SUM(P127:P129)</f>
        <v>0</v>
      </c>
      <c r="Q126" s="206"/>
      <c r="R126" s="207">
        <f>SUM(R127:R129)</f>
        <v>0</v>
      </c>
      <c r="S126" s="206"/>
      <c r="T126" s="207">
        <f>SUM(T127:T129)</f>
        <v>0</v>
      </c>
      <c r="U126" s="208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9" t="s">
        <v>81</v>
      </c>
      <c r="AT126" s="210" t="s">
        <v>73</v>
      </c>
      <c r="AU126" s="210" t="s">
        <v>81</v>
      </c>
      <c r="AY126" s="209" t="s">
        <v>141</v>
      </c>
      <c r="BK126" s="211">
        <f>SUM(BK127:BK129)</f>
        <v>0</v>
      </c>
    </row>
    <row r="127" s="2" customFormat="1" ht="16.5" customHeight="1">
      <c r="A127" s="41"/>
      <c r="B127" s="42"/>
      <c r="C127" s="214" t="s">
        <v>187</v>
      </c>
      <c r="D127" s="214" t="s">
        <v>143</v>
      </c>
      <c r="E127" s="215" t="s">
        <v>581</v>
      </c>
      <c r="F127" s="216" t="s">
        <v>582</v>
      </c>
      <c r="G127" s="217" t="s">
        <v>254</v>
      </c>
      <c r="H127" s="218">
        <v>1.6259999999999999</v>
      </c>
      <c r="I127" s="219"/>
      <c r="J127" s="220">
        <f>ROUND(I127*H127,2)</f>
        <v>0</v>
      </c>
      <c r="K127" s="216" t="s">
        <v>161</v>
      </c>
      <c r="L127" s="47"/>
      <c r="M127" s="221" t="s">
        <v>19</v>
      </c>
      <c r="N127" s="222" t="s">
        <v>45</v>
      </c>
      <c r="O127" s="87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3">
        <f>S127*H127</f>
        <v>0</v>
      </c>
      <c r="U127" s="224" t="s">
        <v>19</v>
      </c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5" t="s">
        <v>147</v>
      </c>
      <c r="AT127" s="225" t="s">
        <v>143</v>
      </c>
      <c r="AU127" s="225" t="s">
        <v>83</v>
      </c>
      <c r="AY127" s="20" t="s">
        <v>141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20" t="s">
        <v>81</v>
      </c>
      <c r="BK127" s="226">
        <f>ROUND(I127*H127,2)</f>
        <v>0</v>
      </c>
      <c r="BL127" s="20" t="s">
        <v>147</v>
      </c>
      <c r="BM127" s="225" t="s">
        <v>190</v>
      </c>
    </row>
    <row r="128" s="2" customFormat="1">
      <c r="A128" s="41"/>
      <c r="B128" s="42"/>
      <c r="C128" s="43"/>
      <c r="D128" s="227" t="s">
        <v>148</v>
      </c>
      <c r="E128" s="43"/>
      <c r="F128" s="228" t="s">
        <v>584</v>
      </c>
      <c r="G128" s="43"/>
      <c r="H128" s="43"/>
      <c r="I128" s="229"/>
      <c r="J128" s="43"/>
      <c r="K128" s="43"/>
      <c r="L128" s="47"/>
      <c r="M128" s="230"/>
      <c r="N128" s="231"/>
      <c r="O128" s="87"/>
      <c r="P128" s="87"/>
      <c r="Q128" s="87"/>
      <c r="R128" s="87"/>
      <c r="S128" s="87"/>
      <c r="T128" s="87"/>
      <c r="U128" s="88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148</v>
      </c>
      <c r="AU128" s="20" t="s">
        <v>83</v>
      </c>
    </row>
    <row r="129" s="2" customFormat="1">
      <c r="A129" s="41"/>
      <c r="B129" s="42"/>
      <c r="C129" s="43"/>
      <c r="D129" s="255" t="s">
        <v>164</v>
      </c>
      <c r="E129" s="43"/>
      <c r="F129" s="256" t="s">
        <v>585</v>
      </c>
      <c r="G129" s="43"/>
      <c r="H129" s="43"/>
      <c r="I129" s="229"/>
      <c r="J129" s="43"/>
      <c r="K129" s="43"/>
      <c r="L129" s="47"/>
      <c r="M129" s="230"/>
      <c r="N129" s="231"/>
      <c r="O129" s="87"/>
      <c r="P129" s="87"/>
      <c r="Q129" s="87"/>
      <c r="R129" s="87"/>
      <c r="S129" s="87"/>
      <c r="T129" s="87"/>
      <c r="U129" s="88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164</v>
      </c>
      <c r="AU129" s="20" t="s">
        <v>83</v>
      </c>
    </row>
    <row r="130" s="12" customFormat="1" ht="22.8" customHeight="1">
      <c r="A130" s="12"/>
      <c r="B130" s="198"/>
      <c r="C130" s="199"/>
      <c r="D130" s="200" t="s">
        <v>73</v>
      </c>
      <c r="E130" s="212" t="s">
        <v>673</v>
      </c>
      <c r="F130" s="212" t="s">
        <v>674</v>
      </c>
      <c r="G130" s="199"/>
      <c r="H130" s="199"/>
      <c r="I130" s="202"/>
      <c r="J130" s="213">
        <f>BK130</f>
        <v>0</v>
      </c>
      <c r="K130" s="199"/>
      <c r="L130" s="204"/>
      <c r="M130" s="205"/>
      <c r="N130" s="206"/>
      <c r="O130" s="206"/>
      <c r="P130" s="207">
        <f>SUM(P131:P133)</f>
        <v>0</v>
      </c>
      <c r="Q130" s="206"/>
      <c r="R130" s="207">
        <f>SUM(R131:R133)</f>
        <v>0</v>
      </c>
      <c r="S130" s="206"/>
      <c r="T130" s="207">
        <f>SUM(T131:T133)</f>
        <v>0</v>
      </c>
      <c r="U130" s="208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9" t="s">
        <v>173</v>
      </c>
      <c r="AT130" s="210" t="s">
        <v>73</v>
      </c>
      <c r="AU130" s="210" t="s">
        <v>81</v>
      </c>
      <c r="AY130" s="209" t="s">
        <v>141</v>
      </c>
      <c r="BK130" s="211">
        <f>SUM(BK131:BK133)</f>
        <v>0</v>
      </c>
    </row>
    <row r="131" s="2" customFormat="1" ht="16.5" customHeight="1">
      <c r="A131" s="41"/>
      <c r="B131" s="42"/>
      <c r="C131" s="214" t="s">
        <v>169</v>
      </c>
      <c r="D131" s="214" t="s">
        <v>143</v>
      </c>
      <c r="E131" s="215" t="s">
        <v>769</v>
      </c>
      <c r="F131" s="216" t="s">
        <v>770</v>
      </c>
      <c r="G131" s="217" t="s">
        <v>183</v>
      </c>
      <c r="H131" s="218">
        <v>-1051</v>
      </c>
      <c r="I131" s="219"/>
      <c r="J131" s="220">
        <f>ROUND(I131*H131,2)</f>
        <v>0</v>
      </c>
      <c r="K131" s="216" t="s">
        <v>19</v>
      </c>
      <c r="L131" s="47"/>
      <c r="M131" s="221" t="s">
        <v>19</v>
      </c>
      <c r="N131" s="222" t="s">
        <v>45</v>
      </c>
      <c r="O131" s="87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3">
        <f>S131*H131</f>
        <v>0</v>
      </c>
      <c r="U131" s="224" t="s">
        <v>19</v>
      </c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5" t="s">
        <v>147</v>
      </c>
      <c r="AT131" s="225" t="s">
        <v>143</v>
      </c>
      <c r="AU131" s="225" t="s">
        <v>83</v>
      </c>
      <c r="AY131" s="20" t="s">
        <v>141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20" t="s">
        <v>81</v>
      </c>
      <c r="BK131" s="226">
        <f>ROUND(I131*H131,2)</f>
        <v>0</v>
      </c>
      <c r="BL131" s="20" t="s">
        <v>147</v>
      </c>
      <c r="BM131" s="225" t="s">
        <v>196</v>
      </c>
    </row>
    <row r="132" s="2" customFormat="1">
      <c r="A132" s="41"/>
      <c r="B132" s="42"/>
      <c r="C132" s="43"/>
      <c r="D132" s="227" t="s">
        <v>148</v>
      </c>
      <c r="E132" s="43"/>
      <c r="F132" s="228" t="s">
        <v>770</v>
      </c>
      <c r="G132" s="43"/>
      <c r="H132" s="43"/>
      <c r="I132" s="229"/>
      <c r="J132" s="43"/>
      <c r="K132" s="43"/>
      <c r="L132" s="47"/>
      <c r="M132" s="230"/>
      <c r="N132" s="231"/>
      <c r="O132" s="87"/>
      <c r="P132" s="87"/>
      <c r="Q132" s="87"/>
      <c r="R132" s="87"/>
      <c r="S132" s="87"/>
      <c r="T132" s="87"/>
      <c r="U132" s="88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148</v>
      </c>
      <c r="AU132" s="20" t="s">
        <v>83</v>
      </c>
    </row>
    <row r="133" s="2" customFormat="1">
      <c r="A133" s="41"/>
      <c r="B133" s="42"/>
      <c r="C133" s="43"/>
      <c r="D133" s="227" t="s">
        <v>149</v>
      </c>
      <c r="E133" s="43"/>
      <c r="F133" s="232" t="s">
        <v>771</v>
      </c>
      <c r="G133" s="43"/>
      <c r="H133" s="43"/>
      <c r="I133" s="229"/>
      <c r="J133" s="43"/>
      <c r="K133" s="43"/>
      <c r="L133" s="47"/>
      <c r="M133" s="281"/>
      <c r="N133" s="282"/>
      <c r="O133" s="283"/>
      <c r="P133" s="283"/>
      <c r="Q133" s="283"/>
      <c r="R133" s="283"/>
      <c r="S133" s="283"/>
      <c r="T133" s="283"/>
      <c r="U133" s="284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149</v>
      </c>
      <c r="AU133" s="20" t="s">
        <v>83</v>
      </c>
    </row>
    <row r="134" s="2" customFormat="1" ht="6.96" customHeight="1">
      <c r="A134" s="41"/>
      <c r="B134" s="62"/>
      <c r="C134" s="63"/>
      <c r="D134" s="63"/>
      <c r="E134" s="63"/>
      <c r="F134" s="63"/>
      <c r="G134" s="63"/>
      <c r="H134" s="63"/>
      <c r="I134" s="63"/>
      <c r="J134" s="63"/>
      <c r="K134" s="63"/>
      <c r="L134" s="47"/>
      <c r="M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</row>
  </sheetData>
  <sheetProtection sheet="1" autoFilter="0" formatColumns="0" formatRows="0" objects="1" scenarios="1" spinCount="100000" saltValue="KPh5PB0mN6BgzHvT57YsfNAFvcCYbD/2fPZdmPUXK2s1z2jwlmIWMkrJWlRbzWGwlVr7b5gaFjro2z1TzFmjzA==" hashValue="hy6DkqWMyaEU2DwePDcc6Vc3AC38i2tR4eoca4vZGp2tlzeCuyKNBzZ5D53ILzDbzgeh0fMzMQsVEK0eIpM3Nw==" algorithmName="SHA-512" password="CC35"/>
  <autoFilter ref="C89:K13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129" r:id="rId1" display="https://podminky.urs.cz/item/CS_URS_2025_01/998332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83</v>
      </c>
    </row>
    <row r="4" s="1" customFormat="1" ht="24.96" customHeight="1">
      <c r="B4" s="23"/>
      <c r="D4" s="143" t="s">
        <v>101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Stěnava, Broumov, obnova LB zdi a těžení nánosů</v>
      </c>
      <c r="F7" s="145"/>
      <c r="G7" s="145"/>
      <c r="H7" s="145"/>
      <c r="L7" s="23"/>
    </row>
    <row r="8" s="1" customFormat="1" ht="12" customHeight="1">
      <c r="B8" s="23"/>
      <c r="D8" s="145" t="s">
        <v>102</v>
      </c>
      <c r="L8" s="23"/>
    </row>
    <row r="9" s="2" customFormat="1" ht="16.5" customHeight="1">
      <c r="A9" s="41"/>
      <c r="B9" s="47"/>
      <c r="C9" s="41"/>
      <c r="D9" s="41"/>
      <c r="E9" s="146" t="s">
        <v>739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104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667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37</v>
      </c>
      <c r="G14" s="41"/>
      <c r="H14" s="41"/>
      <c r="I14" s="145" t="s">
        <v>23</v>
      </c>
      <c r="J14" s="149" t="str">
        <f>'Rekapitulace stavby'!AN8</f>
        <v>6.6.2025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tr">
        <f>IF('Rekapitulace stavby'!AN10="","",'Rekapitulace stavby'!AN10)</f>
        <v>70890005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>Povodí Labe, státní podnik</v>
      </c>
      <c r="F17" s="41"/>
      <c r="G17" s="41"/>
      <c r="H17" s="41"/>
      <c r="I17" s="145" t="s">
        <v>29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30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29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32</v>
      </c>
      <c r="E22" s="41"/>
      <c r="F22" s="41"/>
      <c r="G22" s="41"/>
      <c r="H22" s="41"/>
      <c r="I22" s="145" t="s">
        <v>26</v>
      </c>
      <c r="J22" s="136" t="str">
        <f>IF('Rekapitulace stavby'!AN16="","",'Rekapitulace stavby'!AN16)</f>
        <v>27221253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tr">
        <f>IF('Rekapitulace stavby'!E17="","",'Rekapitulace stavby'!E17)</f>
        <v>HG partner s.r.o.</v>
      </c>
      <c r="F23" s="41"/>
      <c r="G23" s="41"/>
      <c r="H23" s="41"/>
      <c r="I23" s="145" t="s">
        <v>29</v>
      </c>
      <c r="J23" s="136" t="str">
        <f>IF('Rekapitulace stavby'!AN17="","",'Rekapitulace stavby'!AN17)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36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29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38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40</v>
      </c>
      <c r="E32" s="41"/>
      <c r="F32" s="41"/>
      <c r="G32" s="41"/>
      <c r="H32" s="41"/>
      <c r="I32" s="41"/>
      <c r="J32" s="156">
        <f>ROUND(J91,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42</v>
      </c>
      <c r="G34" s="41"/>
      <c r="H34" s="41"/>
      <c r="I34" s="157" t="s">
        <v>41</v>
      </c>
      <c r="J34" s="157" t="s">
        <v>43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44</v>
      </c>
      <c r="E35" s="145" t="s">
        <v>45</v>
      </c>
      <c r="F35" s="159">
        <f>ROUND((SUM(BE91:BE148)),  2)</f>
        <v>0</v>
      </c>
      <c r="G35" s="41"/>
      <c r="H35" s="41"/>
      <c r="I35" s="160">
        <v>0.20999999999999999</v>
      </c>
      <c r="J35" s="159">
        <f>ROUND(((SUM(BE91:BE148))*I35),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46</v>
      </c>
      <c r="F36" s="159">
        <f>ROUND((SUM(BF91:BF148)),  2)</f>
        <v>0</v>
      </c>
      <c r="G36" s="41"/>
      <c r="H36" s="41"/>
      <c r="I36" s="160">
        <v>0.12</v>
      </c>
      <c r="J36" s="159">
        <f>ROUND(((SUM(BF91:BF148))*I36),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ROUND((SUM(BG91:BG148)),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48</v>
      </c>
      <c r="F38" s="159">
        <f>ROUND((SUM(BH91:BH148)),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49</v>
      </c>
      <c r="F39" s="159">
        <f>ROUND((SUM(BI91:BI148)),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50</v>
      </c>
      <c r="E41" s="163"/>
      <c r="F41" s="163"/>
      <c r="G41" s="164" t="s">
        <v>51</v>
      </c>
      <c r="H41" s="165" t="s">
        <v>52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Stěnava, Broumov, obnova LB zdi a těžení nánosů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102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739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104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VON - Vedlejší a ostatní ...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6.6.2025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Povodí Labe, státní podnik</v>
      </c>
      <c r="G58" s="43"/>
      <c r="H58" s="43"/>
      <c r="I58" s="35" t="s">
        <v>32</v>
      </c>
      <c r="J58" s="39" t="str">
        <f>E23</f>
        <v>HG partner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30</v>
      </c>
      <c r="D59" s="43"/>
      <c r="E59" s="43"/>
      <c r="F59" s="30" t="str">
        <f>IF(E20="","",E20)</f>
        <v>Vyplň údaj</v>
      </c>
      <c r="G59" s="43"/>
      <c r="H59" s="43"/>
      <c r="I59" s="35" t="s">
        <v>36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107</v>
      </c>
      <c r="D61" s="174"/>
      <c r="E61" s="174"/>
      <c r="F61" s="174"/>
      <c r="G61" s="174"/>
      <c r="H61" s="174"/>
      <c r="I61" s="174"/>
      <c r="J61" s="175" t="s">
        <v>108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72</v>
      </c>
      <c r="D63" s="43"/>
      <c r="E63" s="43"/>
      <c r="F63" s="43"/>
      <c r="G63" s="43"/>
      <c r="H63" s="43"/>
      <c r="I63" s="43"/>
      <c r="J63" s="105">
        <f>J91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109</v>
      </c>
    </row>
    <row r="64" s="9" customFormat="1" ht="24.96" customHeight="1">
      <c r="A64" s="9"/>
      <c r="B64" s="177"/>
      <c r="C64" s="178"/>
      <c r="D64" s="179" t="s">
        <v>772</v>
      </c>
      <c r="E64" s="180"/>
      <c r="F64" s="180"/>
      <c r="G64" s="180"/>
      <c r="H64" s="180"/>
      <c r="I64" s="180"/>
      <c r="J64" s="181">
        <f>J92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669</v>
      </c>
      <c r="E65" s="185"/>
      <c r="F65" s="185"/>
      <c r="G65" s="185"/>
      <c r="H65" s="185"/>
      <c r="I65" s="185"/>
      <c r="J65" s="186">
        <f>J93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7"/>
      <c r="C66" s="178"/>
      <c r="D66" s="179" t="s">
        <v>668</v>
      </c>
      <c r="E66" s="180"/>
      <c r="F66" s="180"/>
      <c r="G66" s="180"/>
      <c r="H66" s="180"/>
      <c r="I66" s="180"/>
      <c r="J66" s="181">
        <f>J125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3"/>
      <c r="C67" s="128"/>
      <c r="D67" s="184" t="s">
        <v>670</v>
      </c>
      <c r="E67" s="185"/>
      <c r="F67" s="185"/>
      <c r="G67" s="185"/>
      <c r="H67" s="185"/>
      <c r="I67" s="185"/>
      <c r="J67" s="186">
        <f>J126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671</v>
      </c>
      <c r="E68" s="185"/>
      <c r="F68" s="185"/>
      <c r="G68" s="185"/>
      <c r="H68" s="185"/>
      <c r="I68" s="185"/>
      <c r="J68" s="186">
        <f>J134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672</v>
      </c>
      <c r="E69" s="185"/>
      <c r="F69" s="185"/>
      <c r="G69" s="185"/>
      <c r="H69" s="185"/>
      <c r="I69" s="185"/>
      <c r="J69" s="186">
        <f>J141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125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2" t="str">
        <f>E7</f>
        <v>Stěnava, Broumov, obnova LB zdi a těžení nánosů</v>
      </c>
      <c r="F79" s="35"/>
      <c r="G79" s="35"/>
      <c r="H79" s="35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" customFormat="1" ht="12" customHeight="1">
      <c r="B80" s="24"/>
      <c r="C80" s="35" t="s">
        <v>102</v>
      </c>
      <c r="D80" s="25"/>
      <c r="E80" s="25"/>
      <c r="F80" s="25"/>
      <c r="G80" s="25"/>
      <c r="H80" s="25"/>
      <c r="I80" s="25"/>
      <c r="J80" s="25"/>
      <c r="K80" s="25"/>
      <c r="L80" s="23"/>
    </row>
    <row r="81" s="2" customFormat="1" ht="16.5" customHeight="1">
      <c r="A81" s="41"/>
      <c r="B81" s="42"/>
      <c r="C81" s="43"/>
      <c r="D81" s="43"/>
      <c r="E81" s="172" t="s">
        <v>739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104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72" t="str">
        <f>E11</f>
        <v>VON - Vedlejší a ostatní ...</v>
      </c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21</v>
      </c>
      <c r="D85" s="43"/>
      <c r="E85" s="43"/>
      <c r="F85" s="30" t="str">
        <f>F14</f>
        <v xml:space="preserve"> </v>
      </c>
      <c r="G85" s="43"/>
      <c r="H85" s="43"/>
      <c r="I85" s="35" t="s">
        <v>23</v>
      </c>
      <c r="J85" s="75" t="str">
        <f>IF(J14="","",J14)</f>
        <v>6.6.2025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25</v>
      </c>
      <c r="D87" s="43"/>
      <c r="E87" s="43"/>
      <c r="F87" s="30" t="str">
        <f>E17</f>
        <v>Povodí Labe, státní podnik</v>
      </c>
      <c r="G87" s="43"/>
      <c r="H87" s="43"/>
      <c r="I87" s="35" t="s">
        <v>32</v>
      </c>
      <c r="J87" s="39" t="str">
        <f>E23</f>
        <v>HG partner s.r.o.</v>
      </c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30</v>
      </c>
      <c r="D88" s="43"/>
      <c r="E88" s="43"/>
      <c r="F88" s="30" t="str">
        <f>IF(E20="","",E20)</f>
        <v>Vyplň údaj</v>
      </c>
      <c r="G88" s="43"/>
      <c r="H88" s="43"/>
      <c r="I88" s="35" t="s">
        <v>36</v>
      </c>
      <c r="J88" s="39" t="str">
        <f>E26</f>
        <v xml:space="preserve"> 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0.32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1" customFormat="1" ht="29.28" customHeight="1">
      <c r="A90" s="188"/>
      <c r="B90" s="189"/>
      <c r="C90" s="190" t="s">
        <v>126</v>
      </c>
      <c r="D90" s="191" t="s">
        <v>59</v>
      </c>
      <c r="E90" s="191" t="s">
        <v>55</v>
      </c>
      <c r="F90" s="191" t="s">
        <v>56</v>
      </c>
      <c r="G90" s="191" t="s">
        <v>127</v>
      </c>
      <c r="H90" s="191" t="s">
        <v>128</v>
      </c>
      <c r="I90" s="191" t="s">
        <v>129</v>
      </c>
      <c r="J90" s="191" t="s">
        <v>108</v>
      </c>
      <c r="K90" s="192" t="s">
        <v>130</v>
      </c>
      <c r="L90" s="193"/>
      <c r="M90" s="95" t="s">
        <v>19</v>
      </c>
      <c r="N90" s="96" t="s">
        <v>44</v>
      </c>
      <c r="O90" s="96" t="s">
        <v>131</v>
      </c>
      <c r="P90" s="96" t="s">
        <v>132</v>
      </c>
      <c r="Q90" s="96" t="s">
        <v>133</v>
      </c>
      <c r="R90" s="96" t="s">
        <v>134</v>
      </c>
      <c r="S90" s="96" t="s">
        <v>135</v>
      </c>
      <c r="T90" s="96" t="s">
        <v>136</v>
      </c>
      <c r="U90" s="97" t="s">
        <v>137</v>
      </c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</row>
    <row r="91" s="2" customFormat="1" ht="22.8" customHeight="1">
      <c r="A91" s="41"/>
      <c r="B91" s="42"/>
      <c r="C91" s="102" t="s">
        <v>138</v>
      </c>
      <c r="D91" s="43"/>
      <c r="E91" s="43"/>
      <c r="F91" s="43"/>
      <c r="G91" s="43"/>
      <c r="H91" s="43"/>
      <c r="I91" s="43"/>
      <c r="J91" s="194">
        <f>BK91</f>
        <v>0</v>
      </c>
      <c r="K91" s="43"/>
      <c r="L91" s="47"/>
      <c r="M91" s="98"/>
      <c r="N91" s="195"/>
      <c r="O91" s="99"/>
      <c r="P91" s="196">
        <f>P92+P125</f>
        <v>0</v>
      </c>
      <c r="Q91" s="99"/>
      <c r="R91" s="196">
        <f>R92+R125</f>
        <v>0</v>
      </c>
      <c r="S91" s="99"/>
      <c r="T91" s="196">
        <f>T92+T125</f>
        <v>0</v>
      </c>
      <c r="U91" s="100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73</v>
      </c>
      <c r="AU91" s="20" t="s">
        <v>109</v>
      </c>
      <c r="BK91" s="197">
        <f>BK92+BK125</f>
        <v>0</v>
      </c>
    </row>
    <row r="92" s="12" customFormat="1" ht="25.92" customHeight="1">
      <c r="A92" s="12"/>
      <c r="B92" s="198"/>
      <c r="C92" s="199"/>
      <c r="D92" s="200" t="s">
        <v>73</v>
      </c>
      <c r="E92" s="201" t="s">
        <v>773</v>
      </c>
      <c r="F92" s="201" t="s">
        <v>725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P93</f>
        <v>0</v>
      </c>
      <c r="Q92" s="206"/>
      <c r="R92" s="207">
        <f>R93</f>
        <v>0</v>
      </c>
      <c r="S92" s="206"/>
      <c r="T92" s="207">
        <f>T93</f>
        <v>0</v>
      </c>
      <c r="U92" s="208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147</v>
      </c>
      <c r="AT92" s="210" t="s">
        <v>73</v>
      </c>
      <c r="AU92" s="210" t="s">
        <v>74</v>
      </c>
      <c r="AY92" s="209" t="s">
        <v>141</v>
      </c>
      <c r="BK92" s="211">
        <f>BK93</f>
        <v>0</v>
      </c>
    </row>
    <row r="93" s="12" customFormat="1" ht="22.8" customHeight="1">
      <c r="A93" s="12"/>
      <c r="B93" s="198"/>
      <c r="C93" s="199"/>
      <c r="D93" s="200" t="s">
        <v>73</v>
      </c>
      <c r="E93" s="212" t="s">
        <v>675</v>
      </c>
      <c r="F93" s="212" t="s">
        <v>676</v>
      </c>
      <c r="G93" s="199"/>
      <c r="H93" s="199"/>
      <c r="I93" s="202"/>
      <c r="J93" s="213">
        <f>BK93</f>
        <v>0</v>
      </c>
      <c r="K93" s="199"/>
      <c r="L93" s="204"/>
      <c r="M93" s="205"/>
      <c r="N93" s="206"/>
      <c r="O93" s="206"/>
      <c r="P93" s="207">
        <f>SUM(P94:P124)</f>
        <v>0</v>
      </c>
      <c r="Q93" s="206"/>
      <c r="R93" s="207">
        <f>SUM(R94:R124)</f>
        <v>0</v>
      </c>
      <c r="S93" s="206"/>
      <c r="T93" s="207">
        <f>SUM(T94:T124)</f>
        <v>0</v>
      </c>
      <c r="U93" s="208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81</v>
      </c>
      <c r="AT93" s="210" t="s">
        <v>73</v>
      </c>
      <c r="AU93" s="210" t="s">
        <v>81</v>
      </c>
      <c r="AY93" s="209" t="s">
        <v>141</v>
      </c>
      <c r="BK93" s="211">
        <f>SUM(BK94:BK124)</f>
        <v>0</v>
      </c>
    </row>
    <row r="94" s="2" customFormat="1" ht="24.15" customHeight="1">
      <c r="A94" s="41"/>
      <c r="B94" s="42"/>
      <c r="C94" s="214" t="s">
        <v>81</v>
      </c>
      <c r="D94" s="214" t="s">
        <v>143</v>
      </c>
      <c r="E94" s="215" t="s">
        <v>774</v>
      </c>
      <c r="F94" s="216" t="s">
        <v>678</v>
      </c>
      <c r="G94" s="217" t="s">
        <v>679</v>
      </c>
      <c r="H94" s="218">
        <v>1</v>
      </c>
      <c r="I94" s="219"/>
      <c r="J94" s="220">
        <f>ROUND(I94*H94,2)</f>
        <v>0</v>
      </c>
      <c r="K94" s="216" t="s">
        <v>19</v>
      </c>
      <c r="L94" s="47"/>
      <c r="M94" s="221" t="s">
        <v>19</v>
      </c>
      <c r="N94" s="222" t="s">
        <v>45</v>
      </c>
      <c r="O94" s="87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3">
        <f>S94*H94</f>
        <v>0</v>
      </c>
      <c r="U94" s="224" t="s">
        <v>19</v>
      </c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5" t="s">
        <v>147</v>
      </c>
      <c r="AT94" s="225" t="s">
        <v>143</v>
      </c>
      <c r="AU94" s="225" t="s">
        <v>83</v>
      </c>
      <c r="AY94" s="20" t="s">
        <v>141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20" t="s">
        <v>81</v>
      </c>
      <c r="BK94" s="226">
        <f>ROUND(I94*H94,2)</f>
        <v>0</v>
      </c>
      <c r="BL94" s="20" t="s">
        <v>147</v>
      </c>
      <c r="BM94" s="225" t="s">
        <v>83</v>
      </c>
    </row>
    <row r="95" s="2" customFormat="1">
      <c r="A95" s="41"/>
      <c r="B95" s="42"/>
      <c r="C95" s="43"/>
      <c r="D95" s="227" t="s">
        <v>148</v>
      </c>
      <c r="E95" s="43"/>
      <c r="F95" s="228" t="s">
        <v>678</v>
      </c>
      <c r="G95" s="43"/>
      <c r="H95" s="43"/>
      <c r="I95" s="229"/>
      <c r="J95" s="43"/>
      <c r="K95" s="43"/>
      <c r="L95" s="47"/>
      <c r="M95" s="230"/>
      <c r="N95" s="231"/>
      <c r="O95" s="87"/>
      <c r="P95" s="87"/>
      <c r="Q95" s="87"/>
      <c r="R95" s="87"/>
      <c r="S95" s="87"/>
      <c r="T95" s="87"/>
      <c r="U95" s="88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148</v>
      </c>
      <c r="AU95" s="20" t="s">
        <v>83</v>
      </c>
    </row>
    <row r="96" s="2" customFormat="1" ht="24.15" customHeight="1">
      <c r="A96" s="41"/>
      <c r="B96" s="42"/>
      <c r="C96" s="214" t="s">
        <v>83</v>
      </c>
      <c r="D96" s="214" t="s">
        <v>143</v>
      </c>
      <c r="E96" s="215" t="s">
        <v>775</v>
      </c>
      <c r="F96" s="216" t="s">
        <v>681</v>
      </c>
      <c r="G96" s="217" t="s">
        <v>679</v>
      </c>
      <c r="H96" s="218">
        <v>1</v>
      </c>
      <c r="I96" s="219"/>
      <c r="J96" s="220">
        <f>ROUND(I96*H96,2)</f>
        <v>0</v>
      </c>
      <c r="K96" s="216" t="s">
        <v>19</v>
      </c>
      <c r="L96" s="47"/>
      <c r="M96" s="221" t="s">
        <v>19</v>
      </c>
      <c r="N96" s="222" t="s">
        <v>45</v>
      </c>
      <c r="O96" s="87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3">
        <f>S96*H96</f>
        <v>0</v>
      </c>
      <c r="U96" s="224" t="s">
        <v>19</v>
      </c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5" t="s">
        <v>147</v>
      </c>
      <c r="AT96" s="225" t="s">
        <v>143</v>
      </c>
      <c r="AU96" s="225" t="s">
        <v>83</v>
      </c>
      <c r="AY96" s="20" t="s">
        <v>141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20" t="s">
        <v>81</v>
      </c>
      <c r="BK96" s="226">
        <f>ROUND(I96*H96,2)</f>
        <v>0</v>
      </c>
      <c r="BL96" s="20" t="s">
        <v>147</v>
      </c>
      <c r="BM96" s="225" t="s">
        <v>147</v>
      </c>
    </row>
    <row r="97" s="2" customFormat="1">
      <c r="A97" s="41"/>
      <c r="B97" s="42"/>
      <c r="C97" s="43"/>
      <c r="D97" s="227" t="s">
        <v>148</v>
      </c>
      <c r="E97" s="43"/>
      <c r="F97" s="228" t="s">
        <v>681</v>
      </c>
      <c r="G97" s="43"/>
      <c r="H97" s="43"/>
      <c r="I97" s="229"/>
      <c r="J97" s="43"/>
      <c r="K97" s="43"/>
      <c r="L97" s="47"/>
      <c r="M97" s="230"/>
      <c r="N97" s="231"/>
      <c r="O97" s="87"/>
      <c r="P97" s="87"/>
      <c r="Q97" s="87"/>
      <c r="R97" s="87"/>
      <c r="S97" s="87"/>
      <c r="T97" s="87"/>
      <c r="U97" s="88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148</v>
      </c>
      <c r="AU97" s="20" t="s">
        <v>83</v>
      </c>
    </row>
    <row r="98" s="2" customFormat="1" ht="16.5" customHeight="1">
      <c r="A98" s="41"/>
      <c r="B98" s="42"/>
      <c r="C98" s="214" t="s">
        <v>157</v>
      </c>
      <c r="D98" s="214" t="s">
        <v>143</v>
      </c>
      <c r="E98" s="215" t="s">
        <v>776</v>
      </c>
      <c r="F98" s="216" t="s">
        <v>683</v>
      </c>
      <c r="G98" s="217" t="s">
        <v>679</v>
      </c>
      <c r="H98" s="218">
        <v>1</v>
      </c>
      <c r="I98" s="219"/>
      <c r="J98" s="220">
        <f>ROUND(I98*H98,2)</f>
        <v>0</v>
      </c>
      <c r="K98" s="216" t="s">
        <v>19</v>
      </c>
      <c r="L98" s="47"/>
      <c r="M98" s="221" t="s">
        <v>19</v>
      </c>
      <c r="N98" s="222" t="s">
        <v>45</v>
      </c>
      <c r="O98" s="87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3">
        <f>S98*H98</f>
        <v>0</v>
      </c>
      <c r="U98" s="224" t="s">
        <v>19</v>
      </c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5" t="s">
        <v>147</v>
      </c>
      <c r="AT98" s="225" t="s">
        <v>143</v>
      </c>
      <c r="AU98" s="225" t="s">
        <v>83</v>
      </c>
      <c r="AY98" s="20" t="s">
        <v>141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20" t="s">
        <v>81</v>
      </c>
      <c r="BK98" s="226">
        <f>ROUND(I98*H98,2)</f>
        <v>0</v>
      </c>
      <c r="BL98" s="20" t="s">
        <v>147</v>
      </c>
      <c r="BM98" s="225" t="s">
        <v>162</v>
      </c>
    </row>
    <row r="99" s="2" customFormat="1">
      <c r="A99" s="41"/>
      <c r="B99" s="42"/>
      <c r="C99" s="43"/>
      <c r="D99" s="227" t="s">
        <v>148</v>
      </c>
      <c r="E99" s="43"/>
      <c r="F99" s="228" t="s">
        <v>684</v>
      </c>
      <c r="G99" s="43"/>
      <c r="H99" s="43"/>
      <c r="I99" s="229"/>
      <c r="J99" s="43"/>
      <c r="K99" s="43"/>
      <c r="L99" s="47"/>
      <c r="M99" s="230"/>
      <c r="N99" s="231"/>
      <c r="O99" s="87"/>
      <c r="P99" s="87"/>
      <c r="Q99" s="87"/>
      <c r="R99" s="87"/>
      <c r="S99" s="87"/>
      <c r="T99" s="87"/>
      <c r="U99" s="88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148</v>
      </c>
      <c r="AU99" s="20" t="s">
        <v>83</v>
      </c>
    </row>
    <row r="100" s="2" customFormat="1">
      <c r="A100" s="41"/>
      <c r="B100" s="42"/>
      <c r="C100" s="43"/>
      <c r="D100" s="227" t="s">
        <v>149</v>
      </c>
      <c r="E100" s="43"/>
      <c r="F100" s="232" t="s">
        <v>777</v>
      </c>
      <c r="G100" s="43"/>
      <c r="H100" s="43"/>
      <c r="I100" s="229"/>
      <c r="J100" s="43"/>
      <c r="K100" s="43"/>
      <c r="L100" s="47"/>
      <c r="M100" s="230"/>
      <c r="N100" s="231"/>
      <c r="O100" s="87"/>
      <c r="P100" s="87"/>
      <c r="Q100" s="87"/>
      <c r="R100" s="87"/>
      <c r="S100" s="87"/>
      <c r="T100" s="87"/>
      <c r="U100" s="88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149</v>
      </c>
      <c r="AU100" s="20" t="s">
        <v>83</v>
      </c>
    </row>
    <row r="101" s="2" customFormat="1" ht="21.75" customHeight="1">
      <c r="A101" s="41"/>
      <c r="B101" s="42"/>
      <c r="C101" s="214" t="s">
        <v>147</v>
      </c>
      <c r="D101" s="214" t="s">
        <v>143</v>
      </c>
      <c r="E101" s="215" t="s">
        <v>778</v>
      </c>
      <c r="F101" s="216" t="s">
        <v>686</v>
      </c>
      <c r="G101" s="217" t="s">
        <v>679</v>
      </c>
      <c r="H101" s="218">
        <v>1</v>
      </c>
      <c r="I101" s="219"/>
      <c r="J101" s="220">
        <f>ROUND(I101*H101,2)</f>
        <v>0</v>
      </c>
      <c r="K101" s="216" t="s">
        <v>19</v>
      </c>
      <c r="L101" s="47"/>
      <c r="M101" s="221" t="s">
        <v>19</v>
      </c>
      <c r="N101" s="222" t="s">
        <v>45</v>
      </c>
      <c r="O101" s="87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3">
        <f>S101*H101</f>
        <v>0</v>
      </c>
      <c r="U101" s="224" t="s">
        <v>19</v>
      </c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5" t="s">
        <v>147</v>
      </c>
      <c r="AT101" s="225" t="s">
        <v>143</v>
      </c>
      <c r="AU101" s="225" t="s">
        <v>83</v>
      </c>
      <c r="AY101" s="20" t="s">
        <v>141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20" t="s">
        <v>81</v>
      </c>
      <c r="BK101" s="226">
        <f>ROUND(I101*H101,2)</f>
        <v>0</v>
      </c>
      <c r="BL101" s="20" t="s">
        <v>147</v>
      </c>
      <c r="BM101" s="225" t="s">
        <v>169</v>
      </c>
    </row>
    <row r="102" s="2" customFormat="1">
      <c r="A102" s="41"/>
      <c r="B102" s="42"/>
      <c r="C102" s="43"/>
      <c r="D102" s="227" t="s">
        <v>148</v>
      </c>
      <c r="E102" s="43"/>
      <c r="F102" s="228" t="s">
        <v>686</v>
      </c>
      <c r="G102" s="43"/>
      <c r="H102" s="43"/>
      <c r="I102" s="229"/>
      <c r="J102" s="43"/>
      <c r="K102" s="43"/>
      <c r="L102" s="47"/>
      <c r="M102" s="230"/>
      <c r="N102" s="231"/>
      <c r="O102" s="87"/>
      <c r="P102" s="87"/>
      <c r="Q102" s="87"/>
      <c r="R102" s="87"/>
      <c r="S102" s="87"/>
      <c r="T102" s="87"/>
      <c r="U102" s="88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148</v>
      </c>
      <c r="AU102" s="20" t="s">
        <v>83</v>
      </c>
    </row>
    <row r="103" s="2" customFormat="1" ht="16.5" customHeight="1">
      <c r="A103" s="41"/>
      <c r="B103" s="42"/>
      <c r="C103" s="214" t="s">
        <v>173</v>
      </c>
      <c r="D103" s="214" t="s">
        <v>143</v>
      </c>
      <c r="E103" s="215" t="s">
        <v>779</v>
      </c>
      <c r="F103" s="216" t="s">
        <v>688</v>
      </c>
      <c r="G103" s="217" t="s">
        <v>679</v>
      </c>
      <c r="H103" s="218">
        <v>1</v>
      </c>
      <c r="I103" s="219"/>
      <c r="J103" s="220">
        <f>ROUND(I103*H103,2)</f>
        <v>0</v>
      </c>
      <c r="K103" s="216" t="s">
        <v>19</v>
      </c>
      <c r="L103" s="47"/>
      <c r="M103" s="221" t="s">
        <v>19</v>
      </c>
      <c r="N103" s="222" t="s">
        <v>45</v>
      </c>
      <c r="O103" s="87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3">
        <f>S103*H103</f>
        <v>0</v>
      </c>
      <c r="U103" s="224" t="s">
        <v>19</v>
      </c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5" t="s">
        <v>147</v>
      </c>
      <c r="AT103" s="225" t="s">
        <v>143</v>
      </c>
      <c r="AU103" s="225" t="s">
        <v>83</v>
      </c>
      <c r="AY103" s="20" t="s">
        <v>141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20" t="s">
        <v>81</v>
      </c>
      <c r="BK103" s="226">
        <f>ROUND(I103*H103,2)</f>
        <v>0</v>
      </c>
      <c r="BL103" s="20" t="s">
        <v>147</v>
      </c>
      <c r="BM103" s="225" t="s">
        <v>176</v>
      </c>
    </row>
    <row r="104" s="2" customFormat="1">
      <c r="A104" s="41"/>
      <c r="B104" s="42"/>
      <c r="C104" s="43"/>
      <c r="D104" s="227" t="s">
        <v>148</v>
      </c>
      <c r="E104" s="43"/>
      <c r="F104" s="228" t="s">
        <v>780</v>
      </c>
      <c r="G104" s="43"/>
      <c r="H104" s="43"/>
      <c r="I104" s="229"/>
      <c r="J104" s="43"/>
      <c r="K104" s="43"/>
      <c r="L104" s="47"/>
      <c r="M104" s="230"/>
      <c r="N104" s="231"/>
      <c r="O104" s="87"/>
      <c r="P104" s="87"/>
      <c r="Q104" s="87"/>
      <c r="R104" s="87"/>
      <c r="S104" s="87"/>
      <c r="T104" s="87"/>
      <c r="U104" s="88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148</v>
      </c>
      <c r="AU104" s="20" t="s">
        <v>83</v>
      </c>
    </row>
    <row r="105" s="2" customFormat="1" ht="21.75" customHeight="1">
      <c r="A105" s="41"/>
      <c r="B105" s="42"/>
      <c r="C105" s="214" t="s">
        <v>162</v>
      </c>
      <c r="D105" s="214" t="s">
        <v>143</v>
      </c>
      <c r="E105" s="215" t="s">
        <v>781</v>
      </c>
      <c r="F105" s="216" t="s">
        <v>782</v>
      </c>
      <c r="G105" s="217" t="s">
        <v>679</v>
      </c>
      <c r="H105" s="218">
        <v>1</v>
      </c>
      <c r="I105" s="219"/>
      <c r="J105" s="220">
        <f>ROUND(I105*H105,2)</f>
        <v>0</v>
      </c>
      <c r="K105" s="216" t="s">
        <v>19</v>
      </c>
      <c r="L105" s="47"/>
      <c r="M105" s="221" t="s">
        <v>19</v>
      </c>
      <c r="N105" s="222" t="s">
        <v>45</v>
      </c>
      <c r="O105" s="87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3">
        <f>S105*H105</f>
        <v>0</v>
      </c>
      <c r="U105" s="224" t="s">
        <v>19</v>
      </c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5" t="s">
        <v>147</v>
      </c>
      <c r="AT105" s="225" t="s">
        <v>143</v>
      </c>
      <c r="AU105" s="225" t="s">
        <v>83</v>
      </c>
      <c r="AY105" s="20" t="s">
        <v>141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20" t="s">
        <v>81</v>
      </c>
      <c r="BK105" s="226">
        <f>ROUND(I105*H105,2)</f>
        <v>0</v>
      </c>
      <c r="BL105" s="20" t="s">
        <v>147</v>
      </c>
      <c r="BM105" s="225" t="s">
        <v>8</v>
      </c>
    </row>
    <row r="106" s="2" customFormat="1">
      <c r="A106" s="41"/>
      <c r="B106" s="42"/>
      <c r="C106" s="43"/>
      <c r="D106" s="227" t="s">
        <v>148</v>
      </c>
      <c r="E106" s="43"/>
      <c r="F106" s="228" t="s">
        <v>782</v>
      </c>
      <c r="G106" s="43"/>
      <c r="H106" s="43"/>
      <c r="I106" s="229"/>
      <c r="J106" s="43"/>
      <c r="K106" s="43"/>
      <c r="L106" s="47"/>
      <c r="M106" s="230"/>
      <c r="N106" s="231"/>
      <c r="O106" s="87"/>
      <c r="P106" s="87"/>
      <c r="Q106" s="87"/>
      <c r="R106" s="87"/>
      <c r="S106" s="87"/>
      <c r="T106" s="87"/>
      <c r="U106" s="88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148</v>
      </c>
      <c r="AU106" s="20" t="s">
        <v>83</v>
      </c>
    </row>
    <row r="107" s="2" customFormat="1" ht="16.5" customHeight="1">
      <c r="A107" s="41"/>
      <c r="B107" s="42"/>
      <c r="C107" s="214" t="s">
        <v>187</v>
      </c>
      <c r="D107" s="214" t="s">
        <v>143</v>
      </c>
      <c r="E107" s="215" t="s">
        <v>783</v>
      </c>
      <c r="F107" s="216" t="s">
        <v>693</v>
      </c>
      <c r="G107" s="217" t="s">
        <v>679</v>
      </c>
      <c r="H107" s="218">
        <v>1</v>
      </c>
      <c r="I107" s="219"/>
      <c r="J107" s="220">
        <f>ROUND(I107*H107,2)</f>
        <v>0</v>
      </c>
      <c r="K107" s="216" t="s">
        <v>19</v>
      </c>
      <c r="L107" s="47"/>
      <c r="M107" s="221" t="s">
        <v>19</v>
      </c>
      <c r="N107" s="222" t="s">
        <v>45</v>
      </c>
      <c r="O107" s="87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3">
        <f>S107*H107</f>
        <v>0</v>
      </c>
      <c r="U107" s="224" t="s">
        <v>19</v>
      </c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5" t="s">
        <v>147</v>
      </c>
      <c r="AT107" s="225" t="s">
        <v>143</v>
      </c>
      <c r="AU107" s="225" t="s">
        <v>83</v>
      </c>
      <c r="AY107" s="20" t="s">
        <v>141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20" t="s">
        <v>81</v>
      </c>
      <c r="BK107" s="226">
        <f>ROUND(I107*H107,2)</f>
        <v>0</v>
      </c>
      <c r="BL107" s="20" t="s">
        <v>147</v>
      </c>
      <c r="BM107" s="225" t="s">
        <v>190</v>
      </c>
    </row>
    <row r="108" s="2" customFormat="1">
      <c r="A108" s="41"/>
      <c r="B108" s="42"/>
      <c r="C108" s="43"/>
      <c r="D108" s="227" t="s">
        <v>148</v>
      </c>
      <c r="E108" s="43"/>
      <c r="F108" s="228" t="s">
        <v>693</v>
      </c>
      <c r="G108" s="43"/>
      <c r="H108" s="43"/>
      <c r="I108" s="229"/>
      <c r="J108" s="43"/>
      <c r="K108" s="43"/>
      <c r="L108" s="47"/>
      <c r="M108" s="230"/>
      <c r="N108" s="231"/>
      <c r="O108" s="87"/>
      <c r="P108" s="87"/>
      <c r="Q108" s="87"/>
      <c r="R108" s="87"/>
      <c r="S108" s="87"/>
      <c r="T108" s="87"/>
      <c r="U108" s="88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148</v>
      </c>
      <c r="AU108" s="20" t="s">
        <v>83</v>
      </c>
    </row>
    <row r="109" s="2" customFormat="1">
      <c r="A109" s="41"/>
      <c r="B109" s="42"/>
      <c r="C109" s="43"/>
      <c r="D109" s="227" t="s">
        <v>149</v>
      </c>
      <c r="E109" s="43"/>
      <c r="F109" s="232" t="s">
        <v>694</v>
      </c>
      <c r="G109" s="43"/>
      <c r="H109" s="43"/>
      <c r="I109" s="229"/>
      <c r="J109" s="43"/>
      <c r="K109" s="43"/>
      <c r="L109" s="47"/>
      <c r="M109" s="230"/>
      <c r="N109" s="231"/>
      <c r="O109" s="87"/>
      <c r="P109" s="87"/>
      <c r="Q109" s="87"/>
      <c r="R109" s="87"/>
      <c r="S109" s="87"/>
      <c r="T109" s="87"/>
      <c r="U109" s="88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149</v>
      </c>
      <c r="AU109" s="20" t="s">
        <v>83</v>
      </c>
    </row>
    <row r="110" s="2" customFormat="1" ht="16.5" customHeight="1">
      <c r="A110" s="41"/>
      <c r="B110" s="42"/>
      <c r="C110" s="214" t="s">
        <v>169</v>
      </c>
      <c r="D110" s="214" t="s">
        <v>143</v>
      </c>
      <c r="E110" s="215" t="s">
        <v>784</v>
      </c>
      <c r="F110" s="216" t="s">
        <v>785</v>
      </c>
      <c r="G110" s="217" t="s">
        <v>679</v>
      </c>
      <c r="H110" s="218">
        <v>1</v>
      </c>
      <c r="I110" s="219"/>
      <c r="J110" s="220">
        <f>ROUND(I110*H110,2)</f>
        <v>0</v>
      </c>
      <c r="K110" s="216" t="s">
        <v>19</v>
      </c>
      <c r="L110" s="47"/>
      <c r="M110" s="221" t="s">
        <v>19</v>
      </c>
      <c r="N110" s="222" t="s">
        <v>45</v>
      </c>
      <c r="O110" s="87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3">
        <f>S110*H110</f>
        <v>0</v>
      </c>
      <c r="U110" s="224" t="s">
        <v>19</v>
      </c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5" t="s">
        <v>147</v>
      </c>
      <c r="AT110" s="225" t="s">
        <v>143</v>
      </c>
      <c r="AU110" s="225" t="s">
        <v>83</v>
      </c>
      <c r="AY110" s="20" t="s">
        <v>141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20" t="s">
        <v>81</v>
      </c>
      <c r="BK110" s="226">
        <f>ROUND(I110*H110,2)</f>
        <v>0</v>
      </c>
      <c r="BL110" s="20" t="s">
        <v>147</v>
      </c>
      <c r="BM110" s="225" t="s">
        <v>196</v>
      </c>
    </row>
    <row r="111" s="2" customFormat="1">
      <c r="A111" s="41"/>
      <c r="B111" s="42"/>
      <c r="C111" s="43"/>
      <c r="D111" s="227" t="s">
        <v>148</v>
      </c>
      <c r="E111" s="43"/>
      <c r="F111" s="228" t="s">
        <v>785</v>
      </c>
      <c r="G111" s="43"/>
      <c r="H111" s="43"/>
      <c r="I111" s="229"/>
      <c r="J111" s="43"/>
      <c r="K111" s="43"/>
      <c r="L111" s="47"/>
      <c r="M111" s="230"/>
      <c r="N111" s="231"/>
      <c r="O111" s="87"/>
      <c r="P111" s="87"/>
      <c r="Q111" s="87"/>
      <c r="R111" s="87"/>
      <c r="S111" s="87"/>
      <c r="T111" s="87"/>
      <c r="U111" s="88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148</v>
      </c>
      <c r="AU111" s="20" t="s">
        <v>83</v>
      </c>
    </row>
    <row r="112" s="16" customFormat="1">
      <c r="A112" s="16"/>
      <c r="B112" s="285"/>
      <c r="C112" s="286"/>
      <c r="D112" s="227" t="s">
        <v>151</v>
      </c>
      <c r="E112" s="287" t="s">
        <v>19</v>
      </c>
      <c r="F112" s="288" t="s">
        <v>786</v>
      </c>
      <c r="G112" s="286"/>
      <c r="H112" s="287" t="s">
        <v>19</v>
      </c>
      <c r="I112" s="289"/>
      <c r="J112" s="286"/>
      <c r="K112" s="286"/>
      <c r="L112" s="290"/>
      <c r="M112" s="291"/>
      <c r="N112" s="292"/>
      <c r="O112" s="292"/>
      <c r="P112" s="292"/>
      <c r="Q112" s="292"/>
      <c r="R112" s="292"/>
      <c r="S112" s="292"/>
      <c r="T112" s="292"/>
      <c r="U112" s="293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T112" s="294" t="s">
        <v>151</v>
      </c>
      <c r="AU112" s="294" t="s">
        <v>83</v>
      </c>
      <c r="AV112" s="16" t="s">
        <v>81</v>
      </c>
      <c r="AW112" s="16" t="s">
        <v>35</v>
      </c>
      <c r="AX112" s="16" t="s">
        <v>74</v>
      </c>
      <c r="AY112" s="294" t="s">
        <v>141</v>
      </c>
    </row>
    <row r="113" s="16" customFormat="1">
      <c r="A113" s="16"/>
      <c r="B113" s="285"/>
      <c r="C113" s="286"/>
      <c r="D113" s="227" t="s">
        <v>151</v>
      </c>
      <c r="E113" s="287" t="s">
        <v>19</v>
      </c>
      <c r="F113" s="288" t="s">
        <v>787</v>
      </c>
      <c r="G113" s="286"/>
      <c r="H113" s="287" t="s">
        <v>19</v>
      </c>
      <c r="I113" s="289"/>
      <c r="J113" s="286"/>
      <c r="K113" s="286"/>
      <c r="L113" s="290"/>
      <c r="M113" s="291"/>
      <c r="N113" s="292"/>
      <c r="O113" s="292"/>
      <c r="P113" s="292"/>
      <c r="Q113" s="292"/>
      <c r="R113" s="292"/>
      <c r="S113" s="292"/>
      <c r="T113" s="292"/>
      <c r="U113" s="293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T113" s="294" t="s">
        <v>151</v>
      </c>
      <c r="AU113" s="294" t="s">
        <v>83</v>
      </c>
      <c r="AV113" s="16" t="s">
        <v>81</v>
      </c>
      <c r="AW113" s="16" t="s">
        <v>35</v>
      </c>
      <c r="AX113" s="16" t="s">
        <v>74</v>
      </c>
      <c r="AY113" s="294" t="s">
        <v>141</v>
      </c>
    </row>
    <row r="114" s="16" customFormat="1">
      <c r="A114" s="16"/>
      <c r="B114" s="285"/>
      <c r="C114" s="286"/>
      <c r="D114" s="227" t="s">
        <v>151</v>
      </c>
      <c r="E114" s="287" t="s">
        <v>19</v>
      </c>
      <c r="F114" s="288" t="s">
        <v>788</v>
      </c>
      <c r="G114" s="286"/>
      <c r="H114" s="287" t="s">
        <v>19</v>
      </c>
      <c r="I114" s="289"/>
      <c r="J114" s="286"/>
      <c r="K114" s="286"/>
      <c r="L114" s="290"/>
      <c r="M114" s="291"/>
      <c r="N114" s="292"/>
      <c r="O114" s="292"/>
      <c r="P114" s="292"/>
      <c r="Q114" s="292"/>
      <c r="R114" s="292"/>
      <c r="S114" s="292"/>
      <c r="T114" s="292"/>
      <c r="U114" s="293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T114" s="294" t="s">
        <v>151</v>
      </c>
      <c r="AU114" s="294" t="s">
        <v>83</v>
      </c>
      <c r="AV114" s="16" t="s">
        <v>81</v>
      </c>
      <c r="AW114" s="16" t="s">
        <v>35</v>
      </c>
      <c r="AX114" s="16" t="s">
        <v>74</v>
      </c>
      <c r="AY114" s="294" t="s">
        <v>141</v>
      </c>
    </row>
    <row r="115" s="16" customFormat="1">
      <c r="A115" s="16"/>
      <c r="B115" s="285"/>
      <c r="C115" s="286"/>
      <c r="D115" s="227" t="s">
        <v>151</v>
      </c>
      <c r="E115" s="287" t="s">
        <v>19</v>
      </c>
      <c r="F115" s="288" t="s">
        <v>789</v>
      </c>
      <c r="G115" s="286"/>
      <c r="H115" s="287" t="s">
        <v>19</v>
      </c>
      <c r="I115" s="289"/>
      <c r="J115" s="286"/>
      <c r="K115" s="286"/>
      <c r="L115" s="290"/>
      <c r="M115" s="291"/>
      <c r="N115" s="292"/>
      <c r="O115" s="292"/>
      <c r="P115" s="292"/>
      <c r="Q115" s="292"/>
      <c r="R115" s="292"/>
      <c r="S115" s="292"/>
      <c r="T115" s="292"/>
      <c r="U115" s="293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T115" s="294" t="s">
        <v>151</v>
      </c>
      <c r="AU115" s="294" t="s">
        <v>83</v>
      </c>
      <c r="AV115" s="16" t="s">
        <v>81</v>
      </c>
      <c r="AW115" s="16" t="s">
        <v>35</v>
      </c>
      <c r="AX115" s="16" t="s">
        <v>74</v>
      </c>
      <c r="AY115" s="294" t="s">
        <v>141</v>
      </c>
    </row>
    <row r="116" s="16" customFormat="1">
      <c r="A116" s="16"/>
      <c r="B116" s="285"/>
      <c r="C116" s="286"/>
      <c r="D116" s="227" t="s">
        <v>151</v>
      </c>
      <c r="E116" s="287" t="s">
        <v>19</v>
      </c>
      <c r="F116" s="288" t="s">
        <v>790</v>
      </c>
      <c r="G116" s="286"/>
      <c r="H116" s="287" t="s">
        <v>19</v>
      </c>
      <c r="I116" s="289"/>
      <c r="J116" s="286"/>
      <c r="K116" s="286"/>
      <c r="L116" s="290"/>
      <c r="M116" s="291"/>
      <c r="N116" s="292"/>
      <c r="O116" s="292"/>
      <c r="P116" s="292"/>
      <c r="Q116" s="292"/>
      <c r="R116" s="292"/>
      <c r="S116" s="292"/>
      <c r="T116" s="292"/>
      <c r="U116" s="293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T116" s="294" t="s">
        <v>151</v>
      </c>
      <c r="AU116" s="294" t="s">
        <v>83</v>
      </c>
      <c r="AV116" s="16" t="s">
        <v>81</v>
      </c>
      <c r="AW116" s="16" t="s">
        <v>35</v>
      </c>
      <c r="AX116" s="16" t="s">
        <v>74</v>
      </c>
      <c r="AY116" s="294" t="s">
        <v>141</v>
      </c>
    </row>
    <row r="117" s="16" customFormat="1">
      <c r="A117" s="16"/>
      <c r="B117" s="285"/>
      <c r="C117" s="286"/>
      <c r="D117" s="227" t="s">
        <v>151</v>
      </c>
      <c r="E117" s="287" t="s">
        <v>19</v>
      </c>
      <c r="F117" s="288" t="s">
        <v>791</v>
      </c>
      <c r="G117" s="286"/>
      <c r="H117" s="287" t="s">
        <v>19</v>
      </c>
      <c r="I117" s="289"/>
      <c r="J117" s="286"/>
      <c r="K117" s="286"/>
      <c r="L117" s="290"/>
      <c r="M117" s="291"/>
      <c r="N117" s="292"/>
      <c r="O117" s="292"/>
      <c r="P117" s="292"/>
      <c r="Q117" s="292"/>
      <c r="R117" s="292"/>
      <c r="S117" s="292"/>
      <c r="T117" s="292"/>
      <c r="U117" s="293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T117" s="294" t="s">
        <v>151</v>
      </c>
      <c r="AU117" s="294" t="s">
        <v>83</v>
      </c>
      <c r="AV117" s="16" t="s">
        <v>81</v>
      </c>
      <c r="AW117" s="16" t="s">
        <v>35</v>
      </c>
      <c r="AX117" s="16" t="s">
        <v>74</v>
      </c>
      <c r="AY117" s="294" t="s">
        <v>141</v>
      </c>
    </row>
    <row r="118" s="16" customFormat="1">
      <c r="A118" s="16"/>
      <c r="B118" s="285"/>
      <c r="C118" s="286"/>
      <c r="D118" s="227" t="s">
        <v>151</v>
      </c>
      <c r="E118" s="287" t="s">
        <v>19</v>
      </c>
      <c r="F118" s="288" t="s">
        <v>792</v>
      </c>
      <c r="G118" s="286"/>
      <c r="H118" s="287" t="s">
        <v>19</v>
      </c>
      <c r="I118" s="289"/>
      <c r="J118" s="286"/>
      <c r="K118" s="286"/>
      <c r="L118" s="290"/>
      <c r="M118" s="291"/>
      <c r="N118" s="292"/>
      <c r="O118" s="292"/>
      <c r="P118" s="292"/>
      <c r="Q118" s="292"/>
      <c r="R118" s="292"/>
      <c r="S118" s="292"/>
      <c r="T118" s="292"/>
      <c r="U118" s="293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T118" s="294" t="s">
        <v>151</v>
      </c>
      <c r="AU118" s="294" t="s">
        <v>83</v>
      </c>
      <c r="AV118" s="16" t="s">
        <v>81</v>
      </c>
      <c r="AW118" s="16" t="s">
        <v>35</v>
      </c>
      <c r="AX118" s="16" t="s">
        <v>74</v>
      </c>
      <c r="AY118" s="294" t="s">
        <v>141</v>
      </c>
    </row>
    <row r="119" s="16" customFormat="1">
      <c r="A119" s="16"/>
      <c r="B119" s="285"/>
      <c r="C119" s="286"/>
      <c r="D119" s="227" t="s">
        <v>151</v>
      </c>
      <c r="E119" s="287" t="s">
        <v>19</v>
      </c>
      <c r="F119" s="288" t="s">
        <v>793</v>
      </c>
      <c r="G119" s="286"/>
      <c r="H119" s="287" t="s">
        <v>19</v>
      </c>
      <c r="I119" s="289"/>
      <c r="J119" s="286"/>
      <c r="K119" s="286"/>
      <c r="L119" s="290"/>
      <c r="M119" s="291"/>
      <c r="N119" s="292"/>
      <c r="O119" s="292"/>
      <c r="P119" s="292"/>
      <c r="Q119" s="292"/>
      <c r="R119" s="292"/>
      <c r="S119" s="292"/>
      <c r="T119" s="292"/>
      <c r="U119" s="293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T119" s="294" t="s">
        <v>151</v>
      </c>
      <c r="AU119" s="294" t="s">
        <v>83</v>
      </c>
      <c r="AV119" s="16" t="s">
        <v>81</v>
      </c>
      <c r="AW119" s="16" t="s">
        <v>35</v>
      </c>
      <c r="AX119" s="16" t="s">
        <v>74</v>
      </c>
      <c r="AY119" s="294" t="s">
        <v>141</v>
      </c>
    </row>
    <row r="120" s="13" customFormat="1">
      <c r="A120" s="13"/>
      <c r="B120" s="233"/>
      <c r="C120" s="234"/>
      <c r="D120" s="227" t="s">
        <v>151</v>
      </c>
      <c r="E120" s="235" t="s">
        <v>19</v>
      </c>
      <c r="F120" s="236" t="s">
        <v>81</v>
      </c>
      <c r="G120" s="234"/>
      <c r="H120" s="237">
        <v>1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1"/>
      <c r="U120" s="242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151</v>
      </c>
      <c r="AU120" s="243" t="s">
        <v>83</v>
      </c>
      <c r="AV120" s="13" t="s">
        <v>83</v>
      </c>
      <c r="AW120" s="13" t="s">
        <v>35</v>
      </c>
      <c r="AX120" s="13" t="s">
        <v>74</v>
      </c>
      <c r="AY120" s="243" t="s">
        <v>141</v>
      </c>
    </row>
    <row r="121" s="14" customFormat="1">
      <c r="A121" s="14"/>
      <c r="B121" s="244"/>
      <c r="C121" s="245"/>
      <c r="D121" s="227" t="s">
        <v>151</v>
      </c>
      <c r="E121" s="246" t="s">
        <v>19</v>
      </c>
      <c r="F121" s="247" t="s">
        <v>153</v>
      </c>
      <c r="G121" s="245"/>
      <c r="H121" s="248">
        <v>1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2"/>
      <c r="U121" s="253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4" t="s">
        <v>151</v>
      </c>
      <c r="AU121" s="254" t="s">
        <v>83</v>
      </c>
      <c r="AV121" s="14" t="s">
        <v>147</v>
      </c>
      <c r="AW121" s="14" t="s">
        <v>35</v>
      </c>
      <c r="AX121" s="14" t="s">
        <v>81</v>
      </c>
      <c r="AY121" s="254" t="s">
        <v>141</v>
      </c>
    </row>
    <row r="122" s="2" customFormat="1" ht="16.5" customHeight="1">
      <c r="A122" s="41"/>
      <c r="B122" s="42"/>
      <c r="C122" s="214" t="s">
        <v>200</v>
      </c>
      <c r="D122" s="214" t="s">
        <v>143</v>
      </c>
      <c r="E122" s="215" t="s">
        <v>697</v>
      </c>
      <c r="F122" s="216" t="s">
        <v>698</v>
      </c>
      <c r="G122" s="217" t="s">
        <v>679</v>
      </c>
      <c r="H122" s="218">
        <v>1</v>
      </c>
      <c r="I122" s="219"/>
      <c r="J122" s="220">
        <f>ROUND(I122*H122,2)</f>
        <v>0</v>
      </c>
      <c r="K122" s="216" t="s">
        <v>19</v>
      </c>
      <c r="L122" s="47"/>
      <c r="M122" s="221" t="s">
        <v>19</v>
      </c>
      <c r="N122" s="222" t="s">
        <v>45</v>
      </c>
      <c r="O122" s="87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3">
        <f>S122*H122</f>
        <v>0</v>
      </c>
      <c r="U122" s="224" t="s">
        <v>19</v>
      </c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5" t="s">
        <v>147</v>
      </c>
      <c r="AT122" s="225" t="s">
        <v>143</v>
      </c>
      <c r="AU122" s="225" t="s">
        <v>83</v>
      </c>
      <c r="AY122" s="20" t="s">
        <v>141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20" t="s">
        <v>81</v>
      </c>
      <c r="BK122" s="226">
        <f>ROUND(I122*H122,2)</f>
        <v>0</v>
      </c>
      <c r="BL122" s="20" t="s">
        <v>147</v>
      </c>
      <c r="BM122" s="225" t="s">
        <v>203</v>
      </c>
    </row>
    <row r="123" s="2" customFormat="1">
      <c r="A123" s="41"/>
      <c r="B123" s="42"/>
      <c r="C123" s="43"/>
      <c r="D123" s="227" t="s">
        <v>148</v>
      </c>
      <c r="E123" s="43"/>
      <c r="F123" s="228" t="s">
        <v>698</v>
      </c>
      <c r="G123" s="43"/>
      <c r="H123" s="43"/>
      <c r="I123" s="229"/>
      <c r="J123" s="43"/>
      <c r="K123" s="43"/>
      <c r="L123" s="47"/>
      <c r="M123" s="230"/>
      <c r="N123" s="231"/>
      <c r="O123" s="87"/>
      <c r="P123" s="87"/>
      <c r="Q123" s="87"/>
      <c r="R123" s="87"/>
      <c r="S123" s="87"/>
      <c r="T123" s="87"/>
      <c r="U123" s="88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148</v>
      </c>
      <c r="AU123" s="20" t="s">
        <v>83</v>
      </c>
    </row>
    <row r="124" s="2" customFormat="1">
      <c r="A124" s="41"/>
      <c r="B124" s="42"/>
      <c r="C124" s="43"/>
      <c r="D124" s="227" t="s">
        <v>149</v>
      </c>
      <c r="E124" s="43"/>
      <c r="F124" s="232" t="s">
        <v>699</v>
      </c>
      <c r="G124" s="43"/>
      <c r="H124" s="43"/>
      <c r="I124" s="229"/>
      <c r="J124" s="43"/>
      <c r="K124" s="43"/>
      <c r="L124" s="47"/>
      <c r="M124" s="230"/>
      <c r="N124" s="231"/>
      <c r="O124" s="87"/>
      <c r="P124" s="87"/>
      <c r="Q124" s="87"/>
      <c r="R124" s="87"/>
      <c r="S124" s="87"/>
      <c r="T124" s="87"/>
      <c r="U124" s="88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149</v>
      </c>
      <c r="AU124" s="20" t="s">
        <v>83</v>
      </c>
    </row>
    <row r="125" s="12" customFormat="1" ht="25.92" customHeight="1">
      <c r="A125" s="12"/>
      <c r="B125" s="198"/>
      <c r="C125" s="199"/>
      <c r="D125" s="200" t="s">
        <v>73</v>
      </c>
      <c r="E125" s="201" t="s">
        <v>673</v>
      </c>
      <c r="F125" s="201" t="s">
        <v>674</v>
      </c>
      <c r="G125" s="199"/>
      <c r="H125" s="199"/>
      <c r="I125" s="202"/>
      <c r="J125" s="203">
        <f>BK125</f>
        <v>0</v>
      </c>
      <c r="K125" s="199"/>
      <c r="L125" s="204"/>
      <c r="M125" s="205"/>
      <c r="N125" s="206"/>
      <c r="O125" s="206"/>
      <c r="P125" s="207">
        <f>P126+P134+P141</f>
        <v>0</v>
      </c>
      <c r="Q125" s="206"/>
      <c r="R125" s="207">
        <f>R126+R134+R141</f>
        <v>0</v>
      </c>
      <c r="S125" s="206"/>
      <c r="T125" s="207">
        <f>T126+T134+T141</f>
        <v>0</v>
      </c>
      <c r="U125" s="208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9" t="s">
        <v>173</v>
      </c>
      <c r="AT125" s="210" t="s">
        <v>73</v>
      </c>
      <c r="AU125" s="210" t="s">
        <v>74</v>
      </c>
      <c r="AY125" s="209" t="s">
        <v>141</v>
      </c>
      <c r="BK125" s="211">
        <f>BK126+BK134+BK141</f>
        <v>0</v>
      </c>
    </row>
    <row r="126" s="12" customFormat="1" ht="22.8" customHeight="1">
      <c r="A126" s="12"/>
      <c r="B126" s="198"/>
      <c r="C126" s="199"/>
      <c r="D126" s="200" t="s">
        <v>73</v>
      </c>
      <c r="E126" s="212" t="s">
        <v>702</v>
      </c>
      <c r="F126" s="212" t="s">
        <v>703</v>
      </c>
      <c r="G126" s="199"/>
      <c r="H126" s="199"/>
      <c r="I126" s="202"/>
      <c r="J126" s="213">
        <f>BK126</f>
        <v>0</v>
      </c>
      <c r="K126" s="199"/>
      <c r="L126" s="204"/>
      <c r="M126" s="205"/>
      <c r="N126" s="206"/>
      <c r="O126" s="206"/>
      <c r="P126" s="207">
        <f>SUM(P127:P133)</f>
        <v>0</v>
      </c>
      <c r="Q126" s="206"/>
      <c r="R126" s="207">
        <f>SUM(R127:R133)</f>
        <v>0</v>
      </c>
      <c r="S126" s="206"/>
      <c r="T126" s="207">
        <f>SUM(T127:T133)</f>
        <v>0</v>
      </c>
      <c r="U126" s="208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9" t="s">
        <v>81</v>
      </c>
      <c r="AT126" s="210" t="s">
        <v>73</v>
      </c>
      <c r="AU126" s="210" t="s">
        <v>81</v>
      </c>
      <c r="AY126" s="209" t="s">
        <v>141</v>
      </c>
      <c r="BK126" s="211">
        <f>SUM(BK127:BK133)</f>
        <v>0</v>
      </c>
    </row>
    <row r="127" s="2" customFormat="1" ht="16.5" customHeight="1">
      <c r="A127" s="41"/>
      <c r="B127" s="42"/>
      <c r="C127" s="214" t="s">
        <v>176</v>
      </c>
      <c r="D127" s="214" t="s">
        <v>143</v>
      </c>
      <c r="E127" s="215" t="s">
        <v>794</v>
      </c>
      <c r="F127" s="216" t="s">
        <v>705</v>
      </c>
      <c r="G127" s="217" t="s">
        <v>156</v>
      </c>
      <c r="H127" s="218">
        <v>1</v>
      </c>
      <c r="I127" s="219"/>
      <c r="J127" s="220">
        <f>ROUND(I127*H127,2)</f>
        <v>0</v>
      </c>
      <c r="K127" s="216" t="s">
        <v>19</v>
      </c>
      <c r="L127" s="47"/>
      <c r="M127" s="221" t="s">
        <v>19</v>
      </c>
      <c r="N127" s="222" t="s">
        <v>45</v>
      </c>
      <c r="O127" s="87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3">
        <f>S127*H127</f>
        <v>0</v>
      </c>
      <c r="U127" s="224" t="s">
        <v>19</v>
      </c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5" t="s">
        <v>147</v>
      </c>
      <c r="AT127" s="225" t="s">
        <v>143</v>
      </c>
      <c r="AU127" s="225" t="s">
        <v>83</v>
      </c>
      <c r="AY127" s="20" t="s">
        <v>141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20" t="s">
        <v>81</v>
      </c>
      <c r="BK127" s="226">
        <f>ROUND(I127*H127,2)</f>
        <v>0</v>
      </c>
      <c r="BL127" s="20" t="s">
        <v>147</v>
      </c>
      <c r="BM127" s="225" t="s">
        <v>208</v>
      </c>
    </row>
    <row r="128" s="2" customFormat="1">
      <c r="A128" s="41"/>
      <c r="B128" s="42"/>
      <c r="C128" s="43"/>
      <c r="D128" s="227" t="s">
        <v>148</v>
      </c>
      <c r="E128" s="43"/>
      <c r="F128" s="228" t="s">
        <v>706</v>
      </c>
      <c r="G128" s="43"/>
      <c r="H128" s="43"/>
      <c r="I128" s="229"/>
      <c r="J128" s="43"/>
      <c r="K128" s="43"/>
      <c r="L128" s="47"/>
      <c r="M128" s="230"/>
      <c r="N128" s="231"/>
      <c r="O128" s="87"/>
      <c r="P128" s="87"/>
      <c r="Q128" s="87"/>
      <c r="R128" s="87"/>
      <c r="S128" s="87"/>
      <c r="T128" s="87"/>
      <c r="U128" s="88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148</v>
      </c>
      <c r="AU128" s="20" t="s">
        <v>83</v>
      </c>
    </row>
    <row r="129" s="2" customFormat="1" ht="24.15" customHeight="1">
      <c r="A129" s="41"/>
      <c r="B129" s="42"/>
      <c r="C129" s="214" t="s">
        <v>212</v>
      </c>
      <c r="D129" s="214" t="s">
        <v>143</v>
      </c>
      <c r="E129" s="215" t="s">
        <v>795</v>
      </c>
      <c r="F129" s="216" t="s">
        <v>708</v>
      </c>
      <c r="G129" s="217" t="s">
        <v>156</v>
      </c>
      <c r="H129" s="218">
        <v>1</v>
      </c>
      <c r="I129" s="219"/>
      <c r="J129" s="220">
        <f>ROUND(I129*H129,2)</f>
        <v>0</v>
      </c>
      <c r="K129" s="216" t="s">
        <v>19</v>
      </c>
      <c r="L129" s="47"/>
      <c r="M129" s="221" t="s">
        <v>19</v>
      </c>
      <c r="N129" s="222" t="s">
        <v>45</v>
      </c>
      <c r="O129" s="87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3">
        <f>S129*H129</f>
        <v>0</v>
      </c>
      <c r="U129" s="224" t="s">
        <v>19</v>
      </c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5" t="s">
        <v>147</v>
      </c>
      <c r="AT129" s="225" t="s">
        <v>143</v>
      </c>
      <c r="AU129" s="225" t="s">
        <v>83</v>
      </c>
      <c r="AY129" s="20" t="s">
        <v>141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20" t="s">
        <v>81</v>
      </c>
      <c r="BK129" s="226">
        <f>ROUND(I129*H129,2)</f>
        <v>0</v>
      </c>
      <c r="BL129" s="20" t="s">
        <v>147</v>
      </c>
      <c r="BM129" s="225" t="s">
        <v>215</v>
      </c>
    </row>
    <row r="130" s="2" customFormat="1">
      <c r="A130" s="41"/>
      <c r="B130" s="42"/>
      <c r="C130" s="43"/>
      <c r="D130" s="227" t="s">
        <v>148</v>
      </c>
      <c r="E130" s="43"/>
      <c r="F130" s="228" t="s">
        <v>708</v>
      </c>
      <c r="G130" s="43"/>
      <c r="H130" s="43"/>
      <c r="I130" s="229"/>
      <c r="J130" s="43"/>
      <c r="K130" s="43"/>
      <c r="L130" s="47"/>
      <c r="M130" s="230"/>
      <c r="N130" s="231"/>
      <c r="O130" s="87"/>
      <c r="P130" s="87"/>
      <c r="Q130" s="87"/>
      <c r="R130" s="87"/>
      <c r="S130" s="87"/>
      <c r="T130" s="87"/>
      <c r="U130" s="88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148</v>
      </c>
      <c r="AU130" s="20" t="s">
        <v>83</v>
      </c>
    </row>
    <row r="131" s="2" customFormat="1" ht="16.5" customHeight="1">
      <c r="A131" s="41"/>
      <c r="B131" s="42"/>
      <c r="C131" s="214" t="s">
        <v>8</v>
      </c>
      <c r="D131" s="214" t="s">
        <v>143</v>
      </c>
      <c r="E131" s="215" t="s">
        <v>709</v>
      </c>
      <c r="F131" s="216" t="s">
        <v>710</v>
      </c>
      <c r="G131" s="217" t="s">
        <v>156</v>
      </c>
      <c r="H131" s="218">
        <v>1</v>
      </c>
      <c r="I131" s="219"/>
      <c r="J131" s="220">
        <f>ROUND(I131*H131,2)</f>
        <v>0</v>
      </c>
      <c r="K131" s="216" t="s">
        <v>19</v>
      </c>
      <c r="L131" s="47"/>
      <c r="M131" s="221" t="s">
        <v>19</v>
      </c>
      <c r="N131" s="222" t="s">
        <v>45</v>
      </c>
      <c r="O131" s="87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3">
        <f>S131*H131</f>
        <v>0</v>
      </c>
      <c r="U131" s="224" t="s">
        <v>19</v>
      </c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5" t="s">
        <v>147</v>
      </c>
      <c r="AT131" s="225" t="s">
        <v>143</v>
      </c>
      <c r="AU131" s="225" t="s">
        <v>83</v>
      </c>
      <c r="AY131" s="20" t="s">
        <v>141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20" t="s">
        <v>81</v>
      </c>
      <c r="BK131" s="226">
        <f>ROUND(I131*H131,2)</f>
        <v>0</v>
      </c>
      <c r="BL131" s="20" t="s">
        <v>147</v>
      </c>
      <c r="BM131" s="225" t="s">
        <v>220</v>
      </c>
    </row>
    <row r="132" s="2" customFormat="1">
      <c r="A132" s="41"/>
      <c r="B132" s="42"/>
      <c r="C132" s="43"/>
      <c r="D132" s="227" t="s">
        <v>148</v>
      </c>
      <c r="E132" s="43"/>
      <c r="F132" s="228" t="s">
        <v>710</v>
      </c>
      <c r="G132" s="43"/>
      <c r="H132" s="43"/>
      <c r="I132" s="229"/>
      <c r="J132" s="43"/>
      <c r="K132" s="43"/>
      <c r="L132" s="47"/>
      <c r="M132" s="230"/>
      <c r="N132" s="231"/>
      <c r="O132" s="87"/>
      <c r="P132" s="87"/>
      <c r="Q132" s="87"/>
      <c r="R132" s="87"/>
      <c r="S132" s="87"/>
      <c r="T132" s="87"/>
      <c r="U132" s="88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148</v>
      </c>
      <c r="AU132" s="20" t="s">
        <v>83</v>
      </c>
    </row>
    <row r="133" s="2" customFormat="1">
      <c r="A133" s="41"/>
      <c r="B133" s="42"/>
      <c r="C133" s="43"/>
      <c r="D133" s="227" t="s">
        <v>149</v>
      </c>
      <c r="E133" s="43"/>
      <c r="F133" s="232" t="s">
        <v>711</v>
      </c>
      <c r="G133" s="43"/>
      <c r="H133" s="43"/>
      <c r="I133" s="229"/>
      <c r="J133" s="43"/>
      <c r="K133" s="43"/>
      <c r="L133" s="47"/>
      <c r="M133" s="230"/>
      <c r="N133" s="231"/>
      <c r="O133" s="87"/>
      <c r="P133" s="87"/>
      <c r="Q133" s="87"/>
      <c r="R133" s="87"/>
      <c r="S133" s="87"/>
      <c r="T133" s="87"/>
      <c r="U133" s="88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149</v>
      </c>
      <c r="AU133" s="20" t="s">
        <v>83</v>
      </c>
    </row>
    <row r="134" s="12" customFormat="1" ht="22.8" customHeight="1">
      <c r="A134" s="12"/>
      <c r="B134" s="198"/>
      <c r="C134" s="199"/>
      <c r="D134" s="200" t="s">
        <v>73</v>
      </c>
      <c r="E134" s="212" t="s">
        <v>715</v>
      </c>
      <c r="F134" s="212" t="s">
        <v>716</v>
      </c>
      <c r="G134" s="199"/>
      <c r="H134" s="199"/>
      <c r="I134" s="202"/>
      <c r="J134" s="213">
        <f>BK134</f>
        <v>0</v>
      </c>
      <c r="K134" s="199"/>
      <c r="L134" s="204"/>
      <c r="M134" s="205"/>
      <c r="N134" s="206"/>
      <c r="O134" s="206"/>
      <c r="P134" s="207">
        <f>SUM(P135:P140)</f>
        <v>0</v>
      </c>
      <c r="Q134" s="206"/>
      <c r="R134" s="207">
        <f>SUM(R135:R140)</f>
        <v>0</v>
      </c>
      <c r="S134" s="206"/>
      <c r="T134" s="207">
        <f>SUM(T135:T140)</f>
        <v>0</v>
      </c>
      <c r="U134" s="208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9" t="s">
        <v>81</v>
      </c>
      <c r="AT134" s="210" t="s">
        <v>73</v>
      </c>
      <c r="AU134" s="210" t="s">
        <v>81</v>
      </c>
      <c r="AY134" s="209" t="s">
        <v>141</v>
      </c>
      <c r="BK134" s="211">
        <f>SUM(BK135:BK140)</f>
        <v>0</v>
      </c>
    </row>
    <row r="135" s="2" customFormat="1" ht="16.5" customHeight="1">
      <c r="A135" s="41"/>
      <c r="B135" s="42"/>
      <c r="C135" s="214" t="s">
        <v>225</v>
      </c>
      <c r="D135" s="214" t="s">
        <v>143</v>
      </c>
      <c r="E135" s="215" t="s">
        <v>796</v>
      </c>
      <c r="F135" s="216" t="s">
        <v>718</v>
      </c>
      <c r="G135" s="217" t="s">
        <v>679</v>
      </c>
      <c r="H135" s="218">
        <v>1</v>
      </c>
      <c r="I135" s="219"/>
      <c r="J135" s="220">
        <f>ROUND(I135*H135,2)</f>
        <v>0</v>
      </c>
      <c r="K135" s="216" t="s">
        <v>19</v>
      </c>
      <c r="L135" s="47"/>
      <c r="M135" s="221" t="s">
        <v>19</v>
      </c>
      <c r="N135" s="222" t="s">
        <v>45</v>
      </c>
      <c r="O135" s="87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3">
        <f>S135*H135</f>
        <v>0</v>
      </c>
      <c r="U135" s="224" t="s">
        <v>19</v>
      </c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5" t="s">
        <v>147</v>
      </c>
      <c r="AT135" s="225" t="s">
        <v>143</v>
      </c>
      <c r="AU135" s="225" t="s">
        <v>83</v>
      </c>
      <c r="AY135" s="20" t="s">
        <v>141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20" t="s">
        <v>81</v>
      </c>
      <c r="BK135" s="226">
        <f>ROUND(I135*H135,2)</f>
        <v>0</v>
      </c>
      <c r="BL135" s="20" t="s">
        <v>147</v>
      </c>
      <c r="BM135" s="225" t="s">
        <v>228</v>
      </c>
    </row>
    <row r="136" s="2" customFormat="1">
      <c r="A136" s="41"/>
      <c r="B136" s="42"/>
      <c r="C136" s="43"/>
      <c r="D136" s="227" t="s">
        <v>148</v>
      </c>
      <c r="E136" s="43"/>
      <c r="F136" s="228" t="s">
        <v>718</v>
      </c>
      <c r="G136" s="43"/>
      <c r="H136" s="43"/>
      <c r="I136" s="229"/>
      <c r="J136" s="43"/>
      <c r="K136" s="43"/>
      <c r="L136" s="47"/>
      <c r="M136" s="230"/>
      <c r="N136" s="231"/>
      <c r="O136" s="87"/>
      <c r="P136" s="87"/>
      <c r="Q136" s="87"/>
      <c r="R136" s="87"/>
      <c r="S136" s="87"/>
      <c r="T136" s="87"/>
      <c r="U136" s="88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148</v>
      </c>
      <c r="AU136" s="20" t="s">
        <v>83</v>
      </c>
    </row>
    <row r="137" s="2" customFormat="1">
      <c r="A137" s="41"/>
      <c r="B137" s="42"/>
      <c r="C137" s="43"/>
      <c r="D137" s="227" t="s">
        <v>149</v>
      </c>
      <c r="E137" s="43"/>
      <c r="F137" s="232" t="s">
        <v>719</v>
      </c>
      <c r="G137" s="43"/>
      <c r="H137" s="43"/>
      <c r="I137" s="229"/>
      <c r="J137" s="43"/>
      <c r="K137" s="43"/>
      <c r="L137" s="47"/>
      <c r="M137" s="230"/>
      <c r="N137" s="231"/>
      <c r="O137" s="87"/>
      <c r="P137" s="87"/>
      <c r="Q137" s="87"/>
      <c r="R137" s="87"/>
      <c r="S137" s="87"/>
      <c r="T137" s="87"/>
      <c r="U137" s="88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149</v>
      </c>
      <c r="AU137" s="20" t="s">
        <v>83</v>
      </c>
    </row>
    <row r="138" s="2" customFormat="1" ht="16.5" customHeight="1">
      <c r="A138" s="41"/>
      <c r="B138" s="42"/>
      <c r="C138" s="214" t="s">
        <v>190</v>
      </c>
      <c r="D138" s="214" t="s">
        <v>143</v>
      </c>
      <c r="E138" s="215" t="s">
        <v>797</v>
      </c>
      <c r="F138" s="216" t="s">
        <v>721</v>
      </c>
      <c r="G138" s="217" t="s">
        <v>679</v>
      </c>
      <c r="H138" s="218">
        <v>1</v>
      </c>
      <c r="I138" s="219"/>
      <c r="J138" s="220">
        <f>ROUND(I138*H138,2)</f>
        <v>0</v>
      </c>
      <c r="K138" s="216" t="s">
        <v>19</v>
      </c>
      <c r="L138" s="47"/>
      <c r="M138" s="221" t="s">
        <v>19</v>
      </c>
      <c r="N138" s="222" t="s">
        <v>45</v>
      </c>
      <c r="O138" s="87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3">
        <f>S138*H138</f>
        <v>0</v>
      </c>
      <c r="U138" s="224" t="s">
        <v>19</v>
      </c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5" t="s">
        <v>147</v>
      </c>
      <c r="AT138" s="225" t="s">
        <v>143</v>
      </c>
      <c r="AU138" s="225" t="s">
        <v>83</v>
      </c>
      <c r="AY138" s="20" t="s">
        <v>141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20" t="s">
        <v>81</v>
      </c>
      <c r="BK138" s="226">
        <f>ROUND(I138*H138,2)</f>
        <v>0</v>
      </c>
      <c r="BL138" s="20" t="s">
        <v>147</v>
      </c>
      <c r="BM138" s="225" t="s">
        <v>234</v>
      </c>
    </row>
    <row r="139" s="2" customFormat="1">
      <c r="A139" s="41"/>
      <c r="B139" s="42"/>
      <c r="C139" s="43"/>
      <c r="D139" s="227" t="s">
        <v>148</v>
      </c>
      <c r="E139" s="43"/>
      <c r="F139" s="228" t="s">
        <v>722</v>
      </c>
      <c r="G139" s="43"/>
      <c r="H139" s="43"/>
      <c r="I139" s="229"/>
      <c r="J139" s="43"/>
      <c r="K139" s="43"/>
      <c r="L139" s="47"/>
      <c r="M139" s="230"/>
      <c r="N139" s="231"/>
      <c r="O139" s="87"/>
      <c r="P139" s="87"/>
      <c r="Q139" s="87"/>
      <c r="R139" s="87"/>
      <c r="S139" s="87"/>
      <c r="T139" s="87"/>
      <c r="U139" s="88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148</v>
      </c>
      <c r="AU139" s="20" t="s">
        <v>83</v>
      </c>
    </row>
    <row r="140" s="2" customFormat="1">
      <c r="A140" s="41"/>
      <c r="B140" s="42"/>
      <c r="C140" s="43"/>
      <c r="D140" s="227" t="s">
        <v>149</v>
      </c>
      <c r="E140" s="43"/>
      <c r="F140" s="232" t="s">
        <v>798</v>
      </c>
      <c r="G140" s="43"/>
      <c r="H140" s="43"/>
      <c r="I140" s="229"/>
      <c r="J140" s="43"/>
      <c r="K140" s="43"/>
      <c r="L140" s="47"/>
      <c r="M140" s="230"/>
      <c r="N140" s="231"/>
      <c r="O140" s="87"/>
      <c r="P140" s="87"/>
      <c r="Q140" s="87"/>
      <c r="R140" s="87"/>
      <c r="S140" s="87"/>
      <c r="T140" s="87"/>
      <c r="U140" s="88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149</v>
      </c>
      <c r="AU140" s="20" t="s">
        <v>83</v>
      </c>
    </row>
    <row r="141" s="12" customFormat="1" ht="22.8" customHeight="1">
      <c r="A141" s="12"/>
      <c r="B141" s="198"/>
      <c r="C141" s="199"/>
      <c r="D141" s="200" t="s">
        <v>73</v>
      </c>
      <c r="E141" s="212" t="s">
        <v>724</v>
      </c>
      <c r="F141" s="212" t="s">
        <v>725</v>
      </c>
      <c r="G141" s="199"/>
      <c r="H141" s="199"/>
      <c r="I141" s="202"/>
      <c r="J141" s="213">
        <f>BK141</f>
        <v>0</v>
      </c>
      <c r="K141" s="199"/>
      <c r="L141" s="204"/>
      <c r="M141" s="205"/>
      <c r="N141" s="206"/>
      <c r="O141" s="206"/>
      <c r="P141" s="207">
        <f>SUM(P142:P148)</f>
        <v>0</v>
      </c>
      <c r="Q141" s="206"/>
      <c r="R141" s="207">
        <f>SUM(R142:R148)</f>
        <v>0</v>
      </c>
      <c r="S141" s="206"/>
      <c r="T141" s="207">
        <f>SUM(T142:T148)</f>
        <v>0</v>
      </c>
      <c r="U141" s="208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9" t="s">
        <v>81</v>
      </c>
      <c r="AT141" s="210" t="s">
        <v>73</v>
      </c>
      <c r="AU141" s="210" t="s">
        <v>81</v>
      </c>
      <c r="AY141" s="209" t="s">
        <v>141</v>
      </c>
      <c r="BK141" s="211">
        <f>SUM(BK142:BK148)</f>
        <v>0</v>
      </c>
    </row>
    <row r="142" s="2" customFormat="1" ht="21.75" customHeight="1">
      <c r="A142" s="41"/>
      <c r="B142" s="42"/>
      <c r="C142" s="214" t="s">
        <v>237</v>
      </c>
      <c r="D142" s="214" t="s">
        <v>143</v>
      </c>
      <c r="E142" s="215" t="s">
        <v>799</v>
      </c>
      <c r="F142" s="216" t="s">
        <v>727</v>
      </c>
      <c r="G142" s="217" t="s">
        <v>679</v>
      </c>
      <c r="H142" s="218">
        <v>1</v>
      </c>
      <c r="I142" s="219"/>
      <c r="J142" s="220">
        <f>ROUND(I142*H142,2)</f>
        <v>0</v>
      </c>
      <c r="K142" s="216" t="s">
        <v>19</v>
      </c>
      <c r="L142" s="47"/>
      <c r="M142" s="221" t="s">
        <v>19</v>
      </c>
      <c r="N142" s="222" t="s">
        <v>45</v>
      </c>
      <c r="O142" s="87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3">
        <f>S142*H142</f>
        <v>0</v>
      </c>
      <c r="U142" s="224" t="s">
        <v>19</v>
      </c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5" t="s">
        <v>147</v>
      </c>
      <c r="AT142" s="225" t="s">
        <v>143</v>
      </c>
      <c r="AU142" s="225" t="s">
        <v>83</v>
      </c>
      <c r="AY142" s="20" t="s">
        <v>141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20" t="s">
        <v>81</v>
      </c>
      <c r="BK142" s="226">
        <f>ROUND(I142*H142,2)</f>
        <v>0</v>
      </c>
      <c r="BL142" s="20" t="s">
        <v>147</v>
      </c>
      <c r="BM142" s="225" t="s">
        <v>240</v>
      </c>
    </row>
    <row r="143" s="2" customFormat="1">
      <c r="A143" s="41"/>
      <c r="B143" s="42"/>
      <c r="C143" s="43"/>
      <c r="D143" s="227" t="s">
        <v>148</v>
      </c>
      <c r="E143" s="43"/>
      <c r="F143" s="228" t="s">
        <v>800</v>
      </c>
      <c r="G143" s="43"/>
      <c r="H143" s="43"/>
      <c r="I143" s="229"/>
      <c r="J143" s="43"/>
      <c r="K143" s="43"/>
      <c r="L143" s="47"/>
      <c r="M143" s="230"/>
      <c r="N143" s="231"/>
      <c r="O143" s="87"/>
      <c r="P143" s="87"/>
      <c r="Q143" s="87"/>
      <c r="R143" s="87"/>
      <c r="S143" s="87"/>
      <c r="T143" s="87"/>
      <c r="U143" s="88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148</v>
      </c>
      <c r="AU143" s="20" t="s">
        <v>83</v>
      </c>
    </row>
    <row r="144" s="2" customFormat="1" ht="24.15" customHeight="1">
      <c r="A144" s="41"/>
      <c r="B144" s="42"/>
      <c r="C144" s="214" t="s">
        <v>196</v>
      </c>
      <c r="D144" s="214" t="s">
        <v>143</v>
      </c>
      <c r="E144" s="215" t="s">
        <v>730</v>
      </c>
      <c r="F144" s="216" t="s">
        <v>731</v>
      </c>
      <c r="G144" s="217" t="s">
        <v>156</v>
      </c>
      <c r="H144" s="218">
        <v>1</v>
      </c>
      <c r="I144" s="219"/>
      <c r="J144" s="220">
        <f>ROUND(I144*H144,2)</f>
        <v>0</v>
      </c>
      <c r="K144" s="216" t="s">
        <v>19</v>
      </c>
      <c r="L144" s="47"/>
      <c r="M144" s="221" t="s">
        <v>19</v>
      </c>
      <c r="N144" s="222" t="s">
        <v>45</v>
      </c>
      <c r="O144" s="87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3">
        <f>S144*H144</f>
        <v>0</v>
      </c>
      <c r="U144" s="224" t="s">
        <v>19</v>
      </c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5" t="s">
        <v>147</v>
      </c>
      <c r="AT144" s="225" t="s">
        <v>143</v>
      </c>
      <c r="AU144" s="225" t="s">
        <v>83</v>
      </c>
      <c r="AY144" s="20" t="s">
        <v>141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20" t="s">
        <v>81</v>
      </c>
      <c r="BK144" s="226">
        <f>ROUND(I144*H144,2)</f>
        <v>0</v>
      </c>
      <c r="BL144" s="20" t="s">
        <v>147</v>
      </c>
      <c r="BM144" s="225" t="s">
        <v>245</v>
      </c>
    </row>
    <row r="145" s="2" customFormat="1">
      <c r="A145" s="41"/>
      <c r="B145" s="42"/>
      <c r="C145" s="43"/>
      <c r="D145" s="227" t="s">
        <v>148</v>
      </c>
      <c r="E145" s="43"/>
      <c r="F145" s="228" t="s">
        <v>731</v>
      </c>
      <c r="G145" s="43"/>
      <c r="H145" s="43"/>
      <c r="I145" s="229"/>
      <c r="J145" s="43"/>
      <c r="K145" s="43"/>
      <c r="L145" s="47"/>
      <c r="M145" s="230"/>
      <c r="N145" s="231"/>
      <c r="O145" s="87"/>
      <c r="P145" s="87"/>
      <c r="Q145" s="87"/>
      <c r="R145" s="87"/>
      <c r="S145" s="87"/>
      <c r="T145" s="87"/>
      <c r="U145" s="88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148</v>
      </c>
      <c r="AU145" s="20" t="s">
        <v>83</v>
      </c>
    </row>
    <row r="146" s="2" customFormat="1" ht="37.8" customHeight="1">
      <c r="A146" s="41"/>
      <c r="B146" s="42"/>
      <c r="C146" s="214" t="s">
        <v>250</v>
      </c>
      <c r="D146" s="214" t="s">
        <v>143</v>
      </c>
      <c r="E146" s="215" t="s">
        <v>735</v>
      </c>
      <c r="F146" s="216" t="s">
        <v>801</v>
      </c>
      <c r="G146" s="217" t="s">
        <v>156</v>
      </c>
      <c r="H146" s="218">
        <v>1</v>
      </c>
      <c r="I146" s="219"/>
      <c r="J146" s="220">
        <f>ROUND(I146*H146,2)</f>
        <v>0</v>
      </c>
      <c r="K146" s="216" t="s">
        <v>19</v>
      </c>
      <c r="L146" s="47"/>
      <c r="M146" s="221" t="s">
        <v>19</v>
      </c>
      <c r="N146" s="222" t="s">
        <v>45</v>
      </c>
      <c r="O146" s="87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3">
        <f>S146*H146</f>
        <v>0</v>
      </c>
      <c r="U146" s="224" t="s">
        <v>19</v>
      </c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5" t="s">
        <v>147</v>
      </c>
      <c r="AT146" s="225" t="s">
        <v>143</v>
      </c>
      <c r="AU146" s="225" t="s">
        <v>83</v>
      </c>
      <c r="AY146" s="20" t="s">
        <v>141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20" t="s">
        <v>81</v>
      </c>
      <c r="BK146" s="226">
        <f>ROUND(I146*H146,2)</f>
        <v>0</v>
      </c>
      <c r="BL146" s="20" t="s">
        <v>147</v>
      </c>
      <c r="BM146" s="225" t="s">
        <v>255</v>
      </c>
    </row>
    <row r="147" s="2" customFormat="1">
      <c r="A147" s="41"/>
      <c r="B147" s="42"/>
      <c r="C147" s="43"/>
      <c r="D147" s="227" t="s">
        <v>148</v>
      </c>
      <c r="E147" s="43"/>
      <c r="F147" s="228" t="s">
        <v>801</v>
      </c>
      <c r="G147" s="43"/>
      <c r="H147" s="43"/>
      <c r="I147" s="229"/>
      <c r="J147" s="43"/>
      <c r="K147" s="43"/>
      <c r="L147" s="47"/>
      <c r="M147" s="230"/>
      <c r="N147" s="231"/>
      <c r="O147" s="87"/>
      <c r="P147" s="87"/>
      <c r="Q147" s="87"/>
      <c r="R147" s="87"/>
      <c r="S147" s="87"/>
      <c r="T147" s="87"/>
      <c r="U147" s="88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148</v>
      </c>
      <c r="AU147" s="20" t="s">
        <v>83</v>
      </c>
    </row>
    <row r="148" s="2" customFormat="1">
      <c r="A148" s="41"/>
      <c r="B148" s="42"/>
      <c r="C148" s="43"/>
      <c r="D148" s="227" t="s">
        <v>149</v>
      </c>
      <c r="E148" s="43"/>
      <c r="F148" s="232" t="s">
        <v>802</v>
      </c>
      <c r="G148" s="43"/>
      <c r="H148" s="43"/>
      <c r="I148" s="229"/>
      <c r="J148" s="43"/>
      <c r="K148" s="43"/>
      <c r="L148" s="47"/>
      <c r="M148" s="281"/>
      <c r="N148" s="282"/>
      <c r="O148" s="283"/>
      <c r="P148" s="283"/>
      <c r="Q148" s="283"/>
      <c r="R148" s="283"/>
      <c r="S148" s="283"/>
      <c r="T148" s="283"/>
      <c r="U148" s="284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149</v>
      </c>
      <c r="AU148" s="20" t="s">
        <v>83</v>
      </c>
    </row>
    <row r="149" s="2" customFormat="1" ht="6.96" customHeight="1">
      <c r="A149" s="41"/>
      <c r="B149" s="62"/>
      <c r="C149" s="63"/>
      <c r="D149" s="63"/>
      <c r="E149" s="63"/>
      <c r="F149" s="63"/>
      <c r="G149" s="63"/>
      <c r="H149" s="63"/>
      <c r="I149" s="63"/>
      <c r="J149" s="63"/>
      <c r="K149" s="63"/>
      <c r="L149" s="47"/>
      <c r="M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</row>
  </sheetData>
  <sheetProtection sheet="1" autoFilter="0" formatColumns="0" formatRows="0" objects="1" scenarios="1" spinCount="100000" saltValue="wQLEYo+C1kJVVw4BGt0tHGnrnWNNh0THSE7jN1yEFdz+0pvKof8vJX1zursSk61iDUkGq7kQrvo28+7UHzoi0Q==" hashValue="sbJ8B0hH+37ah8NmgfJpEiSNgDs8US+ySnAE7F0j65tJ964YVFQ09Du6T2GJ1F67duZ5NwJYY2vbwPBGHJv1Fg==" algorithmName="SHA-512" password="CC35"/>
  <autoFilter ref="C90:K14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95" customWidth="1"/>
    <col min="2" max="2" width="1.667969" style="295" customWidth="1"/>
    <col min="3" max="4" width="5" style="295" customWidth="1"/>
    <col min="5" max="5" width="11.66016" style="295" customWidth="1"/>
    <col min="6" max="6" width="9.160156" style="295" customWidth="1"/>
    <col min="7" max="7" width="5" style="295" customWidth="1"/>
    <col min="8" max="8" width="77.83203" style="295" customWidth="1"/>
    <col min="9" max="10" width="20" style="295" customWidth="1"/>
    <col min="11" max="11" width="1.667969" style="295" customWidth="1"/>
  </cols>
  <sheetData>
    <row r="1" s="1" customFormat="1" ht="37.5" customHeight="1"/>
    <row r="2" s="1" customFormat="1" ht="7.5" customHeight="1">
      <c r="B2" s="296"/>
      <c r="C2" s="297"/>
      <c r="D2" s="297"/>
      <c r="E2" s="297"/>
      <c r="F2" s="297"/>
      <c r="G2" s="297"/>
      <c r="H2" s="297"/>
      <c r="I2" s="297"/>
      <c r="J2" s="297"/>
      <c r="K2" s="298"/>
    </row>
    <row r="3" s="17" customFormat="1" ht="45" customHeight="1">
      <c r="B3" s="299"/>
      <c r="C3" s="300" t="s">
        <v>803</v>
      </c>
      <c r="D3" s="300"/>
      <c r="E3" s="300"/>
      <c r="F3" s="300"/>
      <c r="G3" s="300"/>
      <c r="H3" s="300"/>
      <c r="I3" s="300"/>
      <c r="J3" s="300"/>
      <c r="K3" s="301"/>
    </row>
    <row r="4" s="1" customFormat="1" ht="25.5" customHeight="1">
      <c r="B4" s="302"/>
      <c r="C4" s="303" t="s">
        <v>804</v>
      </c>
      <c r="D4" s="303"/>
      <c r="E4" s="303"/>
      <c r="F4" s="303"/>
      <c r="G4" s="303"/>
      <c r="H4" s="303"/>
      <c r="I4" s="303"/>
      <c r="J4" s="303"/>
      <c r="K4" s="304"/>
    </row>
    <row r="5" s="1" customFormat="1" ht="5.25" customHeight="1">
      <c r="B5" s="302"/>
      <c r="C5" s="305"/>
      <c r="D5" s="305"/>
      <c r="E5" s="305"/>
      <c r="F5" s="305"/>
      <c r="G5" s="305"/>
      <c r="H5" s="305"/>
      <c r="I5" s="305"/>
      <c r="J5" s="305"/>
      <c r="K5" s="304"/>
    </row>
    <row r="6" s="1" customFormat="1" ht="15" customHeight="1">
      <c r="B6" s="302"/>
      <c r="C6" s="306" t="s">
        <v>805</v>
      </c>
      <c r="D6" s="306"/>
      <c r="E6" s="306"/>
      <c r="F6" s="306"/>
      <c r="G6" s="306"/>
      <c r="H6" s="306"/>
      <c r="I6" s="306"/>
      <c r="J6" s="306"/>
      <c r="K6" s="304"/>
    </row>
    <row r="7" s="1" customFormat="1" ht="15" customHeight="1">
      <c r="B7" s="307"/>
      <c r="C7" s="306" t="s">
        <v>806</v>
      </c>
      <c r="D7" s="306"/>
      <c r="E7" s="306"/>
      <c r="F7" s="306"/>
      <c r="G7" s="306"/>
      <c r="H7" s="306"/>
      <c r="I7" s="306"/>
      <c r="J7" s="306"/>
      <c r="K7" s="304"/>
    </row>
    <row r="8" s="1" customFormat="1" ht="12.75" customHeight="1">
      <c r="B8" s="307"/>
      <c r="C8" s="306"/>
      <c r="D8" s="306"/>
      <c r="E8" s="306"/>
      <c r="F8" s="306"/>
      <c r="G8" s="306"/>
      <c r="H8" s="306"/>
      <c r="I8" s="306"/>
      <c r="J8" s="306"/>
      <c r="K8" s="304"/>
    </row>
    <row r="9" s="1" customFormat="1" ht="15" customHeight="1">
      <c r="B9" s="307"/>
      <c r="C9" s="306" t="s">
        <v>807</v>
      </c>
      <c r="D9" s="306"/>
      <c r="E9" s="306"/>
      <c r="F9" s="306"/>
      <c r="G9" s="306"/>
      <c r="H9" s="306"/>
      <c r="I9" s="306"/>
      <c r="J9" s="306"/>
      <c r="K9" s="304"/>
    </row>
    <row r="10" s="1" customFormat="1" ht="15" customHeight="1">
      <c r="B10" s="307"/>
      <c r="C10" s="306"/>
      <c r="D10" s="306" t="s">
        <v>808</v>
      </c>
      <c r="E10" s="306"/>
      <c r="F10" s="306"/>
      <c r="G10" s="306"/>
      <c r="H10" s="306"/>
      <c r="I10" s="306"/>
      <c r="J10" s="306"/>
      <c r="K10" s="304"/>
    </row>
    <row r="11" s="1" customFormat="1" ht="15" customHeight="1">
      <c r="B11" s="307"/>
      <c r="C11" s="308"/>
      <c r="D11" s="306" t="s">
        <v>809</v>
      </c>
      <c r="E11" s="306"/>
      <c r="F11" s="306"/>
      <c r="G11" s="306"/>
      <c r="H11" s="306"/>
      <c r="I11" s="306"/>
      <c r="J11" s="306"/>
      <c r="K11" s="304"/>
    </row>
    <row r="12" s="1" customFormat="1" ht="15" customHeight="1">
      <c r="B12" s="307"/>
      <c r="C12" s="308"/>
      <c r="D12" s="306"/>
      <c r="E12" s="306"/>
      <c r="F12" s="306"/>
      <c r="G12" s="306"/>
      <c r="H12" s="306"/>
      <c r="I12" s="306"/>
      <c r="J12" s="306"/>
      <c r="K12" s="304"/>
    </row>
    <row r="13" s="1" customFormat="1" ht="15" customHeight="1">
      <c r="B13" s="307"/>
      <c r="C13" s="308"/>
      <c r="D13" s="309" t="s">
        <v>810</v>
      </c>
      <c r="E13" s="306"/>
      <c r="F13" s="306"/>
      <c r="G13" s="306"/>
      <c r="H13" s="306"/>
      <c r="I13" s="306"/>
      <c r="J13" s="306"/>
      <c r="K13" s="304"/>
    </row>
    <row r="14" s="1" customFormat="1" ht="12.75" customHeight="1">
      <c r="B14" s="307"/>
      <c r="C14" s="308"/>
      <c r="D14" s="308"/>
      <c r="E14" s="308"/>
      <c r="F14" s="308"/>
      <c r="G14" s="308"/>
      <c r="H14" s="308"/>
      <c r="I14" s="308"/>
      <c r="J14" s="308"/>
      <c r="K14" s="304"/>
    </row>
    <row r="15" s="1" customFormat="1" ht="15" customHeight="1">
      <c r="B15" s="307"/>
      <c r="C15" s="308"/>
      <c r="D15" s="306" t="s">
        <v>811</v>
      </c>
      <c r="E15" s="306"/>
      <c r="F15" s="306"/>
      <c r="G15" s="306"/>
      <c r="H15" s="306"/>
      <c r="I15" s="306"/>
      <c r="J15" s="306"/>
      <c r="K15" s="304"/>
    </row>
    <row r="16" s="1" customFormat="1" ht="15" customHeight="1">
      <c r="B16" s="307"/>
      <c r="C16" s="308"/>
      <c r="D16" s="306" t="s">
        <v>812</v>
      </c>
      <c r="E16" s="306"/>
      <c r="F16" s="306"/>
      <c r="G16" s="306"/>
      <c r="H16" s="306"/>
      <c r="I16" s="306"/>
      <c r="J16" s="306"/>
      <c r="K16" s="304"/>
    </row>
    <row r="17" s="1" customFormat="1" ht="15" customHeight="1">
      <c r="B17" s="307"/>
      <c r="C17" s="308"/>
      <c r="D17" s="306" t="s">
        <v>813</v>
      </c>
      <c r="E17" s="306"/>
      <c r="F17" s="306"/>
      <c r="G17" s="306"/>
      <c r="H17" s="306"/>
      <c r="I17" s="306"/>
      <c r="J17" s="306"/>
      <c r="K17" s="304"/>
    </row>
    <row r="18" s="1" customFormat="1" ht="15" customHeight="1">
      <c r="B18" s="307"/>
      <c r="C18" s="308"/>
      <c r="D18" s="308"/>
      <c r="E18" s="310" t="s">
        <v>80</v>
      </c>
      <c r="F18" s="306" t="s">
        <v>814</v>
      </c>
      <c r="G18" s="306"/>
      <c r="H18" s="306"/>
      <c r="I18" s="306"/>
      <c r="J18" s="306"/>
      <c r="K18" s="304"/>
    </row>
    <row r="19" s="1" customFormat="1" ht="15" customHeight="1">
      <c r="B19" s="307"/>
      <c r="C19" s="308"/>
      <c r="D19" s="308"/>
      <c r="E19" s="310" t="s">
        <v>815</v>
      </c>
      <c r="F19" s="306" t="s">
        <v>816</v>
      </c>
      <c r="G19" s="306"/>
      <c r="H19" s="306"/>
      <c r="I19" s="306"/>
      <c r="J19" s="306"/>
      <c r="K19" s="304"/>
    </row>
    <row r="20" s="1" customFormat="1" ht="15" customHeight="1">
      <c r="B20" s="307"/>
      <c r="C20" s="308"/>
      <c r="D20" s="308"/>
      <c r="E20" s="310" t="s">
        <v>817</v>
      </c>
      <c r="F20" s="306" t="s">
        <v>818</v>
      </c>
      <c r="G20" s="306"/>
      <c r="H20" s="306"/>
      <c r="I20" s="306"/>
      <c r="J20" s="306"/>
      <c r="K20" s="304"/>
    </row>
    <row r="21" s="1" customFormat="1" ht="15" customHeight="1">
      <c r="B21" s="307"/>
      <c r="C21" s="308"/>
      <c r="D21" s="308"/>
      <c r="E21" s="310" t="s">
        <v>92</v>
      </c>
      <c r="F21" s="306" t="s">
        <v>819</v>
      </c>
      <c r="G21" s="306"/>
      <c r="H21" s="306"/>
      <c r="I21" s="306"/>
      <c r="J21" s="306"/>
      <c r="K21" s="304"/>
    </row>
    <row r="22" s="1" customFormat="1" ht="15" customHeight="1">
      <c r="B22" s="307"/>
      <c r="C22" s="308"/>
      <c r="D22" s="308"/>
      <c r="E22" s="310" t="s">
        <v>773</v>
      </c>
      <c r="F22" s="306" t="s">
        <v>820</v>
      </c>
      <c r="G22" s="306"/>
      <c r="H22" s="306"/>
      <c r="I22" s="306"/>
      <c r="J22" s="306"/>
      <c r="K22" s="304"/>
    </row>
    <row r="23" s="1" customFormat="1" ht="15" customHeight="1">
      <c r="B23" s="307"/>
      <c r="C23" s="308"/>
      <c r="D23" s="308"/>
      <c r="E23" s="310" t="s">
        <v>87</v>
      </c>
      <c r="F23" s="306" t="s">
        <v>821</v>
      </c>
      <c r="G23" s="306"/>
      <c r="H23" s="306"/>
      <c r="I23" s="306"/>
      <c r="J23" s="306"/>
      <c r="K23" s="304"/>
    </row>
    <row r="24" s="1" customFormat="1" ht="12.75" customHeight="1">
      <c r="B24" s="307"/>
      <c r="C24" s="308"/>
      <c r="D24" s="308"/>
      <c r="E24" s="308"/>
      <c r="F24" s="308"/>
      <c r="G24" s="308"/>
      <c r="H24" s="308"/>
      <c r="I24" s="308"/>
      <c r="J24" s="308"/>
      <c r="K24" s="304"/>
    </row>
    <row r="25" s="1" customFormat="1" ht="15" customHeight="1">
      <c r="B25" s="307"/>
      <c r="C25" s="306" t="s">
        <v>822</v>
      </c>
      <c r="D25" s="306"/>
      <c r="E25" s="306"/>
      <c r="F25" s="306"/>
      <c r="G25" s="306"/>
      <c r="H25" s="306"/>
      <c r="I25" s="306"/>
      <c r="J25" s="306"/>
      <c r="K25" s="304"/>
    </row>
    <row r="26" s="1" customFormat="1" ht="15" customHeight="1">
      <c r="B26" s="307"/>
      <c r="C26" s="306" t="s">
        <v>823</v>
      </c>
      <c r="D26" s="306"/>
      <c r="E26" s="306"/>
      <c r="F26" s="306"/>
      <c r="G26" s="306"/>
      <c r="H26" s="306"/>
      <c r="I26" s="306"/>
      <c r="J26" s="306"/>
      <c r="K26" s="304"/>
    </row>
    <row r="27" s="1" customFormat="1" ht="15" customHeight="1">
      <c r="B27" s="307"/>
      <c r="C27" s="306"/>
      <c r="D27" s="306" t="s">
        <v>824</v>
      </c>
      <c r="E27" s="306"/>
      <c r="F27" s="306"/>
      <c r="G27" s="306"/>
      <c r="H27" s="306"/>
      <c r="I27" s="306"/>
      <c r="J27" s="306"/>
      <c r="K27" s="304"/>
    </row>
    <row r="28" s="1" customFormat="1" ht="15" customHeight="1">
      <c r="B28" s="307"/>
      <c r="C28" s="308"/>
      <c r="D28" s="306" t="s">
        <v>825</v>
      </c>
      <c r="E28" s="306"/>
      <c r="F28" s="306"/>
      <c r="G28" s="306"/>
      <c r="H28" s="306"/>
      <c r="I28" s="306"/>
      <c r="J28" s="306"/>
      <c r="K28" s="304"/>
    </row>
    <row r="29" s="1" customFormat="1" ht="12.75" customHeight="1">
      <c r="B29" s="307"/>
      <c r="C29" s="308"/>
      <c r="D29" s="308"/>
      <c r="E29" s="308"/>
      <c r="F29" s="308"/>
      <c r="G29" s="308"/>
      <c r="H29" s="308"/>
      <c r="I29" s="308"/>
      <c r="J29" s="308"/>
      <c r="K29" s="304"/>
    </row>
    <row r="30" s="1" customFormat="1" ht="15" customHeight="1">
      <c r="B30" s="307"/>
      <c r="C30" s="308"/>
      <c r="D30" s="306" t="s">
        <v>826</v>
      </c>
      <c r="E30" s="306"/>
      <c r="F30" s="306"/>
      <c r="G30" s="306"/>
      <c r="H30" s="306"/>
      <c r="I30" s="306"/>
      <c r="J30" s="306"/>
      <c r="K30" s="304"/>
    </row>
    <row r="31" s="1" customFormat="1" ht="15" customHeight="1">
      <c r="B31" s="307"/>
      <c r="C31" s="308"/>
      <c r="D31" s="306" t="s">
        <v>827</v>
      </c>
      <c r="E31" s="306"/>
      <c r="F31" s="306"/>
      <c r="G31" s="306"/>
      <c r="H31" s="306"/>
      <c r="I31" s="306"/>
      <c r="J31" s="306"/>
      <c r="K31" s="304"/>
    </row>
    <row r="32" s="1" customFormat="1" ht="12.75" customHeight="1">
      <c r="B32" s="307"/>
      <c r="C32" s="308"/>
      <c r="D32" s="308"/>
      <c r="E32" s="308"/>
      <c r="F32" s="308"/>
      <c r="G32" s="308"/>
      <c r="H32" s="308"/>
      <c r="I32" s="308"/>
      <c r="J32" s="308"/>
      <c r="K32" s="304"/>
    </row>
    <row r="33" s="1" customFormat="1" ht="15" customHeight="1">
      <c r="B33" s="307"/>
      <c r="C33" s="308"/>
      <c r="D33" s="306" t="s">
        <v>828</v>
      </c>
      <c r="E33" s="306"/>
      <c r="F33" s="306"/>
      <c r="G33" s="306"/>
      <c r="H33" s="306"/>
      <c r="I33" s="306"/>
      <c r="J33" s="306"/>
      <c r="K33" s="304"/>
    </row>
    <row r="34" s="1" customFormat="1" ht="15" customHeight="1">
      <c r="B34" s="307"/>
      <c r="C34" s="308"/>
      <c r="D34" s="306" t="s">
        <v>829</v>
      </c>
      <c r="E34" s="306"/>
      <c r="F34" s="306"/>
      <c r="G34" s="306"/>
      <c r="H34" s="306"/>
      <c r="I34" s="306"/>
      <c r="J34" s="306"/>
      <c r="K34" s="304"/>
    </row>
    <row r="35" s="1" customFormat="1" ht="15" customHeight="1">
      <c r="B35" s="307"/>
      <c r="C35" s="308"/>
      <c r="D35" s="306" t="s">
        <v>830</v>
      </c>
      <c r="E35" s="306"/>
      <c r="F35" s="306"/>
      <c r="G35" s="306"/>
      <c r="H35" s="306"/>
      <c r="I35" s="306"/>
      <c r="J35" s="306"/>
      <c r="K35" s="304"/>
    </row>
    <row r="36" s="1" customFormat="1" ht="15" customHeight="1">
      <c r="B36" s="307"/>
      <c r="C36" s="308"/>
      <c r="D36" s="306"/>
      <c r="E36" s="309" t="s">
        <v>126</v>
      </c>
      <c r="F36" s="306"/>
      <c r="G36" s="306" t="s">
        <v>831</v>
      </c>
      <c r="H36" s="306"/>
      <c r="I36" s="306"/>
      <c r="J36" s="306"/>
      <c r="K36" s="304"/>
    </row>
    <row r="37" s="1" customFormat="1" ht="30.75" customHeight="1">
      <c r="B37" s="307"/>
      <c r="C37" s="308"/>
      <c r="D37" s="306"/>
      <c r="E37" s="309" t="s">
        <v>832</v>
      </c>
      <c r="F37" s="306"/>
      <c r="G37" s="306" t="s">
        <v>833</v>
      </c>
      <c r="H37" s="306"/>
      <c r="I37" s="306"/>
      <c r="J37" s="306"/>
      <c r="K37" s="304"/>
    </row>
    <row r="38" s="1" customFormat="1" ht="15" customHeight="1">
      <c r="B38" s="307"/>
      <c r="C38" s="308"/>
      <c r="D38" s="306"/>
      <c r="E38" s="309" t="s">
        <v>55</v>
      </c>
      <c r="F38" s="306"/>
      <c r="G38" s="306" t="s">
        <v>834</v>
      </c>
      <c r="H38" s="306"/>
      <c r="I38" s="306"/>
      <c r="J38" s="306"/>
      <c r="K38" s="304"/>
    </row>
    <row r="39" s="1" customFormat="1" ht="15" customHeight="1">
      <c r="B39" s="307"/>
      <c r="C39" s="308"/>
      <c r="D39" s="306"/>
      <c r="E39" s="309" t="s">
        <v>56</v>
      </c>
      <c r="F39" s="306"/>
      <c r="G39" s="306" t="s">
        <v>835</v>
      </c>
      <c r="H39" s="306"/>
      <c r="I39" s="306"/>
      <c r="J39" s="306"/>
      <c r="K39" s="304"/>
    </row>
    <row r="40" s="1" customFormat="1" ht="15" customHeight="1">
      <c r="B40" s="307"/>
      <c r="C40" s="308"/>
      <c r="D40" s="306"/>
      <c r="E40" s="309" t="s">
        <v>127</v>
      </c>
      <c r="F40" s="306"/>
      <c r="G40" s="306" t="s">
        <v>836</v>
      </c>
      <c r="H40" s="306"/>
      <c r="I40" s="306"/>
      <c r="J40" s="306"/>
      <c r="K40" s="304"/>
    </row>
    <row r="41" s="1" customFormat="1" ht="15" customHeight="1">
      <c r="B41" s="307"/>
      <c r="C41" s="308"/>
      <c r="D41" s="306"/>
      <c r="E41" s="309" t="s">
        <v>128</v>
      </c>
      <c r="F41" s="306"/>
      <c r="G41" s="306" t="s">
        <v>837</v>
      </c>
      <c r="H41" s="306"/>
      <c r="I41" s="306"/>
      <c r="J41" s="306"/>
      <c r="K41" s="304"/>
    </row>
    <row r="42" s="1" customFormat="1" ht="15" customHeight="1">
      <c r="B42" s="307"/>
      <c r="C42" s="308"/>
      <c r="D42" s="306"/>
      <c r="E42" s="309" t="s">
        <v>838</v>
      </c>
      <c r="F42" s="306"/>
      <c r="G42" s="306" t="s">
        <v>839</v>
      </c>
      <c r="H42" s="306"/>
      <c r="I42" s="306"/>
      <c r="J42" s="306"/>
      <c r="K42" s="304"/>
    </row>
    <row r="43" s="1" customFormat="1" ht="15" customHeight="1">
      <c r="B43" s="307"/>
      <c r="C43" s="308"/>
      <c r="D43" s="306"/>
      <c r="E43" s="309"/>
      <c r="F43" s="306"/>
      <c r="G43" s="306" t="s">
        <v>840</v>
      </c>
      <c r="H43" s="306"/>
      <c r="I43" s="306"/>
      <c r="J43" s="306"/>
      <c r="K43" s="304"/>
    </row>
    <row r="44" s="1" customFormat="1" ht="15" customHeight="1">
      <c r="B44" s="307"/>
      <c r="C44" s="308"/>
      <c r="D44" s="306"/>
      <c r="E44" s="309" t="s">
        <v>841</v>
      </c>
      <c r="F44" s="306"/>
      <c r="G44" s="306" t="s">
        <v>842</v>
      </c>
      <c r="H44" s="306"/>
      <c r="I44" s="306"/>
      <c r="J44" s="306"/>
      <c r="K44" s="304"/>
    </row>
    <row r="45" s="1" customFormat="1" ht="15" customHeight="1">
      <c r="B45" s="307"/>
      <c r="C45" s="308"/>
      <c r="D45" s="306"/>
      <c r="E45" s="309" t="s">
        <v>130</v>
      </c>
      <c r="F45" s="306"/>
      <c r="G45" s="306" t="s">
        <v>843</v>
      </c>
      <c r="H45" s="306"/>
      <c r="I45" s="306"/>
      <c r="J45" s="306"/>
      <c r="K45" s="304"/>
    </row>
    <row r="46" s="1" customFormat="1" ht="12.75" customHeight="1">
      <c r="B46" s="307"/>
      <c r="C46" s="308"/>
      <c r="D46" s="306"/>
      <c r="E46" s="306"/>
      <c r="F46" s="306"/>
      <c r="G46" s="306"/>
      <c r="H46" s="306"/>
      <c r="I46" s="306"/>
      <c r="J46" s="306"/>
      <c r="K46" s="304"/>
    </row>
    <row r="47" s="1" customFormat="1" ht="15" customHeight="1">
      <c r="B47" s="307"/>
      <c r="C47" s="308"/>
      <c r="D47" s="306" t="s">
        <v>844</v>
      </c>
      <c r="E47" s="306"/>
      <c r="F47" s="306"/>
      <c r="G47" s="306"/>
      <c r="H47" s="306"/>
      <c r="I47" s="306"/>
      <c r="J47" s="306"/>
      <c r="K47" s="304"/>
    </row>
    <row r="48" s="1" customFormat="1" ht="15" customHeight="1">
      <c r="B48" s="307"/>
      <c r="C48" s="308"/>
      <c r="D48" s="308"/>
      <c r="E48" s="306" t="s">
        <v>845</v>
      </c>
      <c r="F48" s="306"/>
      <c r="G48" s="306"/>
      <c r="H48" s="306"/>
      <c r="I48" s="306"/>
      <c r="J48" s="306"/>
      <c r="K48" s="304"/>
    </row>
    <row r="49" s="1" customFormat="1" ht="15" customHeight="1">
      <c r="B49" s="307"/>
      <c r="C49" s="308"/>
      <c r="D49" s="308"/>
      <c r="E49" s="306" t="s">
        <v>846</v>
      </c>
      <c r="F49" s="306"/>
      <c r="G49" s="306"/>
      <c r="H49" s="306"/>
      <c r="I49" s="306"/>
      <c r="J49" s="306"/>
      <c r="K49" s="304"/>
    </row>
    <row r="50" s="1" customFormat="1" ht="15" customHeight="1">
      <c r="B50" s="307"/>
      <c r="C50" s="308"/>
      <c r="D50" s="308"/>
      <c r="E50" s="306" t="s">
        <v>847</v>
      </c>
      <c r="F50" s="306"/>
      <c r="G50" s="306"/>
      <c r="H50" s="306"/>
      <c r="I50" s="306"/>
      <c r="J50" s="306"/>
      <c r="K50" s="304"/>
    </row>
    <row r="51" s="1" customFormat="1" ht="15" customHeight="1">
      <c r="B51" s="307"/>
      <c r="C51" s="308"/>
      <c r="D51" s="306" t="s">
        <v>848</v>
      </c>
      <c r="E51" s="306"/>
      <c r="F51" s="306"/>
      <c r="G51" s="306"/>
      <c r="H51" s="306"/>
      <c r="I51" s="306"/>
      <c r="J51" s="306"/>
      <c r="K51" s="304"/>
    </row>
    <row r="52" s="1" customFormat="1" ht="25.5" customHeight="1">
      <c r="B52" s="302"/>
      <c r="C52" s="303" t="s">
        <v>849</v>
      </c>
      <c r="D52" s="303"/>
      <c r="E52" s="303"/>
      <c r="F52" s="303"/>
      <c r="G52" s="303"/>
      <c r="H52" s="303"/>
      <c r="I52" s="303"/>
      <c r="J52" s="303"/>
      <c r="K52" s="304"/>
    </row>
    <row r="53" s="1" customFormat="1" ht="5.25" customHeight="1">
      <c r="B53" s="302"/>
      <c r="C53" s="305"/>
      <c r="D53" s="305"/>
      <c r="E53" s="305"/>
      <c r="F53" s="305"/>
      <c r="G53" s="305"/>
      <c r="H53" s="305"/>
      <c r="I53" s="305"/>
      <c r="J53" s="305"/>
      <c r="K53" s="304"/>
    </row>
    <row r="54" s="1" customFormat="1" ht="15" customHeight="1">
      <c r="B54" s="302"/>
      <c r="C54" s="306" t="s">
        <v>850</v>
      </c>
      <c r="D54" s="306"/>
      <c r="E54" s="306"/>
      <c r="F54" s="306"/>
      <c r="G54" s="306"/>
      <c r="H54" s="306"/>
      <c r="I54" s="306"/>
      <c r="J54" s="306"/>
      <c r="K54" s="304"/>
    </row>
    <row r="55" s="1" customFormat="1" ht="15" customHeight="1">
      <c r="B55" s="302"/>
      <c r="C55" s="306" t="s">
        <v>851</v>
      </c>
      <c r="D55" s="306"/>
      <c r="E55" s="306"/>
      <c r="F55" s="306"/>
      <c r="G55" s="306"/>
      <c r="H55" s="306"/>
      <c r="I55" s="306"/>
      <c r="J55" s="306"/>
      <c r="K55" s="304"/>
    </row>
    <row r="56" s="1" customFormat="1" ht="12.75" customHeight="1">
      <c r="B56" s="302"/>
      <c r="C56" s="306"/>
      <c r="D56" s="306"/>
      <c r="E56" s="306"/>
      <c r="F56" s="306"/>
      <c r="G56" s="306"/>
      <c r="H56" s="306"/>
      <c r="I56" s="306"/>
      <c r="J56" s="306"/>
      <c r="K56" s="304"/>
    </row>
    <row r="57" s="1" customFormat="1" ht="15" customHeight="1">
      <c r="B57" s="302"/>
      <c r="C57" s="306" t="s">
        <v>852</v>
      </c>
      <c r="D57" s="306"/>
      <c r="E57" s="306"/>
      <c r="F57" s="306"/>
      <c r="G57" s="306"/>
      <c r="H57" s="306"/>
      <c r="I57" s="306"/>
      <c r="J57" s="306"/>
      <c r="K57" s="304"/>
    </row>
    <row r="58" s="1" customFormat="1" ht="15" customHeight="1">
      <c r="B58" s="302"/>
      <c r="C58" s="308"/>
      <c r="D58" s="306" t="s">
        <v>853</v>
      </c>
      <c r="E58" s="306"/>
      <c r="F58" s="306"/>
      <c r="G58" s="306"/>
      <c r="H58" s="306"/>
      <c r="I58" s="306"/>
      <c r="J58" s="306"/>
      <c r="K58" s="304"/>
    </row>
    <row r="59" s="1" customFormat="1" ht="15" customHeight="1">
      <c r="B59" s="302"/>
      <c r="C59" s="308"/>
      <c r="D59" s="306" t="s">
        <v>854</v>
      </c>
      <c r="E59" s="306"/>
      <c r="F59" s="306"/>
      <c r="G59" s="306"/>
      <c r="H59" s="306"/>
      <c r="I59" s="306"/>
      <c r="J59" s="306"/>
      <c r="K59" s="304"/>
    </row>
    <row r="60" s="1" customFormat="1" ht="15" customHeight="1">
      <c r="B60" s="302"/>
      <c r="C60" s="308"/>
      <c r="D60" s="306" t="s">
        <v>855</v>
      </c>
      <c r="E60" s="306"/>
      <c r="F60" s="306"/>
      <c r="G60" s="306"/>
      <c r="H60" s="306"/>
      <c r="I60" s="306"/>
      <c r="J60" s="306"/>
      <c r="K60" s="304"/>
    </row>
    <row r="61" s="1" customFormat="1" ht="15" customHeight="1">
      <c r="B61" s="302"/>
      <c r="C61" s="308"/>
      <c r="D61" s="306" t="s">
        <v>856</v>
      </c>
      <c r="E61" s="306"/>
      <c r="F61" s="306"/>
      <c r="G61" s="306"/>
      <c r="H61" s="306"/>
      <c r="I61" s="306"/>
      <c r="J61" s="306"/>
      <c r="K61" s="304"/>
    </row>
    <row r="62" s="1" customFormat="1" ht="15" customHeight="1">
      <c r="B62" s="302"/>
      <c r="C62" s="308"/>
      <c r="D62" s="311" t="s">
        <v>857</v>
      </c>
      <c r="E62" s="311"/>
      <c r="F62" s="311"/>
      <c r="G62" s="311"/>
      <c r="H62" s="311"/>
      <c r="I62" s="311"/>
      <c r="J62" s="311"/>
      <c r="K62" s="304"/>
    </row>
    <row r="63" s="1" customFormat="1" ht="15" customHeight="1">
      <c r="B63" s="302"/>
      <c r="C63" s="308"/>
      <c r="D63" s="306" t="s">
        <v>858</v>
      </c>
      <c r="E63" s="306"/>
      <c r="F63" s="306"/>
      <c r="G63" s="306"/>
      <c r="H63" s="306"/>
      <c r="I63" s="306"/>
      <c r="J63" s="306"/>
      <c r="K63" s="304"/>
    </row>
    <row r="64" s="1" customFormat="1" ht="12.75" customHeight="1">
      <c r="B64" s="302"/>
      <c r="C64" s="308"/>
      <c r="D64" s="308"/>
      <c r="E64" s="312"/>
      <c r="F64" s="308"/>
      <c r="G64" s="308"/>
      <c r="H64" s="308"/>
      <c r="I64" s="308"/>
      <c r="J64" s="308"/>
      <c r="K64" s="304"/>
    </row>
    <row r="65" s="1" customFormat="1" ht="15" customHeight="1">
      <c r="B65" s="302"/>
      <c r="C65" s="308"/>
      <c r="D65" s="306" t="s">
        <v>859</v>
      </c>
      <c r="E65" s="306"/>
      <c r="F65" s="306"/>
      <c r="G65" s="306"/>
      <c r="H65" s="306"/>
      <c r="I65" s="306"/>
      <c r="J65" s="306"/>
      <c r="K65" s="304"/>
    </row>
    <row r="66" s="1" customFormat="1" ht="15" customHeight="1">
      <c r="B66" s="302"/>
      <c r="C66" s="308"/>
      <c r="D66" s="311" t="s">
        <v>860</v>
      </c>
      <c r="E66" s="311"/>
      <c r="F66" s="311"/>
      <c r="G66" s="311"/>
      <c r="H66" s="311"/>
      <c r="I66" s="311"/>
      <c r="J66" s="311"/>
      <c r="K66" s="304"/>
    </row>
    <row r="67" s="1" customFormat="1" ht="15" customHeight="1">
      <c r="B67" s="302"/>
      <c r="C67" s="308"/>
      <c r="D67" s="306" t="s">
        <v>861</v>
      </c>
      <c r="E67" s="306"/>
      <c r="F67" s="306"/>
      <c r="G67" s="306"/>
      <c r="H67" s="306"/>
      <c r="I67" s="306"/>
      <c r="J67" s="306"/>
      <c r="K67" s="304"/>
    </row>
    <row r="68" s="1" customFormat="1" ht="15" customHeight="1">
      <c r="B68" s="302"/>
      <c r="C68" s="308"/>
      <c r="D68" s="306" t="s">
        <v>862</v>
      </c>
      <c r="E68" s="306"/>
      <c r="F68" s="306"/>
      <c r="G68" s="306"/>
      <c r="H68" s="306"/>
      <c r="I68" s="306"/>
      <c r="J68" s="306"/>
      <c r="K68" s="304"/>
    </row>
    <row r="69" s="1" customFormat="1" ht="15" customHeight="1">
      <c r="B69" s="302"/>
      <c r="C69" s="308"/>
      <c r="D69" s="306" t="s">
        <v>863</v>
      </c>
      <c r="E69" s="306"/>
      <c r="F69" s="306"/>
      <c r="G69" s="306"/>
      <c r="H69" s="306"/>
      <c r="I69" s="306"/>
      <c r="J69" s="306"/>
      <c r="K69" s="304"/>
    </row>
    <row r="70" s="1" customFormat="1" ht="15" customHeight="1">
      <c r="B70" s="302"/>
      <c r="C70" s="308"/>
      <c r="D70" s="306" t="s">
        <v>864</v>
      </c>
      <c r="E70" s="306"/>
      <c r="F70" s="306"/>
      <c r="G70" s="306"/>
      <c r="H70" s="306"/>
      <c r="I70" s="306"/>
      <c r="J70" s="306"/>
      <c r="K70" s="304"/>
    </row>
    <row r="71" s="1" customFormat="1" ht="12.75" customHeight="1">
      <c r="B71" s="313"/>
      <c r="C71" s="314"/>
      <c r="D71" s="314"/>
      <c r="E71" s="314"/>
      <c r="F71" s="314"/>
      <c r="G71" s="314"/>
      <c r="H71" s="314"/>
      <c r="I71" s="314"/>
      <c r="J71" s="314"/>
      <c r="K71" s="315"/>
    </row>
    <row r="72" s="1" customFormat="1" ht="18.75" customHeight="1">
      <c r="B72" s="316"/>
      <c r="C72" s="316"/>
      <c r="D72" s="316"/>
      <c r="E72" s="316"/>
      <c r="F72" s="316"/>
      <c r="G72" s="316"/>
      <c r="H72" s="316"/>
      <c r="I72" s="316"/>
      <c r="J72" s="316"/>
      <c r="K72" s="317"/>
    </row>
    <row r="73" s="1" customFormat="1" ht="18.75" customHeight="1">
      <c r="B73" s="317"/>
      <c r="C73" s="317"/>
      <c r="D73" s="317"/>
      <c r="E73" s="317"/>
      <c r="F73" s="317"/>
      <c r="G73" s="317"/>
      <c r="H73" s="317"/>
      <c r="I73" s="317"/>
      <c r="J73" s="317"/>
      <c r="K73" s="317"/>
    </row>
    <row r="74" s="1" customFormat="1" ht="7.5" customHeight="1">
      <c r="B74" s="318"/>
      <c r="C74" s="319"/>
      <c r="D74" s="319"/>
      <c r="E74" s="319"/>
      <c r="F74" s="319"/>
      <c r="G74" s="319"/>
      <c r="H74" s="319"/>
      <c r="I74" s="319"/>
      <c r="J74" s="319"/>
      <c r="K74" s="320"/>
    </row>
    <row r="75" s="1" customFormat="1" ht="45" customHeight="1">
      <c r="B75" s="321"/>
      <c r="C75" s="322" t="s">
        <v>865</v>
      </c>
      <c r="D75" s="322"/>
      <c r="E75" s="322"/>
      <c r="F75" s="322"/>
      <c r="G75" s="322"/>
      <c r="H75" s="322"/>
      <c r="I75" s="322"/>
      <c r="J75" s="322"/>
      <c r="K75" s="323"/>
    </row>
    <row r="76" s="1" customFormat="1" ht="17.25" customHeight="1">
      <c r="B76" s="321"/>
      <c r="C76" s="324" t="s">
        <v>866</v>
      </c>
      <c r="D76" s="324"/>
      <c r="E76" s="324"/>
      <c r="F76" s="324" t="s">
        <v>867</v>
      </c>
      <c r="G76" s="325"/>
      <c r="H76" s="324" t="s">
        <v>56</v>
      </c>
      <c r="I76" s="324" t="s">
        <v>59</v>
      </c>
      <c r="J76" s="324" t="s">
        <v>868</v>
      </c>
      <c r="K76" s="323"/>
    </row>
    <row r="77" s="1" customFormat="1" ht="17.25" customHeight="1">
      <c r="B77" s="321"/>
      <c r="C77" s="326" t="s">
        <v>869</v>
      </c>
      <c r="D77" s="326"/>
      <c r="E77" s="326"/>
      <c r="F77" s="327" t="s">
        <v>870</v>
      </c>
      <c r="G77" s="328"/>
      <c r="H77" s="326"/>
      <c r="I77" s="326"/>
      <c r="J77" s="326" t="s">
        <v>871</v>
      </c>
      <c r="K77" s="323"/>
    </row>
    <row r="78" s="1" customFormat="1" ht="5.25" customHeight="1">
      <c r="B78" s="321"/>
      <c r="C78" s="329"/>
      <c r="D78" s="329"/>
      <c r="E78" s="329"/>
      <c r="F78" s="329"/>
      <c r="G78" s="330"/>
      <c r="H78" s="329"/>
      <c r="I78" s="329"/>
      <c r="J78" s="329"/>
      <c r="K78" s="323"/>
    </row>
    <row r="79" s="1" customFormat="1" ht="15" customHeight="1">
      <c r="B79" s="321"/>
      <c r="C79" s="309" t="s">
        <v>55</v>
      </c>
      <c r="D79" s="331"/>
      <c r="E79" s="331"/>
      <c r="F79" s="332" t="s">
        <v>872</v>
      </c>
      <c r="G79" s="333"/>
      <c r="H79" s="309" t="s">
        <v>873</v>
      </c>
      <c r="I79" s="309" t="s">
        <v>874</v>
      </c>
      <c r="J79" s="309">
        <v>20</v>
      </c>
      <c r="K79" s="323"/>
    </row>
    <row r="80" s="1" customFormat="1" ht="15" customHeight="1">
      <c r="B80" s="321"/>
      <c r="C80" s="309" t="s">
        <v>875</v>
      </c>
      <c r="D80" s="309"/>
      <c r="E80" s="309"/>
      <c r="F80" s="332" t="s">
        <v>872</v>
      </c>
      <c r="G80" s="333"/>
      <c r="H80" s="309" t="s">
        <v>876</v>
      </c>
      <c r="I80" s="309" t="s">
        <v>874</v>
      </c>
      <c r="J80" s="309">
        <v>120</v>
      </c>
      <c r="K80" s="323"/>
    </row>
    <row r="81" s="1" customFormat="1" ht="15" customHeight="1">
      <c r="B81" s="334"/>
      <c r="C81" s="309" t="s">
        <v>877</v>
      </c>
      <c r="D81" s="309"/>
      <c r="E81" s="309"/>
      <c r="F81" s="332" t="s">
        <v>878</v>
      </c>
      <c r="G81" s="333"/>
      <c r="H81" s="309" t="s">
        <v>879</v>
      </c>
      <c r="I81" s="309" t="s">
        <v>874</v>
      </c>
      <c r="J81" s="309">
        <v>50</v>
      </c>
      <c r="K81" s="323"/>
    </row>
    <row r="82" s="1" customFormat="1" ht="15" customHeight="1">
      <c r="B82" s="334"/>
      <c r="C82" s="309" t="s">
        <v>880</v>
      </c>
      <c r="D82" s="309"/>
      <c r="E82" s="309"/>
      <c r="F82" s="332" t="s">
        <v>872</v>
      </c>
      <c r="G82" s="333"/>
      <c r="H82" s="309" t="s">
        <v>881</v>
      </c>
      <c r="I82" s="309" t="s">
        <v>882</v>
      </c>
      <c r="J82" s="309"/>
      <c r="K82" s="323"/>
    </row>
    <row r="83" s="1" customFormat="1" ht="15" customHeight="1">
      <c r="B83" s="334"/>
      <c r="C83" s="335" t="s">
        <v>883</v>
      </c>
      <c r="D83" s="335"/>
      <c r="E83" s="335"/>
      <c r="F83" s="336" t="s">
        <v>878</v>
      </c>
      <c r="G83" s="335"/>
      <c r="H83" s="335" t="s">
        <v>884</v>
      </c>
      <c r="I83" s="335" t="s">
        <v>874</v>
      </c>
      <c r="J83" s="335">
        <v>15</v>
      </c>
      <c r="K83" s="323"/>
    </row>
    <row r="84" s="1" customFormat="1" ht="15" customHeight="1">
      <c r="B84" s="334"/>
      <c r="C84" s="335" t="s">
        <v>885</v>
      </c>
      <c r="D84" s="335"/>
      <c r="E84" s="335"/>
      <c r="F84" s="336" t="s">
        <v>878</v>
      </c>
      <c r="G84" s="335"/>
      <c r="H84" s="335" t="s">
        <v>886</v>
      </c>
      <c r="I84" s="335" t="s">
        <v>874</v>
      </c>
      <c r="J84" s="335">
        <v>15</v>
      </c>
      <c r="K84" s="323"/>
    </row>
    <row r="85" s="1" customFormat="1" ht="15" customHeight="1">
      <c r="B85" s="334"/>
      <c r="C85" s="335" t="s">
        <v>887</v>
      </c>
      <c r="D85" s="335"/>
      <c r="E85" s="335"/>
      <c r="F85" s="336" t="s">
        <v>878</v>
      </c>
      <c r="G85" s="335"/>
      <c r="H85" s="335" t="s">
        <v>888</v>
      </c>
      <c r="I85" s="335" t="s">
        <v>874</v>
      </c>
      <c r="J85" s="335">
        <v>20</v>
      </c>
      <c r="K85" s="323"/>
    </row>
    <row r="86" s="1" customFormat="1" ht="15" customHeight="1">
      <c r="B86" s="334"/>
      <c r="C86" s="335" t="s">
        <v>889</v>
      </c>
      <c r="D86" s="335"/>
      <c r="E86" s="335"/>
      <c r="F86" s="336" t="s">
        <v>878</v>
      </c>
      <c r="G86" s="335"/>
      <c r="H86" s="335" t="s">
        <v>890</v>
      </c>
      <c r="I86" s="335" t="s">
        <v>874</v>
      </c>
      <c r="J86" s="335">
        <v>20</v>
      </c>
      <c r="K86" s="323"/>
    </row>
    <row r="87" s="1" customFormat="1" ht="15" customHeight="1">
      <c r="B87" s="334"/>
      <c r="C87" s="309" t="s">
        <v>891</v>
      </c>
      <c r="D87" s="309"/>
      <c r="E87" s="309"/>
      <c r="F87" s="332" t="s">
        <v>878</v>
      </c>
      <c r="G87" s="333"/>
      <c r="H87" s="309" t="s">
        <v>892</v>
      </c>
      <c r="I87" s="309" t="s">
        <v>874</v>
      </c>
      <c r="J87" s="309">
        <v>50</v>
      </c>
      <c r="K87" s="323"/>
    </row>
    <row r="88" s="1" customFormat="1" ht="15" customHeight="1">
      <c r="B88" s="334"/>
      <c r="C88" s="309" t="s">
        <v>893</v>
      </c>
      <c r="D88" s="309"/>
      <c r="E88" s="309"/>
      <c r="F88" s="332" t="s">
        <v>878</v>
      </c>
      <c r="G88" s="333"/>
      <c r="H88" s="309" t="s">
        <v>894</v>
      </c>
      <c r="I88" s="309" t="s">
        <v>874</v>
      </c>
      <c r="J88" s="309">
        <v>20</v>
      </c>
      <c r="K88" s="323"/>
    </row>
    <row r="89" s="1" customFormat="1" ht="15" customHeight="1">
      <c r="B89" s="334"/>
      <c r="C89" s="309" t="s">
        <v>895</v>
      </c>
      <c r="D89" s="309"/>
      <c r="E89" s="309"/>
      <c r="F89" s="332" t="s">
        <v>878</v>
      </c>
      <c r="G89" s="333"/>
      <c r="H89" s="309" t="s">
        <v>896</v>
      </c>
      <c r="I89" s="309" t="s">
        <v>874</v>
      </c>
      <c r="J89" s="309">
        <v>20</v>
      </c>
      <c r="K89" s="323"/>
    </row>
    <row r="90" s="1" customFormat="1" ht="15" customHeight="1">
      <c r="B90" s="334"/>
      <c r="C90" s="309" t="s">
        <v>897</v>
      </c>
      <c r="D90" s="309"/>
      <c r="E90" s="309"/>
      <c r="F90" s="332" t="s">
        <v>878</v>
      </c>
      <c r="G90" s="333"/>
      <c r="H90" s="309" t="s">
        <v>898</v>
      </c>
      <c r="I90" s="309" t="s">
        <v>874</v>
      </c>
      <c r="J90" s="309">
        <v>50</v>
      </c>
      <c r="K90" s="323"/>
    </row>
    <row r="91" s="1" customFormat="1" ht="15" customHeight="1">
      <c r="B91" s="334"/>
      <c r="C91" s="309" t="s">
        <v>899</v>
      </c>
      <c r="D91" s="309"/>
      <c r="E91" s="309"/>
      <c r="F91" s="332" t="s">
        <v>878</v>
      </c>
      <c r="G91" s="333"/>
      <c r="H91" s="309" t="s">
        <v>899</v>
      </c>
      <c r="I91" s="309" t="s">
        <v>874</v>
      </c>
      <c r="J91" s="309">
        <v>50</v>
      </c>
      <c r="K91" s="323"/>
    </row>
    <row r="92" s="1" customFormat="1" ht="15" customHeight="1">
      <c r="B92" s="334"/>
      <c r="C92" s="309" t="s">
        <v>900</v>
      </c>
      <c r="D92" s="309"/>
      <c r="E92" s="309"/>
      <c r="F92" s="332" t="s">
        <v>878</v>
      </c>
      <c r="G92" s="333"/>
      <c r="H92" s="309" t="s">
        <v>901</v>
      </c>
      <c r="I92" s="309" t="s">
        <v>874</v>
      </c>
      <c r="J92" s="309">
        <v>255</v>
      </c>
      <c r="K92" s="323"/>
    </row>
    <row r="93" s="1" customFormat="1" ht="15" customHeight="1">
      <c r="B93" s="334"/>
      <c r="C93" s="309" t="s">
        <v>902</v>
      </c>
      <c r="D93" s="309"/>
      <c r="E93" s="309"/>
      <c r="F93" s="332" t="s">
        <v>872</v>
      </c>
      <c r="G93" s="333"/>
      <c r="H93" s="309" t="s">
        <v>903</v>
      </c>
      <c r="I93" s="309" t="s">
        <v>904</v>
      </c>
      <c r="J93" s="309"/>
      <c r="K93" s="323"/>
    </row>
    <row r="94" s="1" customFormat="1" ht="15" customHeight="1">
      <c r="B94" s="334"/>
      <c r="C94" s="309" t="s">
        <v>905</v>
      </c>
      <c r="D94" s="309"/>
      <c r="E94" s="309"/>
      <c r="F94" s="332" t="s">
        <v>872</v>
      </c>
      <c r="G94" s="333"/>
      <c r="H94" s="309" t="s">
        <v>906</v>
      </c>
      <c r="I94" s="309" t="s">
        <v>907</v>
      </c>
      <c r="J94" s="309"/>
      <c r="K94" s="323"/>
    </row>
    <row r="95" s="1" customFormat="1" ht="15" customHeight="1">
      <c r="B95" s="334"/>
      <c r="C95" s="309" t="s">
        <v>908</v>
      </c>
      <c r="D95" s="309"/>
      <c r="E95" s="309"/>
      <c r="F95" s="332" t="s">
        <v>872</v>
      </c>
      <c r="G95" s="333"/>
      <c r="H95" s="309" t="s">
        <v>908</v>
      </c>
      <c r="I95" s="309" t="s">
        <v>907</v>
      </c>
      <c r="J95" s="309"/>
      <c r="K95" s="323"/>
    </row>
    <row r="96" s="1" customFormat="1" ht="15" customHeight="1">
      <c r="B96" s="334"/>
      <c r="C96" s="309" t="s">
        <v>40</v>
      </c>
      <c r="D96" s="309"/>
      <c r="E96" s="309"/>
      <c r="F96" s="332" t="s">
        <v>872</v>
      </c>
      <c r="G96" s="333"/>
      <c r="H96" s="309" t="s">
        <v>909</v>
      </c>
      <c r="I96" s="309" t="s">
        <v>907</v>
      </c>
      <c r="J96" s="309"/>
      <c r="K96" s="323"/>
    </row>
    <row r="97" s="1" customFormat="1" ht="15" customHeight="1">
      <c r="B97" s="334"/>
      <c r="C97" s="309" t="s">
        <v>50</v>
      </c>
      <c r="D97" s="309"/>
      <c r="E97" s="309"/>
      <c r="F97" s="332" t="s">
        <v>872</v>
      </c>
      <c r="G97" s="333"/>
      <c r="H97" s="309" t="s">
        <v>910</v>
      </c>
      <c r="I97" s="309" t="s">
        <v>907</v>
      </c>
      <c r="J97" s="309"/>
      <c r="K97" s="323"/>
    </row>
    <row r="98" s="1" customFormat="1" ht="15" customHeight="1">
      <c r="B98" s="337"/>
      <c r="C98" s="338"/>
      <c r="D98" s="338"/>
      <c r="E98" s="338"/>
      <c r="F98" s="338"/>
      <c r="G98" s="338"/>
      <c r="H98" s="338"/>
      <c r="I98" s="338"/>
      <c r="J98" s="338"/>
      <c r="K98" s="339"/>
    </row>
    <row r="99" s="1" customFormat="1" ht="18.75" customHeight="1">
      <c r="B99" s="340"/>
      <c r="C99" s="341"/>
      <c r="D99" s="341"/>
      <c r="E99" s="341"/>
      <c r="F99" s="341"/>
      <c r="G99" s="341"/>
      <c r="H99" s="341"/>
      <c r="I99" s="341"/>
      <c r="J99" s="341"/>
      <c r="K99" s="340"/>
    </row>
    <row r="100" s="1" customFormat="1" ht="18.75" customHeight="1">
      <c r="B100" s="317"/>
      <c r="C100" s="317"/>
      <c r="D100" s="317"/>
      <c r="E100" s="317"/>
      <c r="F100" s="317"/>
      <c r="G100" s="317"/>
      <c r="H100" s="317"/>
      <c r="I100" s="317"/>
      <c r="J100" s="317"/>
      <c r="K100" s="317"/>
    </row>
    <row r="101" s="1" customFormat="1" ht="7.5" customHeight="1">
      <c r="B101" s="318"/>
      <c r="C101" s="319"/>
      <c r="D101" s="319"/>
      <c r="E101" s="319"/>
      <c r="F101" s="319"/>
      <c r="G101" s="319"/>
      <c r="H101" s="319"/>
      <c r="I101" s="319"/>
      <c r="J101" s="319"/>
      <c r="K101" s="320"/>
    </row>
    <row r="102" s="1" customFormat="1" ht="45" customHeight="1">
      <c r="B102" s="321"/>
      <c r="C102" s="322" t="s">
        <v>911</v>
      </c>
      <c r="D102" s="322"/>
      <c r="E102" s="322"/>
      <c r="F102" s="322"/>
      <c r="G102" s="322"/>
      <c r="H102" s="322"/>
      <c r="I102" s="322"/>
      <c r="J102" s="322"/>
      <c r="K102" s="323"/>
    </row>
    <row r="103" s="1" customFormat="1" ht="17.25" customHeight="1">
      <c r="B103" s="321"/>
      <c r="C103" s="324" t="s">
        <v>866</v>
      </c>
      <c r="D103" s="324"/>
      <c r="E103" s="324"/>
      <c r="F103" s="324" t="s">
        <v>867</v>
      </c>
      <c r="G103" s="325"/>
      <c r="H103" s="324" t="s">
        <v>56</v>
      </c>
      <c r="I103" s="324" t="s">
        <v>59</v>
      </c>
      <c r="J103" s="324" t="s">
        <v>868</v>
      </c>
      <c r="K103" s="323"/>
    </row>
    <row r="104" s="1" customFormat="1" ht="17.25" customHeight="1">
      <c r="B104" s="321"/>
      <c r="C104" s="326" t="s">
        <v>869</v>
      </c>
      <c r="D104" s="326"/>
      <c r="E104" s="326"/>
      <c r="F104" s="327" t="s">
        <v>870</v>
      </c>
      <c r="G104" s="328"/>
      <c r="H104" s="326"/>
      <c r="I104" s="326"/>
      <c r="J104" s="326" t="s">
        <v>871</v>
      </c>
      <c r="K104" s="323"/>
    </row>
    <row r="105" s="1" customFormat="1" ht="5.25" customHeight="1">
      <c r="B105" s="321"/>
      <c r="C105" s="324"/>
      <c r="D105" s="324"/>
      <c r="E105" s="324"/>
      <c r="F105" s="324"/>
      <c r="G105" s="342"/>
      <c r="H105" s="324"/>
      <c r="I105" s="324"/>
      <c r="J105" s="324"/>
      <c r="K105" s="323"/>
    </row>
    <row r="106" s="1" customFormat="1" ht="15" customHeight="1">
      <c r="B106" s="321"/>
      <c r="C106" s="309" t="s">
        <v>55</v>
      </c>
      <c r="D106" s="331"/>
      <c r="E106" s="331"/>
      <c r="F106" s="332" t="s">
        <v>872</v>
      </c>
      <c r="G106" s="309"/>
      <c r="H106" s="309" t="s">
        <v>912</v>
      </c>
      <c r="I106" s="309" t="s">
        <v>874</v>
      </c>
      <c r="J106" s="309">
        <v>20</v>
      </c>
      <c r="K106" s="323"/>
    </row>
    <row r="107" s="1" customFormat="1" ht="15" customHeight="1">
      <c r="B107" s="321"/>
      <c r="C107" s="309" t="s">
        <v>875</v>
      </c>
      <c r="D107" s="309"/>
      <c r="E107" s="309"/>
      <c r="F107" s="332" t="s">
        <v>872</v>
      </c>
      <c r="G107" s="309"/>
      <c r="H107" s="309" t="s">
        <v>912</v>
      </c>
      <c r="I107" s="309" t="s">
        <v>874</v>
      </c>
      <c r="J107" s="309">
        <v>120</v>
      </c>
      <c r="K107" s="323"/>
    </row>
    <row r="108" s="1" customFormat="1" ht="15" customHeight="1">
      <c r="B108" s="334"/>
      <c r="C108" s="309" t="s">
        <v>877</v>
      </c>
      <c r="D108" s="309"/>
      <c r="E108" s="309"/>
      <c r="F108" s="332" t="s">
        <v>878</v>
      </c>
      <c r="G108" s="309"/>
      <c r="H108" s="309" t="s">
        <v>912</v>
      </c>
      <c r="I108" s="309" t="s">
        <v>874</v>
      </c>
      <c r="J108" s="309">
        <v>50</v>
      </c>
      <c r="K108" s="323"/>
    </row>
    <row r="109" s="1" customFormat="1" ht="15" customHeight="1">
      <c r="B109" s="334"/>
      <c r="C109" s="309" t="s">
        <v>880</v>
      </c>
      <c r="D109" s="309"/>
      <c r="E109" s="309"/>
      <c r="F109" s="332" t="s">
        <v>872</v>
      </c>
      <c r="G109" s="309"/>
      <c r="H109" s="309" t="s">
        <v>912</v>
      </c>
      <c r="I109" s="309" t="s">
        <v>882</v>
      </c>
      <c r="J109" s="309"/>
      <c r="K109" s="323"/>
    </row>
    <row r="110" s="1" customFormat="1" ht="15" customHeight="1">
      <c r="B110" s="334"/>
      <c r="C110" s="309" t="s">
        <v>891</v>
      </c>
      <c r="D110" s="309"/>
      <c r="E110" s="309"/>
      <c r="F110" s="332" t="s">
        <v>878</v>
      </c>
      <c r="G110" s="309"/>
      <c r="H110" s="309" t="s">
        <v>912</v>
      </c>
      <c r="I110" s="309" t="s">
        <v>874</v>
      </c>
      <c r="J110" s="309">
        <v>50</v>
      </c>
      <c r="K110" s="323"/>
    </row>
    <row r="111" s="1" customFormat="1" ht="15" customHeight="1">
      <c r="B111" s="334"/>
      <c r="C111" s="309" t="s">
        <v>899</v>
      </c>
      <c r="D111" s="309"/>
      <c r="E111" s="309"/>
      <c r="F111" s="332" t="s">
        <v>878</v>
      </c>
      <c r="G111" s="309"/>
      <c r="H111" s="309" t="s">
        <v>912</v>
      </c>
      <c r="I111" s="309" t="s">
        <v>874</v>
      </c>
      <c r="J111" s="309">
        <v>50</v>
      </c>
      <c r="K111" s="323"/>
    </row>
    <row r="112" s="1" customFormat="1" ht="15" customHeight="1">
      <c r="B112" s="334"/>
      <c r="C112" s="309" t="s">
        <v>897</v>
      </c>
      <c r="D112" s="309"/>
      <c r="E112" s="309"/>
      <c r="F112" s="332" t="s">
        <v>878</v>
      </c>
      <c r="G112" s="309"/>
      <c r="H112" s="309" t="s">
        <v>912</v>
      </c>
      <c r="I112" s="309" t="s">
        <v>874</v>
      </c>
      <c r="J112" s="309">
        <v>50</v>
      </c>
      <c r="K112" s="323"/>
    </row>
    <row r="113" s="1" customFormat="1" ht="15" customHeight="1">
      <c r="B113" s="334"/>
      <c r="C113" s="309" t="s">
        <v>55</v>
      </c>
      <c r="D113" s="309"/>
      <c r="E113" s="309"/>
      <c r="F113" s="332" t="s">
        <v>872</v>
      </c>
      <c r="G113" s="309"/>
      <c r="H113" s="309" t="s">
        <v>913</v>
      </c>
      <c r="I113" s="309" t="s">
        <v>874</v>
      </c>
      <c r="J113" s="309">
        <v>20</v>
      </c>
      <c r="K113" s="323"/>
    </row>
    <row r="114" s="1" customFormat="1" ht="15" customHeight="1">
      <c r="B114" s="334"/>
      <c r="C114" s="309" t="s">
        <v>914</v>
      </c>
      <c r="D114" s="309"/>
      <c r="E114" s="309"/>
      <c r="F114" s="332" t="s">
        <v>872</v>
      </c>
      <c r="G114" s="309"/>
      <c r="H114" s="309" t="s">
        <v>915</v>
      </c>
      <c r="I114" s="309" t="s">
        <v>874</v>
      </c>
      <c r="J114" s="309">
        <v>120</v>
      </c>
      <c r="K114" s="323"/>
    </row>
    <row r="115" s="1" customFormat="1" ht="15" customHeight="1">
      <c r="B115" s="334"/>
      <c r="C115" s="309" t="s">
        <v>40</v>
      </c>
      <c r="D115" s="309"/>
      <c r="E115" s="309"/>
      <c r="F115" s="332" t="s">
        <v>872</v>
      </c>
      <c r="G115" s="309"/>
      <c r="H115" s="309" t="s">
        <v>916</v>
      </c>
      <c r="I115" s="309" t="s">
        <v>907</v>
      </c>
      <c r="J115" s="309"/>
      <c r="K115" s="323"/>
    </row>
    <row r="116" s="1" customFormat="1" ht="15" customHeight="1">
      <c r="B116" s="334"/>
      <c r="C116" s="309" t="s">
        <v>50</v>
      </c>
      <c r="D116" s="309"/>
      <c r="E116" s="309"/>
      <c r="F116" s="332" t="s">
        <v>872</v>
      </c>
      <c r="G116" s="309"/>
      <c r="H116" s="309" t="s">
        <v>917</v>
      </c>
      <c r="I116" s="309" t="s">
        <v>907</v>
      </c>
      <c r="J116" s="309"/>
      <c r="K116" s="323"/>
    </row>
    <row r="117" s="1" customFormat="1" ht="15" customHeight="1">
      <c r="B117" s="334"/>
      <c r="C117" s="309" t="s">
        <v>59</v>
      </c>
      <c r="D117" s="309"/>
      <c r="E117" s="309"/>
      <c r="F117" s="332" t="s">
        <v>872</v>
      </c>
      <c r="G117" s="309"/>
      <c r="H117" s="309" t="s">
        <v>918</v>
      </c>
      <c r="I117" s="309" t="s">
        <v>919</v>
      </c>
      <c r="J117" s="309"/>
      <c r="K117" s="323"/>
    </row>
    <row r="118" s="1" customFormat="1" ht="15" customHeight="1">
      <c r="B118" s="337"/>
      <c r="C118" s="343"/>
      <c r="D118" s="343"/>
      <c r="E118" s="343"/>
      <c r="F118" s="343"/>
      <c r="G118" s="343"/>
      <c r="H118" s="343"/>
      <c r="I118" s="343"/>
      <c r="J118" s="343"/>
      <c r="K118" s="339"/>
    </row>
    <row r="119" s="1" customFormat="1" ht="18.75" customHeight="1">
      <c r="B119" s="344"/>
      <c r="C119" s="345"/>
      <c r="D119" s="345"/>
      <c r="E119" s="345"/>
      <c r="F119" s="346"/>
      <c r="G119" s="345"/>
      <c r="H119" s="345"/>
      <c r="I119" s="345"/>
      <c r="J119" s="345"/>
      <c r="K119" s="344"/>
    </row>
    <row r="120" s="1" customFormat="1" ht="18.75" customHeight="1">
      <c r="B120" s="317"/>
      <c r="C120" s="317"/>
      <c r="D120" s="317"/>
      <c r="E120" s="317"/>
      <c r="F120" s="317"/>
      <c r="G120" s="317"/>
      <c r="H120" s="317"/>
      <c r="I120" s="317"/>
      <c r="J120" s="317"/>
      <c r="K120" s="317"/>
    </row>
    <row r="121" s="1" customFormat="1" ht="7.5" customHeight="1">
      <c r="B121" s="347"/>
      <c r="C121" s="348"/>
      <c r="D121" s="348"/>
      <c r="E121" s="348"/>
      <c r="F121" s="348"/>
      <c r="G121" s="348"/>
      <c r="H121" s="348"/>
      <c r="I121" s="348"/>
      <c r="J121" s="348"/>
      <c r="K121" s="349"/>
    </row>
    <row r="122" s="1" customFormat="1" ht="45" customHeight="1">
      <c r="B122" s="350"/>
      <c r="C122" s="300" t="s">
        <v>920</v>
      </c>
      <c r="D122" s="300"/>
      <c r="E122" s="300"/>
      <c r="F122" s="300"/>
      <c r="G122" s="300"/>
      <c r="H122" s="300"/>
      <c r="I122" s="300"/>
      <c r="J122" s="300"/>
      <c r="K122" s="351"/>
    </row>
    <row r="123" s="1" customFormat="1" ht="17.25" customHeight="1">
      <c r="B123" s="352"/>
      <c r="C123" s="324" t="s">
        <v>866</v>
      </c>
      <c r="D123" s="324"/>
      <c r="E123" s="324"/>
      <c r="F123" s="324" t="s">
        <v>867</v>
      </c>
      <c r="G123" s="325"/>
      <c r="H123" s="324" t="s">
        <v>56</v>
      </c>
      <c r="I123" s="324" t="s">
        <v>59</v>
      </c>
      <c r="J123" s="324" t="s">
        <v>868</v>
      </c>
      <c r="K123" s="353"/>
    </row>
    <row r="124" s="1" customFormat="1" ht="17.25" customHeight="1">
      <c r="B124" s="352"/>
      <c r="C124" s="326" t="s">
        <v>869</v>
      </c>
      <c r="D124" s="326"/>
      <c r="E124" s="326"/>
      <c r="F124" s="327" t="s">
        <v>870</v>
      </c>
      <c r="G124" s="328"/>
      <c r="H124" s="326"/>
      <c r="I124" s="326"/>
      <c r="J124" s="326" t="s">
        <v>871</v>
      </c>
      <c r="K124" s="353"/>
    </row>
    <row r="125" s="1" customFormat="1" ht="5.25" customHeight="1">
      <c r="B125" s="354"/>
      <c r="C125" s="329"/>
      <c r="D125" s="329"/>
      <c r="E125" s="329"/>
      <c r="F125" s="329"/>
      <c r="G125" s="355"/>
      <c r="H125" s="329"/>
      <c r="I125" s="329"/>
      <c r="J125" s="329"/>
      <c r="K125" s="356"/>
    </row>
    <row r="126" s="1" customFormat="1" ht="15" customHeight="1">
      <c r="B126" s="354"/>
      <c r="C126" s="309" t="s">
        <v>875</v>
      </c>
      <c r="D126" s="331"/>
      <c r="E126" s="331"/>
      <c r="F126" s="332" t="s">
        <v>872</v>
      </c>
      <c r="G126" s="309"/>
      <c r="H126" s="309" t="s">
        <v>912</v>
      </c>
      <c r="I126" s="309" t="s">
        <v>874</v>
      </c>
      <c r="J126" s="309">
        <v>120</v>
      </c>
      <c r="K126" s="357"/>
    </row>
    <row r="127" s="1" customFormat="1" ht="15" customHeight="1">
      <c r="B127" s="354"/>
      <c r="C127" s="309" t="s">
        <v>921</v>
      </c>
      <c r="D127" s="309"/>
      <c r="E127" s="309"/>
      <c r="F127" s="332" t="s">
        <v>872</v>
      </c>
      <c r="G127" s="309"/>
      <c r="H127" s="309" t="s">
        <v>922</v>
      </c>
      <c r="I127" s="309" t="s">
        <v>874</v>
      </c>
      <c r="J127" s="309" t="s">
        <v>923</v>
      </c>
      <c r="K127" s="357"/>
    </row>
    <row r="128" s="1" customFormat="1" ht="15" customHeight="1">
      <c r="B128" s="354"/>
      <c r="C128" s="309" t="s">
        <v>87</v>
      </c>
      <c r="D128" s="309"/>
      <c r="E128" s="309"/>
      <c r="F128" s="332" t="s">
        <v>872</v>
      </c>
      <c r="G128" s="309"/>
      <c r="H128" s="309" t="s">
        <v>924</v>
      </c>
      <c r="I128" s="309" t="s">
        <v>874</v>
      </c>
      <c r="J128" s="309" t="s">
        <v>923</v>
      </c>
      <c r="K128" s="357"/>
    </row>
    <row r="129" s="1" customFormat="1" ht="15" customHeight="1">
      <c r="B129" s="354"/>
      <c r="C129" s="309" t="s">
        <v>883</v>
      </c>
      <c r="D129" s="309"/>
      <c r="E129" s="309"/>
      <c r="F129" s="332" t="s">
        <v>878</v>
      </c>
      <c r="G129" s="309"/>
      <c r="H129" s="309" t="s">
        <v>884</v>
      </c>
      <c r="I129" s="309" t="s">
        <v>874</v>
      </c>
      <c r="J129" s="309">
        <v>15</v>
      </c>
      <c r="K129" s="357"/>
    </row>
    <row r="130" s="1" customFormat="1" ht="15" customHeight="1">
      <c r="B130" s="354"/>
      <c r="C130" s="335" t="s">
        <v>885</v>
      </c>
      <c r="D130" s="335"/>
      <c r="E130" s="335"/>
      <c r="F130" s="336" t="s">
        <v>878</v>
      </c>
      <c r="G130" s="335"/>
      <c r="H130" s="335" t="s">
        <v>886</v>
      </c>
      <c r="I130" s="335" t="s">
        <v>874</v>
      </c>
      <c r="J130" s="335">
        <v>15</v>
      </c>
      <c r="K130" s="357"/>
    </row>
    <row r="131" s="1" customFormat="1" ht="15" customHeight="1">
      <c r="B131" s="354"/>
      <c r="C131" s="335" t="s">
        <v>887</v>
      </c>
      <c r="D131" s="335"/>
      <c r="E131" s="335"/>
      <c r="F131" s="336" t="s">
        <v>878</v>
      </c>
      <c r="G131" s="335"/>
      <c r="H131" s="335" t="s">
        <v>888</v>
      </c>
      <c r="I131" s="335" t="s">
        <v>874</v>
      </c>
      <c r="J131" s="335">
        <v>20</v>
      </c>
      <c r="K131" s="357"/>
    </row>
    <row r="132" s="1" customFormat="1" ht="15" customHeight="1">
      <c r="B132" s="354"/>
      <c r="C132" s="335" t="s">
        <v>889</v>
      </c>
      <c r="D132" s="335"/>
      <c r="E132" s="335"/>
      <c r="F132" s="336" t="s">
        <v>878</v>
      </c>
      <c r="G132" s="335"/>
      <c r="H132" s="335" t="s">
        <v>890</v>
      </c>
      <c r="I132" s="335" t="s">
        <v>874</v>
      </c>
      <c r="J132" s="335">
        <v>20</v>
      </c>
      <c r="K132" s="357"/>
    </row>
    <row r="133" s="1" customFormat="1" ht="15" customHeight="1">
      <c r="B133" s="354"/>
      <c r="C133" s="309" t="s">
        <v>877</v>
      </c>
      <c r="D133" s="309"/>
      <c r="E133" s="309"/>
      <c r="F133" s="332" t="s">
        <v>878</v>
      </c>
      <c r="G133" s="309"/>
      <c r="H133" s="309" t="s">
        <v>912</v>
      </c>
      <c r="I133" s="309" t="s">
        <v>874</v>
      </c>
      <c r="J133" s="309">
        <v>50</v>
      </c>
      <c r="K133" s="357"/>
    </row>
    <row r="134" s="1" customFormat="1" ht="15" customHeight="1">
      <c r="B134" s="354"/>
      <c r="C134" s="309" t="s">
        <v>891</v>
      </c>
      <c r="D134" s="309"/>
      <c r="E134" s="309"/>
      <c r="F134" s="332" t="s">
        <v>878</v>
      </c>
      <c r="G134" s="309"/>
      <c r="H134" s="309" t="s">
        <v>912</v>
      </c>
      <c r="I134" s="309" t="s">
        <v>874</v>
      </c>
      <c r="J134" s="309">
        <v>50</v>
      </c>
      <c r="K134" s="357"/>
    </row>
    <row r="135" s="1" customFormat="1" ht="15" customHeight="1">
      <c r="B135" s="354"/>
      <c r="C135" s="309" t="s">
        <v>897</v>
      </c>
      <c r="D135" s="309"/>
      <c r="E135" s="309"/>
      <c r="F135" s="332" t="s">
        <v>878</v>
      </c>
      <c r="G135" s="309"/>
      <c r="H135" s="309" t="s">
        <v>912</v>
      </c>
      <c r="I135" s="309" t="s">
        <v>874</v>
      </c>
      <c r="J135" s="309">
        <v>50</v>
      </c>
      <c r="K135" s="357"/>
    </row>
    <row r="136" s="1" customFormat="1" ht="15" customHeight="1">
      <c r="B136" s="354"/>
      <c r="C136" s="309" t="s">
        <v>899</v>
      </c>
      <c r="D136" s="309"/>
      <c r="E136" s="309"/>
      <c r="F136" s="332" t="s">
        <v>878</v>
      </c>
      <c r="G136" s="309"/>
      <c r="H136" s="309" t="s">
        <v>912</v>
      </c>
      <c r="I136" s="309" t="s">
        <v>874</v>
      </c>
      <c r="J136" s="309">
        <v>50</v>
      </c>
      <c r="K136" s="357"/>
    </row>
    <row r="137" s="1" customFormat="1" ht="15" customHeight="1">
      <c r="B137" s="354"/>
      <c r="C137" s="309" t="s">
        <v>900</v>
      </c>
      <c r="D137" s="309"/>
      <c r="E137" s="309"/>
      <c r="F137" s="332" t="s">
        <v>878</v>
      </c>
      <c r="G137" s="309"/>
      <c r="H137" s="309" t="s">
        <v>925</v>
      </c>
      <c r="I137" s="309" t="s">
        <v>874</v>
      </c>
      <c r="J137" s="309">
        <v>255</v>
      </c>
      <c r="K137" s="357"/>
    </row>
    <row r="138" s="1" customFormat="1" ht="15" customHeight="1">
      <c r="B138" s="354"/>
      <c r="C138" s="309" t="s">
        <v>902</v>
      </c>
      <c r="D138" s="309"/>
      <c r="E138" s="309"/>
      <c r="F138" s="332" t="s">
        <v>872</v>
      </c>
      <c r="G138" s="309"/>
      <c r="H138" s="309" t="s">
        <v>926</v>
      </c>
      <c r="I138" s="309" t="s">
        <v>904</v>
      </c>
      <c r="J138" s="309"/>
      <c r="K138" s="357"/>
    </row>
    <row r="139" s="1" customFormat="1" ht="15" customHeight="1">
      <c r="B139" s="354"/>
      <c r="C139" s="309" t="s">
        <v>905</v>
      </c>
      <c r="D139" s="309"/>
      <c r="E139" s="309"/>
      <c r="F139" s="332" t="s">
        <v>872</v>
      </c>
      <c r="G139" s="309"/>
      <c r="H139" s="309" t="s">
        <v>927</v>
      </c>
      <c r="I139" s="309" t="s">
        <v>907</v>
      </c>
      <c r="J139" s="309"/>
      <c r="K139" s="357"/>
    </row>
    <row r="140" s="1" customFormat="1" ht="15" customHeight="1">
      <c r="B140" s="354"/>
      <c r="C140" s="309" t="s">
        <v>908</v>
      </c>
      <c r="D140" s="309"/>
      <c r="E140" s="309"/>
      <c r="F140" s="332" t="s">
        <v>872</v>
      </c>
      <c r="G140" s="309"/>
      <c r="H140" s="309" t="s">
        <v>908</v>
      </c>
      <c r="I140" s="309" t="s">
        <v>907</v>
      </c>
      <c r="J140" s="309"/>
      <c r="K140" s="357"/>
    </row>
    <row r="141" s="1" customFormat="1" ht="15" customHeight="1">
      <c r="B141" s="354"/>
      <c r="C141" s="309" t="s">
        <v>40</v>
      </c>
      <c r="D141" s="309"/>
      <c r="E141" s="309"/>
      <c r="F141" s="332" t="s">
        <v>872</v>
      </c>
      <c r="G141" s="309"/>
      <c r="H141" s="309" t="s">
        <v>928</v>
      </c>
      <c r="I141" s="309" t="s">
        <v>907</v>
      </c>
      <c r="J141" s="309"/>
      <c r="K141" s="357"/>
    </row>
    <row r="142" s="1" customFormat="1" ht="15" customHeight="1">
      <c r="B142" s="354"/>
      <c r="C142" s="309" t="s">
        <v>929</v>
      </c>
      <c r="D142" s="309"/>
      <c r="E142" s="309"/>
      <c r="F142" s="332" t="s">
        <v>872</v>
      </c>
      <c r="G142" s="309"/>
      <c r="H142" s="309" t="s">
        <v>930</v>
      </c>
      <c r="I142" s="309" t="s">
        <v>907</v>
      </c>
      <c r="J142" s="309"/>
      <c r="K142" s="357"/>
    </row>
    <row r="143" s="1" customFormat="1" ht="15" customHeight="1">
      <c r="B143" s="358"/>
      <c r="C143" s="359"/>
      <c r="D143" s="359"/>
      <c r="E143" s="359"/>
      <c r="F143" s="359"/>
      <c r="G143" s="359"/>
      <c r="H143" s="359"/>
      <c r="I143" s="359"/>
      <c r="J143" s="359"/>
      <c r="K143" s="360"/>
    </row>
    <row r="144" s="1" customFormat="1" ht="18.75" customHeight="1">
      <c r="B144" s="345"/>
      <c r="C144" s="345"/>
      <c r="D144" s="345"/>
      <c r="E144" s="345"/>
      <c r="F144" s="346"/>
      <c r="G144" s="345"/>
      <c r="H144" s="345"/>
      <c r="I144" s="345"/>
      <c r="J144" s="345"/>
      <c r="K144" s="345"/>
    </row>
    <row r="145" s="1" customFormat="1" ht="18.75" customHeight="1">
      <c r="B145" s="317"/>
      <c r="C145" s="317"/>
      <c r="D145" s="317"/>
      <c r="E145" s="317"/>
      <c r="F145" s="317"/>
      <c r="G145" s="317"/>
      <c r="H145" s="317"/>
      <c r="I145" s="317"/>
      <c r="J145" s="317"/>
      <c r="K145" s="317"/>
    </row>
    <row r="146" s="1" customFormat="1" ht="7.5" customHeight="1">
      <c r="B146" s="318"/>
      <c r="C146" s="319"/>
      <c r="D146" s="319"/>
      <c r="E146" s="319"/>
      <c r="F146" s="319"/>
      <c r="G146" s="319"/>
      <c r="H146" s="319"/>
      <c r="I146" s="319"/>
      <c r="J146" s="319"/>
      <c r="K146" s="320"/>
    </row>
    <row r="147" s="1" customFormat="1" ht="45" customHeight="1">
      <c r="B147" s="321"/>
      <c r="C147" s="322" t="s">
        <v>931</v>
      </c>
      <c r="D147" s="322"/>
      <c r="E147" s="322"/>
      <c r="F147" s="322"/>
      <c r="G147" s="322"/>
      <c r="H147" s="322"/>
      <c r="I147" s="322"/>
      <c r="J147" s="322"/>
      <c r="K147" s="323"/>
    </row>
    <row r="148" s="1" customFormat="1" ht="17.25" customHeight="1">
      <c r="B148" s="321"/>
      <c r="C148" s="324" t="s">
        <v>866</v>
      </c>
      <c r="D148" s="324"/>
      <c r="E148" s="324"/>
      <c r="F148" s="324" t="s">
        <v>867</v>
      </c>
      <c r="G148" s="325"/>
      <c r="H148" s="324" t="s">
        <v>56</v>
      </c>
      <c r="I148" s="324" t="s">
        <v>59</v>
      </c>
      <c r="J148" s="324" t="s">
        <v>868</v>
      </c>
      <c r="K148" s="323"/>
    </row>
    <row r="149" s="1" customFormat="1" ht="17.25" customHeight="1">
      <c r="B149" s="321"/>
      <c r="C149" s="326" t="s">
        <v>869</v>
      </c>
      <c r="D149" s="326"/>
      <c r="E149" s="326"/>
      <c r="F149" s="327" t="s">
        <v>870</v>
      </c>
      <c r="G149" s="328"/>
      <c r="H149" s="326"/>
      <c r="I149" s="326"/>
      <c r="J149" s="326" t="s">
        <v>871</v>
      </c>
      <c r="K149" s="323"/>
    </row>
    <row r="150" s="1" customFormat="1" ht="5.25" customHeight="1">
      <c r="B150" s="334"/>
      <c r="C150" s="329"/>
      <c r="D150" s="329"/>
      <c r="E150" s="329"/>
      <c r="F150" s="329"/>
      <c r="G150" s="330"/>
      <c r="H150" s="329"/>
      <c r="I150" s="329"/>
      <c r="J150" s="329"/>
      <c r="K150" s="357"/>
    </row>
    <row r="151" s="1" customFormat="1" ht="15" customHeight="1">
      <c r="B151" s="334"/>
      <c r="C151" s="361" t="s">
        <v>875</v>
      </c>
      <c r="D151" s="309"/>
      <c r="E151" s="309"/>
      <c r="F151" s="362" t="s">
        <v>872</v>
      </c>
      <c r="G151" s="309"/>
      <c r="H151" s="361" t="s">
        <v>912</v>
      </c>
      <c r="I151" s="361" t="s">
        <v>874</v>
      </c>
      <c r="J151" s="361">
        <v>120</v>
      </c>
      <c r="K151" s="357"/>
    </row>
    <row r="152" s="1" customFormat="1" ht="15" customHeight="1">
      <c r="B152" s="334"/>
      <c r="C152" s="361" t="s">
        <v>921</v>
      </c>
      <c r="D152" s="309"/>
      <c r="E152" s="309"/>
      <c r="F152" s="362" t="s">
        <v>872</v>
      </c>
      <c r="G152" s="309"/>
      <c r="H152" s="361" t="s">
        <v>932</v>
      </c>
      <c r="I152" s="361" t="s">
        <v>874</v>
      </c>
      <c r="J152" s="361" t="s">
        <v>923</v>
      </c>
      <c r="K152" s="357"/>
    </row>
    <row r="153" s="1" customFormat="1" ht="15" customHeight="1">
      <c r="B153" s="334"/>
      <c r="C153" s="361" t="s">
        <v>87</v>
      </c>
      <c r="D153" s="309"/>
      <c r="E153" s="309"/>
      <c r="F153" s="362" t="s">
        <v>872</v>
      </c>
      <c r="G153" s="309"/>
      <c r="H153" s="361" t="s">
        <v>933</v>
      </c>
      <c r="I153" s="361" t="s">
        <v>874</v>
      </c>
      <c r="J153" s="361" t="s">
        <v>923</v>
      </c>
      <c r="K153" s="357"/>
    </row>
    <row r="154" s="1" customFormat="1" ht="15" customHeight="1">
      <c r="B154" s="334"/>
      <c r="C154" s="361" t="s">
        <v>877</v>
      </c>
      <c r="D154" s="309"/>
      <c r="E154" s="309"/>
      <c r="F154" s="362" t="s">
        <v>878</v>
      </c>
      <c r="G154" s="309"/>
      <c r="H154" s="361" t="s">
        <v>912</v>
      </c>
      <c r="I154" s="361" t="s">
        <v>874</v>
      </c>
      <c r="J154" s="361">
        <v>50</v>
      </c>
      <c r="K154" s="357"/>
    </row>
    <row r="155" s="1" customFormat="1" ht="15" customHeight="1">
      <c r="B155" s="334"/>
      <c r="C155" s="361" t="s">
        <v>880</v>
      </c>
      <c r="D155" s="309"/>
      <c r="E155" s="309"/>
      <c r="F155" s="362" t="s">
        <v>872</v>
      </c>
      <c r="G155" s="309"/>
      <c r="H155" s="361" t="s">
        <v>912</v>
      </c>
      <c r="I155" s="361" t="s">
        <v>882</v>
      </c>
      <c r="J155" s="361"/>
      <c r="K155" s="357"/>
    </row>
    <row r="156" s="1" customFormat="1" ht="15" customHeight="1">
      <c r="B156" s="334"/>
      <c r="C156" s="361" t="s">
        <v>891</v>
      </c>
      <c r="D156" s="309"/>
      <c r="E156" s="309"/>
      <c r="F156" s="362" t="s">
        <v>878</v>
      </c>
      <c r="G156" s="309"/>
      <c r="H156" s="361" t="s">
        <v>912</v>
      </c>
      <c r="I156" s="361" t="s">
        <v>874</v>
      </c>
      <c r="J156" s="361">
        <v>50</v>
      </c>
      <c r="K156" s="357"/>
    </row>
    <row r="157" s="1" customFormat="1" ht="15" customHeight="1">
      <c r="B157" s="334"/>
      <c r="C157" s="361" t="s">
        <v>899</v>
      </c>
      <c r="D157" s="309"/>
      <c r="E157" s="309"/>
      <c r="F157" s="362" t="s">
        <v>878</v>
      </c>
      <c r="G157" s="309"/>
      <c r="H157" s="361" t="s">
        <v>912</v>
      </c>
      <c r="I157" s="361" t="s">
        <v>874</v>
      </c>
      <c r="J157" s="361">
        <v>50</v>
      </c>
      <c r="K157" s="357"/>
    </row>
    <row r="158" s="1" customFormat="1" ht="15" customHeight="1">
      <c r="B158" s="334"/>
      <c r="C158" s="361" t="s">
        <v>897</v>
      </c>
      <c r="D158" s="309"/>
      <c r="E158" s="309"/>
      <c r="F158" s="362" t="s">
        <v>878</v>
      </c>
      <c r="G158" s="309"/>
      <c r="H158" s="361" t="s">
        <v>912</v>
      </c>
      <c r="I158" s="361" t="s">
        <v>874</v>
      </c>
      <c r="J158" s="361">
        <v>50</v>
      </c>
      <c r="K158" s="357"/>
    </row>
    <row r="159" s="1" customFormat="1" ht="15" customHeight="1">
      <c r="B159" s="334"/>
      <c r="C159" s="361" t="s">
        <v>107</v>
      </c>
      <c r="D159" s="309"/>
      <c r="E159" s="309"/>
      <c r="F159" s="362" t="s">
        <v>872</v>
      </c>
      <c r="G159" s="309"/>
      <c r="H159" s="361" t="s">
        <v>934</v>
      </c>
      <c r="I159" s="361" t="s">
        <v>874</v>
      </c>
      <c r="J159" s="361" t="s">
        <v>935</v>
      </c>
      <c r="K159" s="357"/>
    </row>
    <row r="160" s="1" customFormat="1" ht="15" customHeight="1">
      <c r="B160" s="334"/>
      <c r="C160" s="361" t="s">
        <v>936</v>
      </c>
      <c r="D160" s="309"/>
      <c r="E160" s="309"/>
      <c r="F160" s="362" t="s">
        <v>872</v>
      </c>
      <c r="G160" s="309"/>
      <c r="H160" s="361" t="s">
        <v>937</v>
      </c>
      <c r="I160" s="361" t="s">
        <v>907</v>
      </c>
      <c r="J160" s="361"/>
      <c r="K160" s="357"/>
    </row>
    <row r="161" s="1" customFormat="1" ht="15" customHeight="1">
      <c r="B161" s="363"/>
      <c r="C161" s="343"/>
      <c r="D161" s="343"/>
      <c r="E161" s="343"/>
      <c r="F161" s="343"/>
      <c r="G161" s="343"/>
      <c r="H161" s="343"/>
      <c r="I161" s="343"/>
      <c r="J161" s="343"/>
      <c r="K161" s="364"/>
    </row>
    <row r="162" s="1" customFormat="1" ht="18.75" customHeight="1">
      <c r="B162" s="345"/>
      <c r="C162" s="355"/>
      <c r="D162" s="355"/>
      <c r="E162" s="355"/>
      <c r="F162" s="365"/>
      <c r="G162" s="355"/>
      <c r="H162" s="355"/>
      <c r="I162" s="355"/>
      <c r="J162" s="355"/>
      <c r="K162" s="345"/>
    </row>
    <row r="163" s="1" customFormat="1" ht="18.75" customHeight="1">
      <c r="B163" s="317"/>
      <c r="C163" s="317"/>
      <c r="D163" s="317"/>
      <c r="E163" s="317"/>
      <c r="F163" s="317"/>
      <c r="G163" s="317"/>
      <c r="H163" s="317"/>
      <c r="I163" s="317"/>
      <c r="J163" s="317"/>
      <c r="K163" s="317"/>
    </row>
    <row r="164" s="1" customFormat="1" ht="7.5" customHeight="1">
      <c r="B164" s="296"/>
      <c r="C164" s="297"/>
      <c r="D164" s="297"/>
      <c r="E164" s="297"/>
      <c r="F164" s="297"/>
      <c r="G164" s="297"/>
      <c r="H164" s="297"/>
      <c r="I164" s="297"/>
      <c r="J164" s="297"/>
      <c r="K164" s="298"/>
    </row>
    <row r="165" s="1" customFormat="1" ht="45" customHeight="1">
      <c r="B165" s="299"/>
      <c r="C165" s="300" t="s">
        <v>938</v>
      </c>
      <c r="D165" s="300"/>
      <c r="E165" s="300"/>
      <c r="F165" s="300"/>
      <c r="G165" s="300"/>
      <c r="H165" s="300"/>
      <c r="I165" s="300"/>
      <c r="J165" s="300"/>
      <c r="K165" s="301"/>
    </row>
    <row r="166" s="1" customFormat="1" ht="17.25" customHeight="1">
      <c r="B166" s="299"/>
      <c r="C166" s="324" t="s">
        <v>866</v>
      </c>
      <c r="D166" s="324"/>
      <c r="E166" s="324"/>
      <c r="F166" s="324" t="s">
        <v>867</v>
      </c>
      <c r="G166" s="366"/>
      <c r="H166" s="367" t="s">
        <v>56</v>
      </c>
      <c r="I166" s="367" t="s">
        <v>59</v>
      </c>
      <c r="J166" s="324" t="s">
        <v>868</v>
      </c>
      <c r="K166" s="301"/>
    </row>
    <row r="167" s="1" customFormat="1" ht="17.25" customHeight="1">
      <c r="B167" s="302"/>
      <c r="C167" s="326" t="s">
        <v>869</v>
      </c>
      <c r="D167" s="326"/>
      <c r="E167" s="326"/>
      <c r="F167" s="327" t="s">
        <v>870</v>
      </c>
      <c r="G167" s="368"/>
      <c r="H167" s="369"/>
      <c r="I167" s="369"/>
      <c r="J167" s="326" t="s">
        <v>871</v>
      </c>
      <c r="K167" s="304"/>
    </row>
    <row r="168" s="1" customFormat="1" ht="5.25" customHeight="1">
      <c r="B168" s="334"/>
      <c r="C168" s="329"/>
      <c r="D168" s="329"/>
      <c r="E168" s="329"/>
      <c r="F168" s="329"/>
      <c r="G168" s="330"/>
      <c r="H168" s="329"/>
      <c r="I168" s="329"/>
      <c r="J168" s="329"/>
      <c r="K168" s="357"/>
    </row>
    <row r="169" s="1" customFormat="1" ht="15" customHeight="1">
      <c r="B169" s="334"/>
      <c r="C169" s="309" t="s">
        <v>875</v>
      </c>
      <c r="D169" s="309"/>
      <c r="E169" s="309"/>
      <c r="F169" s="332" t="s">
        <v>872</v>
      </c>
      <c r="G169" s="309"/>
      <c r="H169" s="309" t="s">
        <v>912</v>
      </c>
      <c r="I169" s="309" t="s">
        <v>874</v>
      </c>
      <c r="J169" s="309">
        <v>120</v>
      </c>
      <c r="K169" s="357"/>
    </row>
    <row r="170" s="1" customFormat="1" ht="15" customHeight="1">
      <c r="B170" s="334"/>
      <c r="C170" s="309" t="s">
        <v>921</v>
      </c>
      <c r="D170" s="309"/>
      <c r="E170" s="309"/>
      <c r="F170" s="332" t="s">
        <v>872</v>
      </c>
      <c r="G170" s="309"/>
      <c r="H170" s="309" t="s">
        <v>922</v>
      </c>
      <c r="I170" s="309" t="s">
        <v>874</v>
      </c>
      <c r="J170" s="309" t="s">
        <v>923</v>
      </c>
      <c r="K170" s="357"/>
    </row>
    <row r="171" s="1" customFormat="1" ht="15" customHeight="1">
      <c r="B171" s="334"/>
      <c r="C171" s="309" t="s">
        <v>87</v>
      </c>
      <c r="D171" s="309"/>
      <c r="E171" s="309"/>
      <c r="F171" s="332" t="s">
        <v>872</v>
      </c>
      <c r="G171" s="309"/>
      <c r="H171" s="309" t="s">
        <v>939</v>
      </c>
      <c r="I171" s="309" t="s">
        <v>874</v>
      </c>
      <c r="J171" s="309" t="s">
        <v>923</v>
      </c>
      <c r="K171" s="357"/>
    </row>
    <row r="172" s="1" customFormat="1" ht="15" customHeight="1">
      <c r="B172" s="334"/>
      <c r="C172" s="309" t="s">
        <v>877</v>
      </c>
      <c r="D172" s="309"/>
      <c r="E172" s="309"/>
      <c r="F172" s="332" t="s">
        <v>878</v>
      </c>
      <c r="G172" s="309"/>
      <c r="H172" s="309" t="s">
        <v>939</v>
      </c>
      <c r="I172" s="309" t="s">
        <v>874</v>
      </c>
      <c r="J172" s="309">
        <v>50</v>
      </c>
      <c r="K172" s="357"/>
    </row>
    <row r="173" s="1" customFormat="1" ht="15" customHeight="1">
      <c r="B173" s="334"/>
      <c r="C173" s="309" t="s">
        <v>880</v>
      </c>
      <c r="D173" s="309"/>
      <c r="E173" s="309"/>
      <c r="F173" s="332" t="s">
        <v>872</v>
      </c>
      <c r="G173" s="309"/>
      <c r="H173" s="309" t="s">
        <v>939</v>
      </c>
      <c r="I173" s="309" t="s">
        <v>882</v>
      </c>
      <c r="J173" s="309"/>
      <c r="K173" s="357"/>
    </row>
    <row r="174" s="1" customFormat="1" ht="15" customHeight="1">
      <c r="B174" s="334"/>
      <c r="C174" s="309" t="s">
        <v>891</v>
      </c>
      <c r="D174" s="309"/>
      <c r="E174" s="309"/>
      <c r="F174" s="332" t="s">
        <v>878</v>
      </c>
      <c r="G174" s="309"/>
      <c r="H174" s="309" t="s">
        <v>939</v>
      </c>
      <c r="I174" s="309" t="s">
        <v>874</v>
      </c>
      <c r="J174" s="309">
        <v>50</v>
      </c>
      <c r="K174" s="357"/>
    </row>
    <row r="175" s="1" customFormat="1" ht="15" customHeight="1">
      <c r="B175" s="334"/>
      <c r="C175" s="309" t="s">
        <v>899</v>
      </c>
      <c r="D175" s="309"/>
      <c r="E175" s="309"/>
      <c r="F175" s="332" t="s">
        <v>878</v>
      </c>
      <c r="G175" s="309"/>
      <c r="H175" s="309" t="s">
        <v>939</v>
      </c>
      <c r="I175" s="309" t="s">
        <v>874</v>
      </c>
      <c r="J175" s="309">
        <v>50</v>
      </c>
      <c r="K175" s="357"/>
    </row>
    <row r="176" s="1" customFormat="1" ht="15" customHeight="1">
      <c r="B176" s="334"/>
      <c r="C176" s="309" t="s">
        <v>897</v>
      </c>
      <c r="D176" s="309"/>
      <c r="E176" s="309"/>
      <c r="F176" s="332" t="s">
        <v>878</v>
      </c>
      <c r="G176" s="309"/>
      <c r="H176" s="309" t="s">
        <v>939</v>
      </c>
      <c r="I176" s="309" t="s">
        <v>874</v>
      </c>
      <c r="J176" s="309">
        <v>50</v>
      </c>
      <c r="K176" s="357"/>
    </row>
    <row r="177" s="1" customFormat="1" ht="15" customHeight="1">
      <c r="B177" s="334"/>
      <c r="C177" s="309" t="s">
        <v>126</v>
      </c>
      <c r="D177" s="309"/>
      <c r="E177" s="309"/>
      <c r="F177" s="332" t="s">
        <v>872</v>
      </c>
      <c r="G177" s="309"/>
      <c r="H177" s="309" t="s">
        <v>940</v>
      </c>
      <c r="I177" s="309" t="s">
        <v>941</v>
      </c>
      <c r="J177" s="309"/>
      <c r="K177" s="357"/>
    </row>
    <row r="178" s="1" customFormat="1" ht="15" customHeight="1">
      <c r="B178" s="334"/>
      <c r="C178" s="309" t="s">
        <v>59</v>
      </c>
      <c r="D178" s="309"/>
      <c r="E178" s="309"/>
      <c r="F178" s="332" t="s">
        <v>872</v>
      </c>
      <c r="G178" s="309"/>
      <c r="H178" s="309" t="s">
        <v>942</v>
      </c>
      <c r="I178" s="309" t="s">
        <v>943</v>
      </c>
      <c r="J178" s="309">
        <v>1</v>
      </c>
      <c r="K178" s="357"/>
    </row>
    <row r="179" s="1" customFormat="1" ht="15" customHeight="1">
      <c r="B179" s="334"/>
      <c r="C179" s="309" t="s">
        <v>55</v>
      </c>
      <c r="D179" s="309"/>
      <c r="E179" s="309"/>
      <c r="F179" s="332" t="s">
        <v>872</v>
      </c>
      <c r="G179" s="309"/>
      <c r="H179" s="309" t="s">
        <v>944</v>
      </c>
      <c r="I179" s="309" t="s">
        <v>874</v>
      </c>
      <c r="J179" s="309">
        <v>20</v>
      </c>
      <c r="K179" s="357"/>
    </row>
    <row r="180" s="1" customFormat="1" ht="15" customHeight="1">
      <c r="B180" s="334"/>
      <c r="C180" s="309" t="s">
        <v>56</v>
      </c>
      <c r="D180" s="309"/>
      <c r="E180" s="309"/>
      <c r="F180" s="332" t="s">
        <v>872</v>
      </c>
      <c r="G180" s="309"/>
      <c r="H180" s="309" t="s">
        <v>945</v>
      </c>
      <c r="I180" s="309" t="s">
        <v>874</v>
      </c>
      <c r="J180" s="309">
        <v>255</v>
      </c>
      <c r="K180" s="357"/>
    </row>
    <row r="181" s="1" customFormat="1" ht="15" customHeight="1">
      <c r="B181" s="334"/>
      <c r="C181" s="309" t="s">
        <v>127</v>
      </c>
      <c r="D181" s="309"/>
      <c r="E181" s="309"/>
      <c r="F181" s="332" t="s">
        <v>872</v>
      </c>
      <c r="G181" s="309"/>
      <c r="H181" s="309" t="s">
        <v>836</v>
      </c>
      <c r="I181" s="309" t="s">
        <v>874</v>
      </c>
      <c r="J181" s="309">
        <v>10</v>
      </c>
      <c r="K181" s="357"/>
    </row>
    <row r="182" s="1" customFormat="1" ht="15" customHeight="1">
      <c r="B182" s="334"/>
      <c r="C182" s="309" t="s">
        <v>128</v>
      </c>
      <c r="D182" s="309"/>
      <c r="E182" s="309"/>
      <c r="F182" s="332" t="s">
        <v>872</v>
      </c>
      <c r="G182" s="309"/>
      <c r="H182" s="309" t="s">
        <v>946</v>
      </c>
      <c r="I182" s="309" t="s">
        <v>907</v>
      </c>
      <c r="J182" s="309"/>
      <c r="K182" s="357"/>
    </row>
    <row r="183" s="1" customFormat="1" ht="15" customHeight="1">
      <c r="B183" s="334"/>
      <c r="C183" s="309" t="s">
        <v>947</v>
      </c>
      <c r="D183" s="309"/>
      <c r="E183" s="309"/>
      <c r="F183" s="332" t="s">
        <v>872</v>
      </c>
      <c r="G183" s="309"/>
      <c r="H183" s="309" t="s">
        <v>948</v>
      </c>
      <c r="I183" s="309" t="s">
        <v>907</v>
      </c>
      <c r="J183" s="309"/>
      <c r="K183" s="357"/>
    </row>
    <row r="184" s="1" customFormat="1" ht="15" customHeight="1">
      <c r="B184" s="334"/>
      <c r="C184" s="309" t="s">
        <v>936</v>
      </c>
      <c r="D184" s="309"/>
      <c r="E184" s="309"/>
      <c r="F184" s="332" t="s">
        <v>872</v>
      </c>
      <c r="G184" s="309"/>
      <c r="H184" s="309" t="s">
        <v>949</v>
      </c>
      <c r="I184" s="309" t="s">
        <v>907</v>
      </c>
      <c r="J184" s="309"/>
      <c r="K184" s="357"/>
    </row>
    <row r="185" s="1" customFormat="1" ht="15" customHeight="1">
      <c r="B185" s="334"/>
      <c r="C185" s="309" t="s">
        <v>130</v>
      </c>
      <c r="D185" s="309"/>
      <c r="E185" s="309"/>
      <c r="F185" s="332" t="s">
        <v>878</v>
      </c>
      <c r="G185" s="309"/>
      <c r="H185" s="309" t="s">
        <v>950</v>
      </c>
      <c r="I185" s="309" t="s">
        <v>874</v>
      </c>
      <c r="J185" s="309">
        <v>50</v>
      </c>
      <c r="K185" s="357"/>
    </row>
    <row r="186" s="1" customFormat="1" ht="15" customHeight="1">
      <c r="B186" s="334"/>
      <c r="C186" s="309" t="s">
        <v>951</v>
      </c>
      <c r="D186" s="309"/>
      <c r="E186" s="309"/>
      <c r="F186" s="332" t="s">
        <v>878</v>
      </c>
      <c r="G186" s="309"/>
      <c r="H186" s="309" t="s">
        <v>952</v>
      </c>
      <c r="I186" s="309" t="s">
        <v>953</v>
      </c>
      <c r="J186" s="309"/>
      <c r="K186" s="357"/>
    </row>
    <row r="187" s="1" customFormat="1" ht="15" customHeight="1">
      <c r="B187" s="334"/>
      <c r="C187" s="309" t="s">
        <v>954</v>
      </c>
      <c r="D187" s="309"/>
      <c r="E187" s="309"/>
      <c r="F187" s="332" t="s">
        <v>878</v>
      </c>
      <c r="G187" s="309"/>
      <c r="H187" s="309" t="s">
        <v>955</v>
      </c>
      <c r="I187" s="309" t="s">
        <v>953</v>
      </c>
      <c r="J187" s="309"/>
      <c r="K187" s="357"/>
    </row>
    <row r="188" s="1" customFormat="1" ht="15" customHeight="1">
      <c r="B188" s="334"/>
      <c r="C188" s="309" t="s">
        <v>956</v>
      </c>
      <c r="D188" s="309"/>
      <c r="E188" s="309"/>
      <c r="F188" s="332" t="s">
        <v>878</v>
      </c>
      <c r="G188" s="309"/>
      <c r="H188" s="309" t="s">
        <v>957</v>
      </c>
      <c r="I188" s="309" t="s">
        <v>953</v>
      </c>
      <c r="J188" s="309"/>
      <c r="K188" s="357"/>
    </row>
    <row r="189" s="1" customFormat="1" ht="15" customHeight="1">
      <c r="B189" s="334"/>
      <c r="C189" s="370" t="s">
        <v>958</v>
      </c>
      <c r="D189" s="309"/>
      <c r="E189" s="309"/>
      <c r="F189" s="332" t="s">
        <v>878</v>
      </c>
      <c r="G189" s="309"/>
      <c r="H189" s="309" t="s">
        <v>959</v>
      </c>
      <c r="I189" s="309" t="s">
        <v>960</v>
      </c>
      <c r="J189" s="371" t="s">
        <v>961</v>
      </c>
      <c r="K189" s="357"/>
    </row>
    <row r="190" s="18" customFormat="1" ht="15" customHeight="1">
      <c r="B190" s="372"/>
      <c r="C190" s="373" t="s">
        <v>962</v>
      </c>
      <c r="D190" s="374"/>
      <c r="E190" s="374"/>
      <c r="F190" s="375" t="s">
        <v>878</v>
      </c>
      <c r="G190" s="374"/>
      <c r="H190" s="374" t="s">
        <v>963</v>
      </c>
      <c r="I190" s="374" t="s">
        <v>960</v>
      </c>
      <c r="J190" s="376" t="s">
        <v>961</v>
      </c>
      <c r="K190" s="377"/>
    </row>
    <row r="191" s="1" customFormat="1" ht="15" customHeight="1">
      <c r="B191" s="334"/>
      <c r="C191" s="370" t="s">
        <v>44</v>
      </c>
      <c r="D191" s="309"/>
      <c r="E191" s="309"/>
      <c r="F191" s="332" t="s">
        <v>872</v>
      </c>
      <c r="G191" s="309"/>
      <c r="H191" s="306" t="s">
        <v>964</v>
      </c>
      <c r="I191" s="309" t="s">
        <v>965</v>
      </c>
      <c r="J191" s="309"/>
      <c r="K191" s="357"/>
    </row>
    <row r="192" s="1" customFormat="1" ht="15" customHeight="1">
      <c r="B192" s="334"/>
      <c r="C192" s="370" t="s">
        <v>966</v>
      </c>
      <c r="D192" s="309"/>
      <c r="E192" s="309"/>
      <c r="F192" s="332" t="s">
        <v>872</v>
      </c>
      <c r="G192" s="309"/>
      <c r="H192" s="309" t="s">
        <v>967</v>
      </c>
      <c r="I192" s="309" t="s">
        <v>907</v>
      </c>
      <c r="J192" s="309"/>
      <c r="K192" s="357"/>
    </row>
    <row r="193" s="1" customFormat="1" ht="15" customHeight="1">
      <c r="B193" s="334"/>
      <c r="C193" s="370" t="s">
        <v>968</v>
      </c>
      <c r="D193" s="309"/>
      <c r="E193" s="309"/>
      <c r="F193" s="332" t="s">
        <v>872</v>
      </c>
      <c r="G193" s="309"/>
      <c r="H193" s="309" t="s">
        <v>969</v>
      </c>
      <c r="I193" s="309" t="s">
        <v>907</v>
      </c>
      <c r="J193" s="309"/>
      <c r="K193" s="357"/>
    </row>
    <row r="194" s="1" customFormat="1" ht="15" customHeight="1">
      <c r="B194" s="334"/>
      <c r="C194" s="370" t="s">
        <v>970</v>
      </c>
      <c r="D194" s="309"/>
      <c r="E194" s="309"/>
      <c r="F194" s="332" t="s">
        <v>878</v>
      </c>
      <c r="G194" s="309"/>
      <c r="H194" s="309" t="s">
        <v>971</v>
      </c>
      <c r="I194" s="309" t="s">
        <v>907</v>
      </c>
      <c r="J194" s="309"/>
      <c r="K194" s="357"/>
    </row>
    <row r="195" s="1" customFormat="1" ht="15" customHeight="1">
      <c r="B195" s="363"/>
      <c r="C195" s="378"/>
      <c r="D195" s="343"/>
      <c r="E195" s="343"/>
      <c r="F195" s="343"/>
      <c r="G195" s="343"/>
      <c r="H195" s="343"/>
      <c r="I195" s="343"/>
      <c r="J195" s="343"/>
      <c r="K195" s="364"/>
    </row>
    <row r="196" s="1" customFormat="1" ht="18.75" customHeight="1">
      <c r="B196" s="345"/>
      <c r="C196" s="355"/>
      <c r="D196" s="355"/>
      <c r="E196" s="355"/>
      <c r="F196" s="365"/>
      <c r="G196" s="355"/>
      <c r="H196" s="355"/>
      <c r="I196" s="355"/>
      <c r="J196" s="355"/>
      <c r="K196" s="345"/>
    </row>
    <row r="197" s="1" customFormat="1" ht="18.75" customHeight="1">
      <c r="B197" s="345"/>
      <c r="C197" s="355"/>
      <c r="D197" s="355"/>
      <c r="E197" s="355"/>
      <c r="F197" s="365"/>
      <c r="G197" s="355"/>
      <c r="H197" s="355"/>
      <c r="I197" s="355"/>
      <c r="J197" s="355"/>
      <c r="K197" s="345"/>
    </row>
    <row r="198" s="1" customFormat="1" ht="18.75" customHeight="1">
      <c r="B198" s="317"/>
      <c r="C198" s="317"/>
      <c r="D198" s="317"/>
      <c r="E198" s="317"/>
      <c r="F198" s="317"/>
      <c r="G198" s="317"/>
      <c r="H198" s="317"/>
      <c r="I198" s="317"/>
      <c r="J198" s="317"/>
      <c r="K198" s="317"/>
    </row>
    <row r="199" s="1" customFormat="1" ht="13.5">
      <c r="B199" s="296"/>
      <c r="C199" s="297"/>
      <c r="D199" s="297"/>
      <c r="E199" s="297"/>
      <c r="F199" s="297"/>
      <c r="G199" s="297"/>
      <c r="H199" s="297"/>
      <c r="I199" s="297"/>
      <c r="J199" s="297"/>
      <c r="K199" s="298"/>
    </row>
    <row r="200" s="1" customFormat="1" ht="21">
      <c r="B200" s="299"/>
      <c r="C200" s="300" t="s">
        <v>972</v>
      </c>
      <c r="D200" s="300"/>
      <c r="E200" s="300"/>
      <c r="F200" s="300"/>
      <c r="G200" s="300"/>
      <c r="H200" s="300"/>
      <c r="I200" s="300"/>
      <c r="J200" s="300"/>
      <c r="K200" s="301"/>
    </row>
    <row r="201" s="1" customFormat="1" ht="25.5" customHeight="1">
      <c r="B201" s="299"/>
      <c r="C201" s="379" t="s">
        <v>973</v>
      </c>
      <c r="D201" s="379"/>
      <c r="E201" s="379"/>
      <c r="F201" s="379" t="s">
        <v>974</v>
      </c>
      <c r="G201" s="380"/>
      <c r="H201" s="379" t="s">
        <v>975</v>
      </c>
      <c r="I201" s="379"/>
      <c r="J201" s="379"/>
      <c r="K201" s="301"/>
    </row>
    <row r="202" s="1" customFormat="1" ht="5.25" customHeight="1">
      <c r="B202" s="334"/>
      <c r="C202" s="329"/>
      <c r="D202" s="329"/>
      <c r="E202" s="329"/>
      <c r="F202" s="329"/>
      <c r="G202" s="355"/>
      <c r="H202" s="329"/>
      <c r="I202" s="329"/>
      <c r="J202" s="329"/>
      <c r="K202" s="357"/>
    </row>
    <row r="203" s="1" customFormat="1" ht="15" customHeight="1">
      <c r="B203" s="334"/>
      <c r="C203" s="309" t="s">
        <v>965</v>
      </c>
      <c r="D203" s="309"/>
      <c r="E203" s="309"/>
      <c r="F203" s="332" t="s">
        <v>45</v>
      </c>
      <c r="G203" s="309"/>
      <c r="H203" s="309" t="s">
        <v>976</v>
      </c>
      <c r="I203" s="309"/>
      <c r="J203" s="309"/>
      <c r="K203" s="357"/>
    </row>
    <row r="204" s="1" customFormat="1" ht="15" customHeight="1">
      <c r="B204" s="334"/>
      <c r="C204" s="309"/>
      <c r="D204" s="309"/>
      <c r="E204" s="309"/>
      <c r="F204" s="332" t="s">
        <v>46</v>
      </c>
      <c r="G204" s="309"/>
      <c r="H204" s="309" t="s">
        <v>977</v>
      </c>
      <c r="I204" s="309"/>
      <c r="J204" s="309"/>
      <c r="K204" s="357"/>
    </row>
    <row r="205" s="1" customFormat="1" ht="15" customHeight="1">
      <c r="B205" s="334"/>
      <c r="C205" s="309"/>
      <c r="D205" s="309"/>
      <c r="E205" s="309"/>
      <c r="F205" s="332" t="s">
        <v>49</v>
      </c>
      <c r="G205" s="309"/>
      <c r="H205" s="309" t="s">
        <v>978</v>
      </c>
      <c r="I205" s="309"/>
      <c r="J205" s="309"/>
      <c r="K205" s="357"/>
    </row>
    <row r="206" s="1" customFormat="1" ht="15" customHeight="1">
      <c r="B206" s="334"/>
      <c r="C206" s="309"/>
      <c r="D206" s="309"/>
      <c r="E206" s="309"/>
      <c r="F206" s="332" t="s">
        <v>47</v>
      </c>
      <c r="G206" s="309"/>
      <c r="H206" s="309" t="s">
        <v>979</v>
      </c>
      <c r="I206" s="309"/>
      <c r="J206" s="309"/>
      <c r="K206" s="357"/>
    </row>
    <row r="207" s="1" customFormat="1" ht="15" customHeight="1">
      <c r="B207" s="334"/>
      <c r="C207" s="309"/>
      <c r="D207" s="309"/>
      <c r="E207" s="309"/>
      <c r="F207" s="332" t="s">
        <v>48</v>
      </c>
      <c r="G207" s="309"/>
      <c r="H207" s="309" t="s">
        <v>980</v>
      </c>
      <c r="I207" s="309"/>
      <c r="J207" s="309"/>
      <c r="K207" s="357"/>
    </row>
    <row r="208" s="1" customFormat="1" ht="15" customHeight="1">
      <c r="B208" s="334"/>
      <c r="C208" s="309"/>
      <c r="D208" s="309"/>
      <c r="E208" s="309"/>
      <c r="F208" s="332"/>
      <c r="G208" s="309"/>
      <c r="H208" s="309"/>
      <c r="I208" s="309"/>
      <c r="J208" s="309"/>
      <c r="K208" s="357"/>
    </row>
    <row r="209" s="1" customFormat="1" ht="15" customHeight="1">
      <c r="B209" s="334"/>
      <c r="C209" s="309" t="s">
        <v>919</v>
      </c>
      <c r="D209" s="309"/>
      <c r="E209" s="309"/>
      <c r="F209" s="332" t="s">
        <v>80</v>
      </c>
      <c r="G209" s="309"/>
      <c r="H209" s="309" t="s">
        <v>981</v>
      </c>
      <c r="I209" s="309"/>
      <c r="J209" s="309"/>
      <c r="K209" s="357"/>
    </row>
    <row r="210" s="1" customFormat="1" ht="15" customHeight="1">
      <c r="B210" s="334"/>
      <c r="C210" s="309"/>
      <c r="D210" s="309"/>
      <c r="E210" s="309"/>
      <c r="F210" s="332" t="s">
        <v>817</v>
      </c>
      <c r="G210" s="309"/>
      <c r="H210" s="309" t="s">
        <v>818</v>
      </c>
      <c r="I210" s="309"/>
      <c r="J210" s="309"/>
      <c r="K210" s="357"/>
    </row>
    <row r="211" s="1" customFormat="1" ht="15" customHeight="1">
      <c r="B211" s="334"/>
      <c r="C211" s="309"/>
      <c r="D211" s="309"/>
      <c r="E211" s="309"/>
      <c r="F211" s="332" t="s">
        <v>815</v>
      </c>
      <c r="G211" s="309"/>
      <c r="H211" s="309" t="s">
        <v>982</v>
      </c>
      <c r="I211" s="309"/>
      <c r="J211" s="309"/>
      <c r="K211" s="357"/>
    </row>
    <row r="212" s="1" customFormat="1" ht="15" customHeight="1">
      <c r="B212" s="381"/>
      <c r="C212" s="309"/>
      <c r="D212" s="309"/>
      <c r="E212" s="309"/>
      <c r="F212" s="332" t="s">
        <v>92</v>
      </c>
      <c r="G212" s="370"/>
      <c r="H212" s="361" t="s">
        <v>819</v>
      </c>
      <c r="I212" s="361"/>
      <c r="J212" s="361"/>
      <c r="K212" s="382"/>
    </row>
    <row r="213" s="1" customFormat="1" ht="15" customHeight="1">
      <c r="B213" s="381"/>
      <c r="C213" s="309"/>
      <c r="D213" s="309"/>
      <c r="E213" s="309"/>
      <c r="F213" s="332" t="s">
        <v>773</v>
      </c>
      <c r="G213" s="370"/>
      <c r="H213" s="361" t="s">
        <v>676</v>
      </c>
      <c r="I213" s="361"/>
      <c r="J213" s="361"/>
      <c r="K213" s="382"/>
    </row>
    <row r="214" s="1" customFormat="1" ht="15" customHeight="1">
      <c r="B214" s="381"/>
      <c r="C214" s="309"/>
      <c r="D214" s="309"/>
      <c r="E214" s="309"/>
      <c r="F214" s="332"/>
      <c r="G214" s="370"/>
      <c r="H214" s="361"/>
      <c r="I214" s="361"/>
      <c r="J214" s="361"/>
      <c r="K214" s="382"/>
    </row>
    <row r="215" s="1" customFormat="1" ht="15" customHeight="1">
      <c r="B215" s="381"/>
      <c r="C215" s="309" t="s">
        <v>943</v>
      </c>
      <c r="D215" s="309"/>
      <c r="E215" s="309"/>
      <c r="F215" s="332">
        <v>1</v>
      </c>
      <c r="G215" s="370"/>
      <c r="H215" s="361" t="s">
        <v>983</v>
      </c>
      <c r="I215" s="361"/>
      <c r="J215" s="361"/>
      <c r="K215" s="382"/>
    </row>
    <row r="216" s="1" customFormat="1" ht="15" customHeight="1">
      <c r="B216" s="381"/>
      <c r="C216" s="309"/>
      <c r="D216" s="309"/>
      <c r="E216" s="309"/>
      <c r="F216" s="332">
        <v>2</v>
      </c>
      <c r="G216" s="370"/>
      <c r="H216" s="361" t="s">
        <v>984</v>
      </c>
      <c r="I216" s="361"/>
      <c r="J216" s="361"/>
      <c r="K216" s="382"/>
    </row>
    <row r="217" s="1" customFormat="1" ht="15" customHeight="1">
      <c r="B217" s="381"/>
      <c r="C217" s="309"/>
      <c r="D217" s="309"/>
      <c r="E217" s="309"/>
      <c r="F217" s="332">
        <v>3</v>
      </c>
      <c r="G217" s="370"/>
      <c r="H217" s="361" t="s">
        <v>985</v>
      </c>
      <c r="I217" s="361"/>
      <c r="J217" s="361"/>
      <c r="K217" s="382"/>
    </row>
    <row r="218" s="1" customFormat="1" ht="15" customHeight="1">
      <c r="B218" s="381"/>
      <c r="C218" s="309"/>
      <c r="D218" s="309"/>
      <c r="E218" s="309"/>
      <c r="F218" s="332">
        <v>4</v>
      </c>
      <c r="G218" s="370"/>
      <c r="H218" s="361" t="s">
        <v>986</v>
      </c>
      <c r="I218" s="361"/>
      <c r="J218" s="361"/>
      <c r="K218" s="382"/>
    </row>
    <row r="219" s="1" customFormat="1" ht="12.75" customHeight="1">
      <c r="B219" s="383"/>
      <c r="C219" s="384"/>
      <c r="D219" s="384"/>
      <c r="E219" s="384"/>
      <c r="F219" s="384"/>
      <c r="G219" s="384"/>
      <c r="H219" s="384"/>
      <c r="I219" s="384"/>
      <c r="J219" s="384"/>
      <c r="K219" s="38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Milan Kyral</dc:creator>
  <cp:lastModifiedBy>Milan Kyral</cp:lastModifiedBy>
  <dcterms:created xsi:type="dcterms:W3CDTF">2025-06-30T10:11:01Z</dcterms:created>
  <dcterms:modified xsi:type="dcterms:W3CDTF">2025-06-30T10:11:08Z</dcterms:modified>
</cp:coreProperties>
</file>