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VT Slavíč km 0,100..." sheetId="2" r:id="rId2"/>
    <sheet name="VRN - Vedlejší náklady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VT Slavíč km 0,100...'!$C$119:$K$212</definedName>
    <definedName name="_xlnm.Print_Area" localSheetId="1">'SO01 - VT Slavíč km 0,100...'!$C$4:$J$76,'SO01 - VT Slavíč km 0,100...'!$C$107:$J$212</definedName>
    <definedName name="_xlnm.Print_Titles" localSheetId="1">'SO01 - VT Slavíč km 0,100...'!$119:$119</definedName>
    <definedName name="_xlnm._FilterDatabase" localSheetId="2" hidden="1">'VRN - Vedlejší náklady'!$C$116:$K$129</definedName>
    <definedName name="_xlnm.Print_Area" localSheetId="2">'VRN - Vedlejší náklady'!$C$4:$J$76,'VRN - Vedlejší náklady'!$C$104:$J$129</definedName>
    <definedName name="_xlnm.Print_Titles" localSheetId="2">'VRN - Vedlejší náklady'!$116:$116</definedName>
    <definedName name="_xlnm.Print_Area" localSheetId="3">'Seznam figur'!$C$4:$G$19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3"/>
  <c r="F111"/>
  <c r="E109"/>
  <c r="F91"/>
  <c r="F89"/>
  <c r="E87"/>
  <c r="J24"/>
  <c r="E24"/>
  <c r="J114"/>
  <c r="J23"/>
  <c r="J21"/>
  <c r="E21"/>
  <c r="J91"/>
  <c r="J20"/>
  <c r="J18"/>
  <c r="E18"/>
  <c r="F114"/>
  <c r="J17"/>
  <c r="J12"/>
  <c r="J111"/>
  <c r="E7"/>
  <c r="E107"/>
  <c i="2" r="J37"/>
  <c r="J36"/>
  <c i="1" r="AY95"/>
  <c i="2" r="J35"/>
  <c i="1" r="AX95"/>
  <c i="2" r="BI212"/>
  <c r="BH212"/>
  <c r="BG212"/>
  <c r="BF212"/>
  <c r="T212"/>
  <c r="R212"/>
  <c r="P212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67"/>
  <c r="BH167"/>
  <c r="BG167"/>
  <c r="BF167"/>
  <c r="T167"/>
  <c r="R167"/>
  <c r="P167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41"/>
  <c r="BH141"/>
  <c r="BG141"/>
  <c r="BF141"/>
  <c r="T141"/>
  <c r="R141"/>
  <c r="P141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91"/>
  <c r="J20"/>
  <c r="J18"/>
  <c r="E18"/>
  <c r="F117"/>
  <c r="J17"/>
  <c r="J12"/>
  <c r="J89"/>
  <c r="E7"/>
  <c r="E85"/>
  <c i="1" r="L90"/>
  <c r="AM90"/>
  <c r="AM89"/>
  <c r="L89"/>
  <c r="AM87"/>
  <c r="L87"/>
  <c r="L85"/>
  <c r="L84"/>
  <c i="2" r="J190"/>
  <c r="J142"/>
  <c r="BK178"/>
  <c r="BK123"/>
  <c r="BK201"/>
  <c r="BK174"/>
  <c r="BK156"/>
  <c i="1" r="AS94"/>
  <c i="3" r="BK119"/>
  <c i="2" r="J160"/>
  <c r="BK132"/>
  <c r="BK181"/>
  <c r="J131"/>
  <c r="BK206"/>
  <c r="J196"/>
  <c r="BK150"/>
  <c r="J167"/>
  <c r="J156"/>
  <c i="3" r="BK129"/>
  <c r="BK128"/>
  <c r="BK122"/>
  <c r="J120"/>
  <c i="2" r="BK153"/>
  <c r="J174"/>
  <c r="J178"/>
  <c r="BK142"/>
  <c r="BK212"/>
  <c r="J201"/>
  <c r="J181"/>
  <c r="J124"/>
  <c r="BK151"/>
  <c r="J126"/>
  <c i="3" r="BK126"/>
  <c r="J124"/>
  <c r="J119"/>
  <c i="2" r="J150"/>
  <c r="J153"/>
  <c r="J132"/>
  <c r="BK125"/>
  <c r="J211"/>
  <c r="J184"/>
  <c r="J135"/>
  <c r="J123"/>
  <c r="BK124"/>
  <c i="3" r="J121"/>
  <c r="BK123"/>
  <c r="J128"/>
  <c i="2" r="BK184"/>
  <c r="BK160"/>
  <c r="J152"/>
  <c r="BK135"/>
  <c r="J206"/>
  <c r="BK196"/>
  <c r="BK141"/>
  <c r="BK177"/>
  <c r="BK167"/>
  <c i="3" r="J123"/>
  <c r="BK127"/>
  <c r="J129"/>
  <c r="J127"/>
  <c i="2" r="BK152"/>
  <c r="J193"/>
  <c r="J177"/>
  <c r="BK211"/>
  <c r="BK193"/>
  <c r="J130"/>
  <c r="J147"/>
  <c r="J151"/>
  <c i="3" r="BK120"/>
  <c r="BK124"/>
  <c r="BK121"/>
  <c r="J125"/>
  <c i="2" r="BK130"/>
  <c r="BK126"/>
  <c r="BK147"/>
  <c r="J212"/>
  <c r="BK190"/>
  <c r="BK131"/>
  <c r="J141"/>
  <c r="J125"/>
  <c i="3" r="BK125"/>
  <c r="J122"/>
  <c r="J126"/>
  <c i="2" l="1" r="T183"/>
  <c r="R122"/>
  <c r="R210"/>
  <c r="P122"/>
  <c r="P210"/>
  <c r="T122"/>
  <c r="BK210"/>
  <c r="J210"/>
  <c r="J100"/>
  <c i="3" r="BK118"/>
  <c r="J118"/>
  <c r="J97"/>
  <c i="2" r="P183"/>
  <c i="3" r="P118"/>
  <c r="P117"/>
  <c i="1" r="AU96"/>
  <c i="2" r="BK122"/>
  <c r="J122"/>
  <c r="J98"/>
  <c r="R183"/>
  <c i="3" r="R118"/>
  <c r="R117"/>
  <c i="2" r="BK183"/>
  <c r="J183"/>
  <c r="J99"/>
  <c r="T210"/>
  <c i="3" r="T118"/>
  <c r="T117"/>
  <c i="2" r="J114"/>
  <c i="3" r="F92"/>
  <c r="J113"/>
  <c r="BE121"/>
  <c r="BE120"/>
  <c r="BE129"/>
  <c r="J92"/>
  <c r="BE126"/>
  <c r="BE125"/>
  <c r="BE127"/>
  <c r="BE119"/>
  <c r="BE122"/>
  <c r="E85"/>
  <c r="BE123"/>
  <c r="J89"/>
  <c r="BE124"/>
  <c r="BE128"/>
  <c i="2" r="E110"/>
  <c r="J116"/>
  <c r="BE123"/>
  <c r="BE124"/>
  <c r="BE130"/>
  <c r="BE135"/>
  <c r="BE141"/>
  <c r="BE147"/>
  <c r="BE150"/>
  <c r="BE152"/>
  <c r="BE153"/>
  <c r="BE174"/>
  <c r="J92"/>
  <c r="BE125"/>
  <c r="BE131"/>
  <c r="BE132"/>
  <c r="BE151"/>
  <c r="BE156"/>
  <c r="BE160"/>
  <c r="BE167"/>
  <c r="BE193"/>
  <c r="BE196"/>
  <c r="BE201"/>
  <c r="BE206"/>
  <c r="BE211"/>
  <c r="BE212"/>
  <c r="BE142"/>
  <c r="BE190"/>
  <c r="BE177"/>
  <c r="BE184"/>
  <c r="F92"/>
  <c r="BE126"/>
  <c r="BE178"/>
  <c r="BE181"/>
  <c i="3" r="F35"/>
  <c i="1" r="BB96"/>
  <c i="3" r="F37"/>
  <c i="1" r="BD96"/>
  <c i="2" r="F36"/>
  <c i="1" r="BC95"/>
  <c i="2" r="J34"/>
  <c i="1" r="AW95"/>
  <c i="3" r="F34"/>
  <c i="1" r="BA96"/>
  <c i="3" r="F36"/>
  <c i="1" r="BC96"/>
  <c i="3" r="J34"/>
  <c i="1" r="AW96"/>
  <c i="2" r="F37"/>
  <c i="1" r="BD95"/>
  <c i="2" r="F34"/>
  <c i="1" r="BA95"/>
  <c i="2" r="F35"/>
  <c i="1" r="BB95"/>
  <c i="2" l="1" r="T121"/>
  <c r="T120"/>
  <c r="P121"/>
  <c r="P120"/>
  <c i="1" r="AU95"/>
  <c i="2" r="R121"/>
  <c r="R120"/>
  <c r="BK121"/>
  <c r="J121"/>
  <c r="J97"/>
  <c i="3" r="BK117"/>
  <c r="J117"/>
  <c r="J96"/>
  <c i="2" r="BK120"/>
  <c r="J120"/>
  <c r="F33"/>
  <c i="1" r="AZ95"/>
  <c r="AU94"/>
  <c r="BA94"/>
  <c r="W30"/>
  <c r="BB94"/>
  <c r="W31"/>
  <c i="3" r="J33"/>
  <c i="1" r="AV96"/>
  <c r="AT96"/>
  <c r="BD94"/>
  <c r="W33"/>
  <c r="BC94"/>
  <c r="W32"/>
  <c i="2" r="J33"/>
  <c i="1" r="AV95"/>
  <c r="AT95"/>
  <c i="2" r="J30"/>
  <c i="1" r="AG95"/>
  <c i="3" r="F33"/>
  <c i="1" r="AZ96"/>
  <c l="1" r="AN95"/>
  <c i="2" r="J96"/>
  <c r="J39"/>
  <c i="3" r="J30"/>
  <c i="1" r="AG96"/>
  <c r="AZ94"/>
  <c r="W29"/>
  <c r="AY94"/>
  <c r="AX94"/>
  <c r="AW94"/>
  <c r="AK30"/>
  <c i="3" l="1" r="J39"/>
  <c i="1" r="AN96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<sst xmlns="http://schemas.openxmlformats.org/spreadsheetml/2006/main">
  <si>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</si>
  <si>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</si>
  <si>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</si>
  <si>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</si>
  <si>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{93f1ad16-6ff6-4b2d-9ea2-fa581643a760}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</si>
  <si>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</si>
  <si>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</si>
  <si>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</si>
  <si>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</si>
  <si>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</si>
  <si>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</si>
  <si>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</si>
  <si>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</si>
  <si>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</si>
  <si>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POV009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</si>
  <si>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</si>
  <si>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</si>
  <si>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VT Slavič  km 0,100,oprava stabilizačního stupně a břehového opevněnbí,stavba č.8807</t>
  </si>
  <si>
    <t>KSO:</t>
  </si>
  <si>
    <t>CC-CZ:</t>
  </si>
  <si>
    <t>Místo:</t>
  </si>
  <si>
    <t xml:space="preserve"> </t>
  </si>
  <si>
    <t>Datum:</t>
  </si>
  <si>
    <t>18. 5. 2025</t>
  </si>
  <si>
    <t>Zadavatel:</t>
  </si>
  <si>
    <t>IČ:</t>
  </si>
  <si>
    <t>70890021</t>
  </si>
  <si>
    <t>Povodí Odry ,státní podnik</t>
  </si>
  <si>
    <t>DIČ:</t>
  </si>
  <si>
    <t>CZ70890021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</si>
  <si>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</si>
  <si>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</si>
  <si>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</si>
  <si>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</si>
  <si>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</si>
  <si>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</si>
  <si>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</si>
  <si>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</si>
  <si>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</si>
  <si>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</si>
  <si>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</si>
  <si>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</si>
  <si>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</si>
  <si>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</si>
  <si>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</si>
  <si>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</si>
  <si>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</si>
  <si>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</si>
  <si>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</si>
  <si>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</si>
  <si>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</si>
  <si>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</si>
  <si>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</si>
  <si>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</si>
  <si>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</si>
  <si>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</si>
  <si>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</si>
  <si>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</si>
  <si>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</si>
  <si>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</si>
  <si>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</si>
  <si>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</si>
  <si>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</si>
  <si>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</si>
  <si>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</si>
  <si>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</si>
  <si>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</si>
  <si>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</si>
  <si>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</si>
  <si>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</si>
  <si>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</si>
  <si>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</si>
  <si>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</si>
  <si>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</si>
  <si>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</si>
  <si>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</si>
  <si>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</si>
  <si>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</si>
  <si>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</si>
  <si>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</si>
  <si>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</si>
  <si>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</si>
  <si>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VT Slavíč km 0,100,oprava stabilizačníhbo stupně a břehového opevnění stavba č.8807</t>
  </si>
  <si>
    <t>STA</t>
  </si>
  <si>
    <t>1</t>
  </si>
  <si>
    <t>{96576775-cb9f-4f97-9015-fa72d447343e}</t>
  </si>
  <si>
    <t>2</t>
  </si>
  <si>
    <t>VRN</t>
  </si>
  <si>
    <t>Vedlejší náklady</t>
  </si>
  <si>
    <t>{5e08a856-8487-42c9-ad69-ab02b0d90474}</t>
  </si>
  <si>
    <t>VYKOP_3</t>
  </si>
  <si>
    <t>rýhy pod zakládání pat</t>
  </si>
  <si>
    <t>m3</t>
  </si>
  <si>
    <t>60,9</t>
  </si>
  <si>
    <t>KRYCÍ LIST SOUPISU PRACÍ</t>
  </si>
  <si>
    <t>Objekt:</t>
  </si>
  <si>
    <t>SO01 - VT Slavíč km 0,100,oprava stabilizačníhbo stupně a břehového opevnění stavba č.8807</t>
  </si>
  <si>
    <t>k.ú. Morávka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</si>
  <si>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</si>
  <si>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</si>
  <si>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</si>
  <si>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</si>
  <si>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</si>
  <si>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</si>
  <si>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</si>
  <si>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</si>
  <si>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</si>
  <si>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</si>
  <si>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</si>
  <si>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</si>
  <si>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</si>
  <si>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</si>
  <si>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</si>
  <si>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</si>
  <si>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</si>
  <si>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</si>
  <si>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</si>
  <si>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</si>
  <si>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</si>
  <si>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</si>
  <si>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</si>
  <si>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</si>
  <si>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</si>
  <si>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</si>
  <si>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</si>
  <si>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111203201</t>
  </si>
  <si>
    <t>Odstranění křovin a stromů s ponecháním kořenů z plochy do 1000 m2</t>
  </si>
  <si>
    <t>m2</t>
  </si>
  <si>
    <t>4</t>
  </si>
  <si>
    <t>-380197591</t>
  </si>
  <si>
    <t>111211231</t>
  </si>
  <si>
    <t>Snesení listnatého klestu D do 30 cm ve svahu do 1:3</t>
  </si>
  <si>
    <t>kus</t>
  </si>
  <si>
    <t>251848032</t>
  </si>
  <si>
    <t>3</t>
  </si>
  <si>
    <t>112101101</t>
  </si>
  <si>
    <t>Odstranění stromů listnatých průměru kmene přes 100 do 300 mm</t>
  </si>
  <si>
    <t>221475532</t>
  </si>
  <si>
    <t>114203104</t>
  </si>
  <si>
    <t>Rozebrání záhozů a rovnanin na sucho</t>
  </si>
  <si>
    <t>-1241841738</t>
  </si>
  <si>
    <t>VV</t>
  </si>
  <si>
    <t xml:space="preserve">"rozebrání zbytku stávajícího poškozeného skluzu  "</t>
  </si>
  <si>
    <t>16*1*1,2</t>
  </si>
  <si>
    <t>Součet</t>
  </si>
  <si>
    <t>5</t>
  </si>
  <si>
    <t>114203201</t>
  </si>
  <si>
    <t>Očištění lomového kamene nebo betonových tvárnic od hlíny nebo písku</t>
  </si>
  <si>
    <t>1561375764</t>
  </si>
  <si>
    <t>6</t>
  </si>
  <si>
    <t>114253301</t>
  </si>
  <si>
    <t>Třídění lomového kamene nebo betonových tvárnic podle druhu, velikosti nebo tvaru - strojně</t>
  </si>
  <si>
    <t>-1291285175</t>
  </si>
  <si>
    <t>7</t>
  </si>
  <si>
    <t>115001106</t>
  </si>
  <si>
    <t>Převedení vody potrubím DN přes 600 do 900</t>
  </si>
  <si>
    <t>m</t>
  </si>
  <si>
    <t>-1589449631</t>
  </si>
  <si>
    <t>" převedení levá ,pravá část" 2*30</t>
  </si>
  <si>
    <t>8</t>
  </si>
  <si>
    <t>131251703</t>
  </si>
  <si>
    <t>Hloubení jam v hornině třídy těžitelnosti I skupiny 3 objem do 100 m3 strojně pro LTM</t>
  </si>
  <si>
    <t>1849717794</t>
  </si>
  <si>
    <t>"balv.skluz" 380</t>
  </si>
  <si>
    <t>380*1</t>
  </si>
  <si>
    <t>"L+P břeh"(20*1,5*0,9)*2</t>
  </si>
  <si>
    <t>9</t>
  </si>
  <si>
    <t>131251791</t>
  </si>
  <si>
    <t>Příplatek za hloubení jam v tekoucí vodě pro LTM v hornině třídy těžitelnosti I skupiny 3</t>
  </si>
  <si>
    <t>1979618355</t>
  </si>
  <si>
    <t>10</t>
  </si>
  <si>
    <t>132251702</t>
  </si>
  <si>
    <t>Hloubení rýh š do 800 mm v hornině třídy těžitelnosti I skupiny 3 objem do 50 m3 pro LTM</t>
  </si>
  <si>
    <t>858330991</t>
  </si>
  <si>
    <t>"pro patu práhu" 11*1*1</t>
  </si>
  <si>
    <t>"pro paty boční opěry L+P strana" (20*1*1)*2</t>
  </si>
  <si>
    <t>"pro předzához" 11*0,9*1</t>
  </si>
  <si>
    <t>11</t>
  </si>
  <si>
    <t>132251791</t>
  </si>
  <si>
    <t>Příplatek za hloubení rýh pod vodou š do 800 mm pro LTM v hornině třídy těžitelnosti I skupiny 3</t>
  </si>
  <si>
    <t>-1706659742</t>
  </si>
  <si>
    <t>153191121</t>
  </si>
  <si>
    <t>Zřízení těsnění hradicích stěn ze zhutněné sypaniny</t>
  </si>
  <si>
    <t>2132280228</t>
  </si>
  <si>
    <t>13</t>
  </si>
  <si>
    <t>153191131</t>
  </si>
  <si>
    <t>Odstranění těsnění hradicích stěn ze zhutněné sypaniny</t>
  </si>
  <si>
    <t>35254742</t>
  </si>
  <si>
    <t>14</t>
  </si>
  <si>
    <t>162201411</t>
  </si>
  <si>
    <t>Vodorovné přemístění kmenů stromů listnatých do 1 km D kmene přes 100 do 300 mm</t>
  </si>
  <si>
    <t>425139552</t>
  </si>
  <si>
    <t>15</t>
  </si>
  <si>
    <t>162301951</t>
  </si>
  <si>
    <t>Příplatek k vodorovnému přemístění kmenů stromů listnatých D kmene přes 100 do 300 mm ZKD 1 km</t>
  </si>
  <si>
    <t>-1519191428</t>
  </si>
  <si>
    <t>18*15</t>
  </si>
  <si>
    <t>16</t>
  </si>
  <si>
    <t>167151123</t>
  </si>
  <si>
    <t>Skládání nebo překládání výkopku z horniny třídy těžitelnosti III skupiny 6 a 7</t>
  </si>
  <si>
    <t>897413596</t>
  </si>
  <si>
    <t>"Lomový kámen z meziskládky -ztížený přístup"</t>
  </si>
  <si>
    <t>436,8+10,8+115+150,27</t>
  </si>
  <si>
    <t>17</t>
  </si>
  <si>
    <t>182151111</t>
  </si>
  <si>
    <t>Svahování v zářezech v hornině třídy těžitelnosti I skupiny 1 až 3 strojně</t>
  </si>
  <si>
    <t>2092217783</t>
  </si>
  <si>
    <t>"skluz"380</t>
  </si>
  <si>
    <t>"rýhy pro zakládáni pat:"</t>
  </si>
  <si>
    <t>"pro práh" 11*1</t>
  </si>
  <si>
    <t>"pro boční opěry L+P strana" (20*1)*2</t>
  </si>
  <si>
    <t>"pro předzához" 10*1</t>
  </si>
  <si>
    <t>18</t>
  </si>
  <si>
    <t>162351103</t>
  </si>
  <si>
    <t>Vodorovné přemístění přes 50 do 500 m výkopku/sypaniny z horniny třídy těžitelnosti I skupiny 1 až 3</t>
  </si>
  <si>
    <t>435449374</t>
  </si>
  <si>
    <t>"pčesun na mezideponii včetně uložení zpět do koryta"</t>
  </si>
  <si>
    <t>60,9*2</t>
  </si>
  <si>
    <t>110*2</t>
  </si>
  <si>
    <t>380*2</t>
  </si>
  <si>
    <t>"L+P břeh"20*1,5*1*2</t>
  </si>
  <si>
    <t xml:space="preserve">Součet </t>
  </si>
  <si>
    <t>19</t>
  </si>
  <si>
    <t>167151111</t>
  </si>
  <si>
    <t>Nakládání výkopku z hornin třídy těžitelnosti I skupiny 1 až 3 přes 100 m3</t>
  </si>
  <si>
    <t>15176679</t>
  </si>
  <si>
    <t>1161/2</t>
  </si>
  <si>
    <t>20</t>
  </si>
  <si>
    <t>171251201</t>
  </si>
  <si>
    <t>Uložení sypaniny na skládky a meziskládky</t>
  </si>
  <si>
    <t>1235791192</t>
  </si>
  <si>
    <t>461991111</t>
  </si>
  <si>
    <t>Zřízení ochranného opevnění dna a svahů melioračních kanálů z geotextilie, fólie nebo síťoviny</t>
  </si>
  <si>
    <t>2031000514</t>
  </si>
  <si>
    <t>"pro ochranné hrázky"</t>
  </si>
  <si>
    <t>140</t>
  </si>
  <si>
    <t>22</t>
  </si>
  <si>
    <t>M</t>
  </si>
  <si>
    <t>28322004</t>
  </si>
  <si>
    <t>fólie hydroizolační pro spodní stavbu mPVC tl 1,5mm</t>
  </si>
  <si>
    <t>-1136718546</t>
  </si>
  <si>
    <t>140*1,05</t>
  </si>
  <si>
    <t>Vodorovné konstrukce</t>
  </si>
  <si>
    <t>23</t>
  </si>
  <si>
    <t>457531111</t>
  </si>
  <si>
    <t>Filtrační vrstvy z hrubého drceného kameniva bez zhutnění frakce od 4 až 8 do 22 až 32 mm</t>
  </si>
  <si>
    <t>577859530</t>
  </si>
  <si>
    <t>"pod konstrukci skluzu a bočních opěr"</t>
  </si>
  <si>
    <t>380*0,3</t>
  </si>
  <si>
    <t>VYKOP_3*0,3</t>
  </si>
  <si>
    <t>"LB+PB" 20*1,5*0,3*2</t>
  </si>
  <si>
    <t>24</t>
  </si>
  <si>
    <t>462514161</t>
  </si>
  <si>
    <t>Zához z lomového kamene záhozového hmotnost kamenů přes 500 kg bez výplně</t>
  </si>
  <si>
    <t>1144405765</t>
  </si>
  <si>
    <t>"doplnění předzához" 12*1*0,9</t>
  </si>
  <si>
    <t>25</t>
  </si>
  <si>
    <t>462514169</t>
  </si>
  <si>
    <t>Příplatek za urovnání líce záhozu z lomového kamene záhozového přes 500 kg</t>
  </si>
  <si>
    <t>35366968</t>
  </si>
  <si>
    <t>"doplnění předzához" 12*1</t>
  </si>
  <si>
    <t>26</t>
  </si>
  <si>
    <t>463211158</t>
  </si>
  <si>
    <t>Rovnanina objemu přes 3 m3 z lomového kamene tříděného hmotnosti přes 500 kg s urovnáním líce</t>
  </si>
  <si>
    <t>-122412707</t>
  </si>
  <si>
    <t>"LB+PB" 20*1,5*0,9*2</t>
  </si>
  <si>
    <t>"patky pro práh" 11*1*1,2</t>
  </si>
  <si>
    <t>"patky boční opěry LB+PB" 20*1*1,2*2</t>
  </si>
  <si>
    <t>27</t>
  </si>
  <si>
    <t>467510111</t>
  </si>
  <si>
    <t>Balvanitý skluz z lomového kamene tl 700 až 1200 mm</t>
  </si>
  <si>
    <t>366166334</t>
  </si>
  <si>
    <t>"skluz" 380*1,2</t>
  </si>
  <si>
    <t>"opětovné použití lom.kamene"</t>
  </si>
  <si>
    <t>-1*16*1,2</t>
  </si>
  <si>
    <t>28</t>
  </si>
  <si>
    <t>467510R01</t>
  </si>
  <si>
    <t>Balvanitý skluz z lomového kamene tl 700 až 1200 mm - BEZ LOM.KAMENE</t>
  </si>
  <si>
    <t>694353600</t>
  </si>
  <si>
    <t>19,2</t>
  </si>
  <si>
    <t>998</t>
  </si>
  <si>
    <t>Přesun hmot</t>
  </si>
  <si>
    <t>29</t>
  </si>
  <si>
    <t>998323011</t>
  </si>
  <si>
    <t>Přesun hmot pro jezy a stupně</t>
  </si>
  <si>
    <t>t</t>
  </si>
  <si>
    <t>-1681093266</t>
  </si>
  <si>
    <t>30</t>
  </si>
  <si>
    <t>998323091</t>
  </si>
  <si>
    <t>Příplatek k přesunu hmot pro jezy a stupně za zvětšený přesun do 1000 m- ztížené podmínky dopravy kamene</t>
  </si>
  <si>
    <t>-719535369</t>
  </si>
  <si>
    <t>VRN - Vedlejší náklady</t>
  </si>
  <si>
    <t>VRN - Vedlejší rozpočtové náklady</t>
  </si>
  <si>
    <t>Vedlejší rozpočtové náklady</t>
  </si>
  <si>
    <t>012203000</t>
  </si>
  <si>
    <t>Zeměměřičské práce před výstavbou</t>
  </si>
  <si>
    <t>kpl</t>
  </si>
  <si>
    <t>1024</t>
  </si>
  <si>
    <t>1713684571</t>
  </si>
  <si>
    <t>012444000</t>
  </si>
  <si>
    <t>Geodetické měření skutečného provedení stavby</t>
  </si>
  <si>
    <t>-1689691017</t>
  </si>
  <si>
    <t>021203000</t>
  </si>
  <si>
    <t>Stěhování přírodních hodnot - slovení rybí osádky</t>
  </si>
  <si>
    <t>1959007064</t>
  </si>
  <si>
    <t>030001000</t>
  </si>
  <si>
    <t>Zařízení staveniště</t>
  </si>
  <si>
    <t>-193740397</t>
  </si>
  <si>
    <t>030001001</t>
  </si>
  <si>
    <t>Uvedení dotčených ploch do původního stavu</t>
  </si>
  <si>
    <t>252998089</t>
  </si>
  <si>
    <t>049002000</t>
  </si>
  <si>
    <t>Inženýrská činnost ostatní - Havarijní plán</t>
  </si>
  <si>
    <t>1983709287</t>
  </si>
  <si>
    <t>049002001</t>
  </si>
  <si>
    <t>Inženýrksá činnost ostatní - Povodňový plán</t>
  </si>
  <si>
    <t>-1635109498</t>
  </si>
  <si>
    <t>072002000</t>
  </si>
  <si>
    <t>Silniční provoz - udržba a průběžné čištění komunikací</t>
  </si>
  <si>
    <t>-935912571</t>
  </si>
  <si>
    <t>072203000</t>
  </si>
  <si>
    <t>Silniční provoz - zajištění DIO (dopravní značení)</t>
  </si>
  <si>
    <t>1496785263</t>
  </si>
  <si>
    <t>094002000</t>
  </si>
  <si>
    <t>Ostatní náklady související s výstavbou - zřízení a odstranění norné stěny</t>
  </si>
  <si>
    <t>671230643</t>
  </si>
  <si>
    <t>094002001</t>
  </si>
  <si>
    <t>Ostatní náklady související s výstavbou - zajištění přístupu do koryta dle zvolené technologie (zřízení sjezdu,odstranění)</t>
  </si>
  <si>
    <t>732911608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</si>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</sst>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29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30</v>
      </c>
      <c r="AK13" s="31" t="s">
        <v>25</v>
      </c>
      <c r="AN13" s="33" t="s">
        <v>31</v>
      </c>
      <c r="AR13" s="21"/>
      <c r="BE13" s="30"/>
      <c r="BS13" s="18" t="s">
        <v>6</v>
      </c>
    </row>
    <row r="14">
      <c r="B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31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32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28</v>
      </c>
      <c r="AN17" s="26" t="s">
        <v>1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28</v>
      </c>
      <c r="AN20" s="26" t="s">
        <v>1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POV009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 xml:space="preserve">VT Slavič  km 0,100,oprava stabilizačního stupně a břehového opevněnbí,stavba č.8807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18. 5. 2025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Povodí Odry ,státní podnik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32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30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37.5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'SO01 - VT Slavíč km 0,100...'!J30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'SO01 - VT Slavíč km 0,100...'!P120</f>
        <v>0</v>
      </c>
      <c r="AV95" s="111">
        <f>'SO01 - VT Slavíč km 0,100...'!J33</f>
        <v>0</v>
      </c>
      <c r="AW95" s="111">
        <f>'SO01 - VT Slavíč km 0,100...'!J34</f>
        <v>0</v>
      </c>
      <c r="AX95" s="111">
        <f>'SO01 - VT Slavíč km 0,100...'!J35</f>
        <v>0</v>
      </c>
      <c r="AY95" s="111">
        <f>'SO01 - VT Slavíč km 0,100...'!J36</f>
        <v>0</v>
      </c>
      <c r="AZ95" s="111">
        <f>'SO01 - VT Slavíč km 0,100...'!F33</f>
        <v>0</v>
      </c>
      <c r="BA95" s="111">
        <f>'SO01 - VT Slavíč km 0,100...'!F34</f>
        <v>0</v>
      </c>
      <c r="BB95" s="111">
        <f>'SO01 - VT Slavíč km 0,100...'!F35</f>
        <v>0</v>
      </c>
      <c r="BC95" s="111">
        <f>'SO01 - VT Slavíč km 0,100...'!F36</f>
        <v>0</v>
      </c>
      <c r="BD95" s="113">
        <f>'SO01 - VT Slavíč km 0,100...'!F37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7" customFormat="1" ht="16.5" customHeight="1">
      <c r="A96" s="103" t="s">
        <v>80</v>
      </c>
      <c r="B96" s="104"/>
      <c r="C96" s="105"/>
      <c r="D96" s="106" t="s">
        <v>87</v>
      </c>
      <c r="E96" s="106"/>
      <c r="F96" s="106"/>
      <c r="G96" s="106"/>
      <c r="H96" s="106"/>
      <c r="I96" s="107"/>
      <c r="J96" s="106" t="s">
        <v>88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'VRN - Vedlejší náklady'!J30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5">
        <v>0</v>
      </c>
      <c r="AT96" s="116">
        <f>ROUND(SUM(AV96:AW96),2)</f>
        <v>0</v>
      </c>
      <c r="AU96" s="117">
        <f>'VRN - Vedlejší náklady'!P117</f>
        <v>0</v>
      </c>
      <c r="AV96" s="116">
        <f>'VRN - Vedlejší náklady'!J33</f>
        <v>0</v>
      </c>
      <c r="AW96" s="116">
        <f>'VRN - Vedlejší náklady'!J34</f>
        <v>0</v>
      </c>
      <c r="AX96" s="116">
        <f>'VRN - Vedlejší náklady'!J35</f>
        <v>0</v>
      </c>
      <c r="AY96" s="116">
        <f>'VRN - Vedlejší náklady'!J36</f>
        <v>0</v>
      </c>
      <c r="AZ96" s="116">
        <f>'VRN - Vedlejší náklady'!F33</f>
        <v>0</v>
      </c>
      <c r="BA96" s="116">
        <f>'VRN - Vedlejší náklady'!F34</f>
        <v>0</v>
      </c>
      <c r="BB96" s="116">
        <f>'VRN - Vedlejší náklady'!F35</f>
        <v>0</v>
      </c>
      <c r="BC96" s="116">
        <f>'VRN - Vedlejší náklady'!F36</f>
        <v>0</v>
      </c>
      <c r="BD96" s="118">
        <f>'VRN - Vedlejší náklady'!F37</f>
        <v>0</v>
      </c>
      <c r="BE96" s="7"/>
      <c r="BT96" s="114" t="s">
        <v>84</v>
      </c>
      <c r="BV96" s="114" t="s">
        <v>78</v>
      </c>
      <c r="BW96" s="114" t="s">
        <v>89</v>
      </c>
      <c r="BX96" s="114" t="s">
        <v>4</v>
      </c>
      <c r="CL96" s="114" t="s">
        <v>1</v>
      </c>
      <c r="CM96" s="114" t="s">
        <v>86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VT Slavíč km 0,100...'!C2" display="/"/>
    <hyperlink ref="A96" location="'VRN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19" t="s">
        <v>90</v>
      </c>
      <c r="BA2" s="119" t="s">
        <v>91</v>
      </c>
      <c r="BB2" s="119" t="s">
        <v>92</v>
      </c>
      <c r="BC2" s="119" t="s">
        <v>93</v>
      </c>
      <c r="BD2" s="119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94</v>
      </c>
      <c r="L4" s="21"/>
      <c r="M4" s="120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1" t="str">
        <f>'Rekapitulace stavby'!K6</f>
        <v xml:space="preserve">VT Slavič  km 0,100,oprava stabilizačního stupně a břehového opevněnbí,stavba č.8807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66" t="s">
        <v>96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97</v>
      </c>
      <c r="G12" s="37"/>
      <c r="H12" s="37"/>
      <c r="I12" s="31" t="s">
        <v>22</v>
      </c>
      <c r="J12" s="68" t="str">
        <f>'Rekapitulace stavby'!AN8</f>
        <v>18. 5. 2025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29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30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32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5" t="s">
        <v>36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6" t="s">
        <v>40</v>
      </c>
      <c r="E33" s="31" t="s">
        <v>41</v>
      </c>
      <c r="F33" s="127">
        <f>ROUND((SUM(BE120:BE212)),  2)</f>
        <v>0</v>
      </c>
      <c r="G33" s="37"/>
      <c r="H33" s="37"/>
      <c r="I33" s="128">
        <v>0.20999999999999999</v>
      </c>
      <c r="J33" s="127">
        <f>ROUND(((SUM(BE120:BE212))*I33),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7">
        <f>ROUND((SUM(BF120:BF212)),  2)</f>
        <v>0</v>
      </c>
      <c r="G34" s="37"/>
      <c r="H34" s="37"/>
      <c r="I34" s="128">
        <v>0.12</v>
      </c>
      <c r="J34" s="127">
        <f>ROUND(((SUM(BF120:BF212))*I34),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7">
        <f>ROUND((SUM(BG120:BG212)),  2)</f>
        <v>0</v>
      </c>
      <c r="G35" s="37"/>
      <c r="H35" s="37"/>
      <c r="I35" s="128">
        <v>0.20999999999999999</v>
      </c>
      <c r="J35" s="127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7">
        <f>ROUND((SUM(BH120:BH212)),  2)</f>
        <v>0</v>
      </c>
      <c r="G36" s="37"/>
      <c r="H36" s="37"/>
      <c r="I36" s="128">
        <v>0.12</v>
      </c>
      <c r="J36" s="127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7">
        <f>ROUND((SUM(BI120:BI212)),  2)</f>
        <v>0</v>
      </c>
      <c r="G37" s="37"/>
      <c r="H37" s="37"/>
      <c r="I37" s="128">
        <v>0</v>
      </c>
      <c r="J37" s="127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9"/>
      <c r="D39" s="130" t="s">
        <v>46</v>
      </c>
      <c r="E39" s="80"/>
      <c r="F39" s="80"/>
      <c r="G39" s="131" t="s">
        <v>47</v>
      </c>
      <c r="H39" s="132" t="s">
        <v>48</v>
      </c>
      <c r="I39" s="80"/>
      <c r="J39" s="133">
        <f>SUM(J30:J37)</f>
        <v>0</v>
      </c>
      <c r="K39" s="134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5" t="s">
        <v>52</v>
      </c>
      <c r="G61" s="57" t="s">
        <v>51</v>
      </c>
      <c r="H61" s="40"/>
      <c r="I61" s="40"/>
      <c r="J61" s="136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5" t="s">
        <v>52</v>
      </c>
      <c r="G76" s="57" t="s">
        <v>51</v>
      </c>
      <c r="H76" s="40"/>
      <c r="I76" s="40"/>
      <c r="J76" s="136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7"/>
      <c r="D85" s="37"/>
      <c r="E85" s="121" t="str">
        <f>E7</f>
        <v xml:space="preserve">VT Slavič  km 0,100,oprava stabilizačního stupně a břehového opevněnbí,stavba č.8807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30" customHeight="1">
      <c r="A87" s="37"/>
      <c r="B87" s="38"/>
      <c r="C87" s="37"/>
      <c r="D87" s="37"/>
      <c r="E87" s="66" t="str">
        <f>E9</f>
        <v>SO01 - VT Slavíč km 0,100,oprava stabilizačníhbo stupně a břehového opevnění stavba č.8807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>k.ú. Morávka</v>
      </c>
      <c r="G89" s="37"/>
      <c r="H89" s="37"/>
      <c r="I89" s="31" t="s">
        <v>22</v>
      </c>
      <c r="J89" s="68" t="str">
        <f>IF(J12="","",J12)</f>
        <v>18. 5. 2025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Povodí Odry ,státní podnik</v>
      </c>
      <c r="G91" s="37"/>
      <c r="H91" s="37"/>
      <c r="I91" s="31" t="s">
        <v>32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7" t="s">
        <v>99</v>
      </c>
      <c r="D94" s="129"/>
      <c r="E94" s="129"/>
      <c r="F94" s="129"/>
      <c r="G94" s="129"/>
      <c r="H94" s="129"/>
      <c r="I94" s="129"/>
      <c r="J94" s="138" t="s">
        <v>100</v>
      </c>
      <c r="K94" s="129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9" t="s">
        <v>101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102</v>
      </c>
    </row>
    <row r="97" hidden="1" s="9" customFormat="1" ht="24.96" customHeight="1">
      <c r="A97" s="9"/>
      <c r="B97" s="140"/>
      <c r="C97" s="9"/>
      <c r="D97" s="141" t="s">
        <v>103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104</v>
      </c>
      <c r="E98" s="146"/>
      <c r="F98" s="146"/>
      <c r="G98" s="146"/>
      <c r="H98" s="146"/>
      <c r="I98" s="146"/>
      <c r="J98" s="147">
        <f>J122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4"/>
      <c r="C99" s="10"/>
      <c r="D99" s="145" t="s">
        <v>105</v>
      </c>
      <c r="E99" s="146"/>
      <c r="F99" s="146"/>
      <c r="G99" s="146"/>
      <c r="H99" s="146"/>
      <c r="I99" s="146"/>
      <c r="J99" s="147">
        <f>J183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4"/>
      <c r="C100" s="10"/>
      <c r="D100" s="145" t="s">
        <v>106</v>
      </c>
      <c r="E100" s="146"/>
      <c r="F100" s="146"/>
      <c r="G100" s="146"/>
      <c r="H100" s="146"/>
      <c r="I100" s="146"/>
      <c r="J100" s="147">
        <f>J210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107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7"/>
      <c r="D110" s="37"/>
      <c r="E110" s="121" t="str">
        <f>E7</f>
        <v xml:space="preserve">VT Slavič  km 0,100,oprava stabilizačního stupně a břehového opevněnbí,stavba č.8807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95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30" customHeight="1">
      <c r="A112" s="37"/>
      <c r="B112" s="38"/>
      <c r="C112" s="37"/>
      <c r="D112" s="37"/>
      <c r="E112" s="66" t="str">
        <f>E9</f>
        <v>SO01 - VT Slavíč km 0,100,oprava stabilizačníhbo stupně a břehového opevnění stavba č.8807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>k.ú. Morávka</v>
      </c>
      <c r="G114" s="37"/>
      <c r="H114" s="37"/>
      <c r="I114" s="31" t="s">
        <v>22</v>
      </c>
      <c r="J114" s="68" t="str">
        <f>IF(J12="","",J12)</f>
        <v>18. 5. 2025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>Povodí Odry ,státní podnik</v>
      </c>
      <c r="G116" s="37"/>
      <c r="H116" s="37"/>
      <c r="I116" s="31" t="s">
        <v>32</v>
      </c>
      <c r="J116" s="35" t="str">
        <f>E21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30</v>
      </c>
      <c r="D117" s="37"/>
      <c r="E117" s="37"/>
      <c r="F117" s="26" t="str">
        <f>IF(E18="","",E18)</f>
        <v>Vyplň údaj</v>
      </c>
      <c r="G117" s="37"/>
      <c r="H117" s="37"/>
      <c r="I117" s="31" t="s">
        <v>34</v>
      </c>
      <c r="J117" s="35" t="str">
        <f>E24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8"/>
      <c r="B119" s="149"/>
      <c r="C119" s="150" t="s">
        <v>108</v>
      </c>
      <c r="D119" s="151" t="s">
        <v>61</v>
      </c>
      <c r="E119" s="151" t="s">
        <v>57</v>
      </c>
      <c r="F119" s="151" t="s">
        <v>58</v>
      </c>
      <c r="G119" s="151" t="s">
        <v>109</v>
      </c>
      <c r="H119" s="151" t="s">
        <v>110</v>
      </c>
      <c r="I119" s="151" t="s">
        <v>111</v>
      </c>
      <c r="J119" s="152" t="s">
        <v>100</v>
      </c>
      <c r="K119" s="153" t="s">
        <v>112</v>
      </c>
      <c r="L119" s="154"/>
      <c r="M119" s="85" t="s">
        <v>1</v>
      </c>
      <c r="N119" s="86" t="s">
        <v>40</v>
      </c>
      <c r="O119" s="86" t="s">
        <v>113</v>
      </c>
      <c r="P119" s="86" t="s">
        <v>114</v>
      </c>
      <c r="Q119" s="86" t="s">
        <v>115</v>
      </c>
      <c r="R119" s="86" t="s">
        <v>116</v>
      </c>
      <c r="S119" s="86" t="s">
        <v>117</v>
      </c>
      <c r="T119" s="87" t="s">
        <v>118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7"/>
      <c r="B120" s="38"/>
      <c r="C120" s="92" t="s">
        <v>119</v>
      </c>
      <c r="D120" s="37"/>
      <c r="E120" s="37"/>
      <c r="F120" s="37"/>
      <c r="G120" s="37"/>
      <c r="H120" s="37"/>
      <c r="I120" s="37"/>
      <c r="J120" s="155">
        <f>BK120</f>
        <v>0</v>
      </c>
      <c r="K120" s="37"/>
      <c r="L120" s="38"/>
      <c r="M120" s="88"/>
      <c r="N120" s="72"/>
      <c r="O120" s="89"/>
      <c r="P120" s="156">
        <f>P121</f>
        <v>0</v>
      </c>
      <c r="Q120" s="89"/>
      <c r="R120" s="156">
        <f>R121</f>
        <v>1506.1633999999999</v>
      </c>
      <c r="S120" s="89"/>
      <c r="T120" s="157">
        <f>T121</f>
        <v>34.944000000000003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75</v>
      </c>
      <c r="AU120" s="18" t="s">
        <v>102</v>
      </c>
      <c r="BK120" s="158">
        <f>BK121</f>
        <v>0</v>
      </c>
    </row>
    <row r="121" s="12" customFormat="1" ht="25.92" customHeight="1">
      <c r="A121" s="12"/>
      <c r="B121" s="159"/>
      <c r="C121" s="12"/>
      <c r="D121" s="160" t="s">
        <v>75</v>
      </c>
      <c r="E121" s="161" t="s">
        <v>120</v>
      </c>
      <c r="F121" s="161" t="s">
        <v>121</v>
      </c>
      <c r="G121" s="12"/>
      <c r="H121" s="12"/>
      <c r="I121" s="162"/>
      <c r="J121" s="163">
        <f>BK121</f>
        <v>0</v>
      </c>
      <c r="K121" s="12"/>
      <c r="L121" s="159"/>
      <c r="M121" s="164"/>
      <c r="N121" s="165"/>
      <c r="O121" s="165"/>
      <c r="P121" s="166">
        <f>P122+P183+P210</f>
        <v>0</v>
      </c>
      <c r="Q121" s="165"/>
      <c r="R121" s="166">
        <f>R122+R183+R210</f>
        <v>1506.1633999999999</v>
      </c>
      <c r="S121" s="165"/>
      <c r="T121" s="167">
        <f>T122+T183+T210</f>
        <v>34.944000000000003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0" t="s">
        <v>84</v>
      </c>
      <c r="AT121" s="168" t="s">
        <v>75</v>
      </c>
      <c r="AU121" s="168" t="s">
        <v>76</v>
      </c>
      <c r="AY121" s="160" t="s">
        <v>122</v>
      </c>
      <c r="BK121" s="169">
        <f>BK122+BK183+BK210</f>
        <v>0</v>
      </c>
    </row>
    <row r="122" s="12" customFormat="1" ht="22.8" customHeight="1">
      <c r="A122" s="12"/>
      <c r="B122" s="159"/>
      <c r="C122" s="12"/>
      <c r="D122" s="160" t="s">
        <v>75</v>
      </c>
      <c r="E122" s="170" t="s">
        <v>84</v>
      </c>
      <c r="F122" s="170" t="s">
        <v>123</v>
      </c>
      <c r="G122" s="12"/>
      <c r="H122" s="12"/>
      <c r="I122" s="162"/>
      <c r="J122" s="171">
        <f>BK122</f>
        <v>0</v>
      </c>
      <c r="K122" s="12"/>
      <c r="L122" s="159"/>
      <c r="M122" s="164"/>
      <c r="N122" s="165"/>
      <c r="O122" s="165"/>
      <c r="P122" s="166">
        <f>SUM(P123:P182)</f>
        <v>0</v>
      </c>
      <c r="Q122" s="165"/>
      <c r="R122" s="166">
        <f>SUM(R123:R182)</f>
        <v>9.7475000000000005</v>
      </c>
      <c r="S122" s="165"/>
      <c r="T122" s="167">
        <f>SUM(T123:T182)</f>
        <v>34.944000000000003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84</v>
      </c>
      <c r="AT122" s="168" t="s">
        <v>75</v>
      </c>
      <c r="AU122" s="168" t="s">
        <v>84</v>
      </c>
      <c r="AY122" s="160" t="s">
        <v>122</v>
      </c>
      <c r="BK122" s="169">
        <f>SUM(BK123:BK182)</f>
        <v>0</v>
      </c>
    </row>
    <row r="123" s="2" customFormat="1" ht="24.15" customHeight="1">
      <c r="A123" s="37"/>
      <c r="B123" s="172"/>
      <c r="C123" s="173" t="s">
        <v>84</v>
      </c>
      <c r="D123" s="173" t="s">
        <v>124</v>
      </c>
      <c r="E123" s="174" t="s">
        <v>125</v>
      </c>
      <c r="F123" s="175" t="s">
        <v>126</v>
      </c>
      <c r="G123" s="176" t="s">
        <v>127</v>
      </c>
      <c r="H123" s="177">
        <v>285</v>
      </c>
      <c r="I123" s="178"/>
      <c r="J123" s="179">
        <f>ROUND(I123*H123,2)</f>
        <v>0</v>
      </c>
      <c r="K123" s="180"/>
      <c r="L123" s="38"/>
      <c r="M123" s="181" t="s">
        <v>1</v>
      </c>
      <c r="N123" s="182" t="s">
        <v>41</v>
      </c>
      <c r="O123" s="76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5" t="s">
        <v>128</v>
      </c>
      <c r="AT123" s="185" t="s">
        <v>124</v>
      </c>
      <c r="AU123" s="185" t="s">
        <v>86</v>
      </c>
      <c r="AY123" s="18" t="s">
        <v>122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8" t="s">
        <v>84</v>
      </c>
      <c r="BK123" s="186">
        <f>ROUND(I123*H123,2)</f>
        <v>0</v>
      </c>
      <c r="BL123" s="18" t="s">
        <v>128</v>
      </c>
      <c r="BM123" s="185" t="s">
        <v>129</v>
      </c>
    </row>
    <row r="124" s="2" customFormat="1" ht="21.75" customHeight="1">
      <c r="A124" s="37"/>
      <c r="B124" s="172"/>
      <c r="C124" s="173" t="s">
        <v>86</v>
      </c>
      <c r="D124" s="173" t="s">
        <v>124</v>
      </c>
      <c r="E124" s="174" t="s">
        <v>130</v>
      </c>
      <c r="F124" s="175" t="s">
        <v>131</v>
      </c>
      <c r="G124" s="176" t="s">
        <v>132</v>
      </c>
      <c r="H124" s="177">
        <v>18</v>
      </c>
      <c r="I124" s="178"/>
      <c r="J124" s="179">
        <f>ROUND(I124*H124,2)</f>
        <v>0</v>
      </c>
      <c r="K124" s="180"/>
      <c r="L124" s="38"/>
      <c r="M124" s="181" t="s">
        <v>1</v>
      </c>
      <c r="N124" s="182" t="s">
        <v>41</v>
      </c>
      <c r="O124" s="76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5" t="s">
        <v>128</v>
      </c>
      <c r="AT124" s="185" t="s">
        <v>124</v>
      </c>
      <c r="AU124" s="185" t="s">
        <v>86</v>
      </c>
      <c r="AY124" s="18" t="s">
        <v>122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84</v>
      </c>
      <c r="BK124" s="186">
        <f>ROUND(I124*H124,2)</f>
        <v>0</v>
      </c>
      <c r="BL124" s="18" t="s">
        <v>128</v>
      </c>
      <c r="BM124" s="185" t="s">
        <v>133</v>
      </c>
    </row>
    <row r="125" s="2" customFormat="1" ht="24.15" customHeight="1">
      <c r="A125" s="37"/>
      <c r="B125" s="172"/>
      <c r="C125" s="173" t="s">
        <v>134</v>
      </c>
      <c r="D125" s="173" t="s">
        <v>124</v>
      </c>
      <c r="E125" s="174" t="s">
        <v>135</v>
      </c>
      <c r="F125" s="175" t="s">
        <v>136</v>
      </c>
      <c r="G125" s="176" t="s">
        <v>132</v>
      </c>
      <c r="H125" s="177">
        <v>18</v>
      </c>
      <c r="I125" s="178"/>
      <c r="J125" s="179">
        <f>ROUND(I125*H125,2)</f>
        <v>0</v>
      </c>
      <c r="K125" s="180"/>
      <c r="L125" s="38"/>
      <c r="M125" s="181" t="s">
        <v>1</v>
      </c>
      <c r="N125" s="182" t="s">
        <v>41</v>
      </c>
      <c r="O125" s="76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5" t="s">
        <v>128</v>
      </c>
      <c r="AT125" s="185" t="s">
        <v>124</v>
      </c>
      <c r="AU125" s="185" t="s">
        <v>86</v>
      </c>
      <c r="AY125" s="18" t="s">
        <v>122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8" t="s">
        <v>84</v>
      </c>
      <c r="BK125" s="186">
        <f>ROUND(I125*H125,2)</f>
        <v>0</v>
      </c>
      <c r="BL125" s="18" t="s">
        <v>128</v>
      </c>
      <c r="BM125" s="185" t="s">
        <v>137</v>
      </c>
    </row>
    <row r="126" s="2" customFormat="1" ht="16.5" customHeight="1">
      <c r="A126" s="37"/>
      <c r="B126" s="172"/>
      <c r="C126" s="173" t="s">
        <v>128</v>
      </c>
      <c r="D126" s="173" t="s">
        <v>124</v>
      </c>
      <c r="E126" s="174" t="s">
        <v>138</v>
      </c>
      <c r="F126" s="175" t="s">
        <v>139</v>
      </c>
      <c r="G126" s="176" t="s">
        <v>92</v>
      </c>
      <c r="H126" s="177">
        <v>19.199999999999999</v>
      </c>
      <c r="I126" s="178"/>
      <c r="J126" s="179">
        <f>ROUND(I126*H126,2)</f>
        <v>0</v>
      </c>
      <c r="K126" s="180"/>
      <c r="L126" s="38"/>
      <c r="M126" s="181" t="s">
        <v>1</v>
      </c>
      <c r="N126" s="182" t="s">
        <v>41</v>
      </c>
      <c r="O126" s="76"/>
      <c r="P126" s="183">
        <f>O126*H126</f>
        <v>0</v>
      </c>
      <c r="Q126" s="183">
        <v>0</v>
      </c>
      <c r="R126" s="183">
        <f>Q126*H126</f>
        <v>0</v>
      </c>
      <c r="S126" s="183">
        <v>1.8200000000000001</v>
      </c>
      <c r="T126" s="184">
        <f>S126*H126</f>
        <v>34.944000000000003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5" t="s">
        <v>128</v>
      </c>
      <c r="AT126" s="185" t="s">
        <v>124</v>
      </c>
      <c r="AU126" s="185" t="s">
        <v>86</v>
      </c>
      <c r="AY126" s="18" t="s">
        <v>122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84</v>
      </c>
      <c r="BK126" s="186">
        <f>ROUND(I126*H126,2)</f>
        <v>0</v>
      </c>
      <c r="BL126" s="18" t="s">
        <v>128</v>
      </c>
      <c r="BM126" s="185" t="s">
        <v>140</v>
      </c>
    </row>
    <row r="127" s="13" customFormat="1">
      <c r="A127" s="13"/>
      <c r="B127" s="187"/>
      <c r="C127" s="13"/>
      <c r="D127" s="188" t="s">
        <v>141</v>
      </c>
      <c r="E127" s="189" t="s">
        <v>1</v>
      </c>
      <c r="F127" s="190" t="s">
        <v>142</v>
      </c>
      <c r="G127" s="13"/>
      <c r="H127" s="189" t="s">
        <v>1</v>
      </c>
      <c r="I127" s="191"/>
      <c r="J127" s="13"/>
      <c r="K127" s="13"/>
      <c r="L127" s="187"/>
      <c r="M127" s="192"/>
      <c r="N127" s="193"/>
      <c r="O127" s="193"/>
      <c r="P127" s="193"/>
      <c r="Q127" s="193"/>
      <c r="R127" s="193"/>
      <c r="S127" s="193"/>
      <c r="T127" s="19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9" t="s">
        <v>141</v>
      </c>
      <c r="AU127" s="189" t="s">
        <v>86</v>
      </c>
      <c r="AV127" s="13" t="s">
        <v>84</v>
      </c>
      <c r="AW127" s="13" t="s">
        <v>33</v>
      </c>
      <c r="AX127" s="13" t="s">
        <v>76</v>
      </c>
      <c r="AY127" s="189" t="s">
        <v>122</v>
      </c>
    </row>
    <row r="128" s="14" customFormat="1">
      <c r="A128" s="14"/>
      <c r="B128" s="195"/>
      <c r="C128" s="14"/>
      <c r="D128" s="188" t="s">
        <v>141</v>
      </c>
      <c r="E128" s="196" t="s">
        <v>1</v>
      </c>
      <c r="F128" s="197" t="s">
        <v>143</v>
      </c>
      <c r="G128" s="14"/>
      <c r="H128" s="198">
        <v>19.199999999999999</v>
      </c>
      <c r="I128" s="199"/>
      <c r="J128" s="14"/>
      <c r="K128" s="14"/>
      <c r="L128" s="195"/>
      <c r="M128" s="200"/>
      <c r="N128" s="201"/>
      <c r="O128" s="201"/>
      <c r="P128" s="201"/>
      <c r="Q128" s="201"/>
      <c r="R128" s="201"/>
      <c r="S128" s="201"/>
      <c r="T128" s="20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6" t="s">
        <v>141</v>
      </c>
      <c r="AU128" s="196" t="s">
        <v>86</v>
      </c>
      <c r="AV128" s="14" t="s">
        <v>86</v>
      </c>
      <c r="AW128" s="14" t="s">
        <v>33</v>
      </c>
      <c r="AX128" s="14" t="s">
        <v>76</v>
      </c>
      <c r="AY128" s="196" t="s">
        <v>122</v>
      </c>
    </row>
    <row r="129" s="15" customFormat="1">
      <c r="A129" s="15"/>
      <c r="B129" s="203"/>
      <c r="C129" s="15"/>
      <c r="D129" s="188" t="s">
        <v>141</v>
      </c>
      <c r="E129" s="204" t="s">
        <v>1</v>
      </c>
      <c r="F129" s="205" t="s">
        <v>144</v>
      </c>
      <c r="G129" s="15"/>
      <c r="H129" s="206">
        <v>19.199999999999999</v>
      </c>
      <c r="I129" s="207"/>
      <c r="J129" s="15"/>
      <c r="K129" s="15"/>
      <c r="L129" s="203"/>
      <c r="M129" s="208"/>
      <c r="N129" s="209"/>
      <c r="O129" s="209"/>
      <c r="P129" s="209"/>
      <c r="Q129" s="209"/>
      <c r="R129" s="209"/>
      <c r="S129" s="209"/>
      <c r="T129" s="210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04" t="s">
        <v>141</v>
      </c>
      <c r="AU129" s="204" t="s">
        <v>86</v>
      </c>
      <c r="AV129" s="15" t="s">
        <v>128</v>
      </c>
      <c r="AW129" s="15" t="s">
        <v>33</v>
      </c>
      <c r="AX129" s="15" t="s">
        <v>84</v>
      </c>
      <c r="AY129" s="204" t="s">
        <v>122</v>
      </c>
    </row>
    <row r="130" s="2" customFormat="1" ht="24.15" customHeight="1">
      <c r="A130" s="37"/>
      <c r="B130" s="172"/>
      <c r="C130" s="173" t="s">
        <v>145</v>
      </c>
      <c r="D130" s="173" t="s">
        <v>124</v>
      </c>
      <c r="E130" s="174" t="s">
        <v>146</v>
      </c>
      <c r="F130" s="175" t="s">
        <v>147</v>
      </c>
      <c r="G130" s="176" t="s">
        <v>92</v>
      </c>
      <c r="H130" s="177">
        <v>19.199999999999999</v>
      </c>
      <c r="I130" s="178"/>
      <c r="J130" s="179">
        <f>ROUND(I130*H130,2)</f>
        <v>0</v>
      </c>
      <c r="K130" s="180"/>
      <c r="L130" s="38"/>
      <c r="M130" s="181" t="s">
        <v>1</v>
      </c>
      <c r="N130" s="182" t="s">
        <v>41</v>
      </c>
      <c r="O130" s="76"/>
      <c r="P130" s="183">
        <f>O130*H130</f>
        <v>0</v>
      </c>
      <c r="Q130" s="183">
        <v>0.40000000000000002</v>
      </c>
      <c r="R130" s="183">
        <f>Q130*H130</f>
        <v>7.6799999999999997</v>
      </c>
      <c r="S130" s="183">
        <v>0</v>
      </c>
      <c r="T130" s="184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5" t="s">
        <v>128</v>
      </c>
      <c r="AT130" s="185" t="s">
        <v>124</v>
      </c>
      <c r="AU130" s="185" t="s">
        <v>86</v>
      </c>
      <c r="AY130" s="18" t="s">
        <v>122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8" t="s">
        <v>84</v>
      </c>
      <c r="BK130" s="186">
        <f>ROUND(I130*H130,2)</f>
        <v>0</v>
      </c>
      <c r="BL130" s="18" t="s">
        <v>128</v>
      </c>
      <c r="BM130" s="185" t="s">
        <v>148</v>
      </c>
    </row>
    <row r="131" s="2" customFormat="1" ht="33" customHeight="1">
      <c r="A131" s="37"/>
      <c r="B131" s="172"/>
      <c r="C131" s="173" t="s">
        <v>149</v>
      </c>
      <c r="D131" s="173" t="s">
        <v>124</v>
      </c>
      <c r="E131" s="174" t="s">
        <v>150</v>
      </c>
      <c r="F131" s="175" t="s">
        <v>151</v>
      </c>
      <c r="G131" s="176" t="s">
        <v>92</v>
      </c>
      <c r="H131" s="177">
        <v>19.199999999999999</v>
      </c>
      <c r="I131" s="178"/>
      <c r="J131" s="179">
        <f>ROUND(I131*H131,2)</f>
        <v>0</v>
      </c>
      <c r="K131" s="180"/>
      <c r="L131" s="38"/>
      <c r="M131" s="181" t="s">
        <v>1</v>
      </c>
      <c r="N131" s="182" t="s">
        <v>41</v>
      </c>
      <c r="O131" s="76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5" t="s">
        <v>128</v>
      </c>
      <c r="AT131" s="185" t="s">
        <v>124</v>
      </c>
      <c r="AU131" s="185" t="s">
        <v>86</v>
      </c>
      <c r="AY131" s="18" t="s">
        <v>122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8" t="s">
        <v>84</v>
      </c>
      <c r="BK131" s="186">
        <f>ROUND(I131*H131,2)</f>
        <v>0</v>
      </c>
      <c r="BL131" s="18" t="s">
        <v>128</v>
      </c>
      <c r="BM131" s="185" t="s">
        <v>152</v>
      </c>
    </row>
    <row r="132" s="2" customFormat="1" ht="16.5" customHeight="1">
      <c r="A132" s="37"/>
      <c r="B132" s="172"/>
      <c r="C132" s="173" t="s">
        <v>153</v>
      </c>
      <c r="D132" s="173" t="s">
        <v>124</v>
      </c>
      <c r="E132" s="174" t="s">
        <v>154</v>
      </c>
      <c r="F132" s="175" t="s">
        <v>155</v>
      </c>
      <c r="G132" s="176" t="s">
        <v>156</v>
      </c>
      <c r="H132" s="177">
        <v>60</v>
      </c>
      <c r="I132" s="178"/>
      <c r="J132" s="179">
        <f>ROUND(I132*H132,2)</f>
        <v>0</v>
      </c>
      <c r="K132" s="180"/>
      <c r="L132" s="38"/>
      <c r="M132" s="181" t="s">
        <v>1</v>
      </c>
      <c r="N132" s="182" t="s">
        <v>41</v>
      </c>
      <c r="O132" s="76"/>
      <c r="P132" s="183">
        <f>O132*H132</f>
        <v>0</v>
      </c>
      <c r="Q132" s="183">
        <v>0.026980000000000001</v>
      </c>
      <c r="R132" s="183">
        <f>Q132*H132</f>
        <v>1.6188</v>
      </c>
      <c r="S132" s="183">
        <v>0</v>
      </c>
      <c r="T132" s="184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5" t="s">
        <v>128</v>
      </c>
      <c r="AT132" s="185" t="s">
        <v>124</v>
      </c>
      <c r="AU132" s="185" t="s">
        <v>86</v>
      </c>
      <c r="AY132" s="18" t="s">
        <v>122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8" t="s">
        <v>84</v>
      </c>
      <c r="BK132" s="186">
        <f>ROUND(I132*H132,2)</f>
        <v>0</v>
      </c>
      <c r="BL132" s="18" t="s">
        <v>128</v>
      </c>
      <c r="BM132" s="185" t="s">
        <v>157</v>
      </c>
    </row>
    <row r="133" s="14" customFormat="1">
      <c r="A133" s="14"/>
      <c r="B133" s="195"/>
      <c r="C133" s="14"/>
      <c r="D133" s="188" t="s">
        <v>141</v>
      </c>
      <c r="E133" s="196" t="s">
        <v>1</v>
      </c>
      <c r="F133" s="197" t="s">
        <v>158</v>
      </c>
      <c r="G133" s="14"/>
      <c r="H133" s="198">
        <v>60</v>
      </c>
      <c r="I133" s="199"/>
      <c r="J133" s="14"/>
      <c r="K133" s="14"/>
      <c r="L133" s="195"/>
      <c r="M133" s="200"/>
      <c r="N133" s="201"/>
      <c r="O133" s="201"/>
      <c r="P133" s="201"/>
      <c r="Q133" s="201"/>
      <c r="R133" s="201"/>
      <c r="S133" s="201"/>
      <c r="T133" s="20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6" t="s">
        <v>141</v>
      </c>
      <c r="AU133" s="196" t="s">
        <v>86</v>
      </c>
      <c r="AV133" s="14" t="s">
        <v>86</v>
      </c>
      <c r="AW133" s="14" t="s">
        <v>33</v>
      </c>
      <c r="AX133" s="14" t="s">
        <v>76</v>
      </c>
      <c r="AY133" s="196" t="s">
        <v>122</v>
      </c>
    </row>
    <row r="134" s="15" customFormat="1">
      <c r="A134" s="15"/>
      <c r="B134" s="203"/>
      <c r="C134" s="15"/>
      <c r="D134" s="188" t="s">
        <v>141</v>
      </c>
      <c r="E134" s="204" t="s">
        <v>1</v>
      </c>
      <c r="F134" s="205" t="s">
        <v>144</v>
      </c>
      <c r="G134" s="15"/>
      <c r="H134" s="206">
        <v>60</v>
      </c>
      <c r="I134" s="207"/>
      <c r="J134" s="15"/>
      <c r="K134" s="15"/>
      <c r="L134" s="203"/>
      <c r="M134" s="208"/>
      <c r="N134" s="209"/>
      <c r="O134" s="209"/>
      <c r="P134" s="209"/>
      <c r="Q134" s="209"/>
      <c r="R134" s="209"/>
      <c r="S134" s="209"/>
      <c r="T134" s="21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4" t="s">
        <v>141</v>
      </c>
      <c r="AU134" s="204" t="s">
        <v>86</v>
      </c>
      <c r="AV134" s="15" t="s">
        <v>128</v>
      </c>
      <c r="AW134" s="15" t="s">
        <v>33</v>
      </c>
      <c r="AX134" s="15" t="s">
        <v>84</v>
      </c>
      <c r="AY134" s="204" t="s">
        <v>122</v>
      </c>
    </row>
    <row r="135" s="2" customFormat="1" ht="24.15" customHeight="1">
      <c r="A135" s="37"/>
      <c r="B135" s="172"/>
      <c r="C135" s="173" t="s">
        <v>159</v>
      </c>
      <c r="D135" s="173" t="s">
        <v>124</v>
      </c>
      <c r="E135" s="174" t="s">
        <v>160</v>
      </c>
      <c r="F135" s="175" t="s">
        <v>161</v>
      </c>
      <c r="G135" s="176" t="s">
        <v>92</v>
      </c>
      <c r="H135" s="177">
        <v>434</v>
      </c>
      <c r="I135" s="178"/>
      <c r="J135" s="179">
        <f>ROUND(I135*H135,2)</f>
        <v>0</v>
      </c>
      <c r="K135" s="180"/>
      <c r="L135" s="38"/>
      <c r="M135" s="181" t="s">
        <v>1</v>
      </c>
      <c r="N135" s="182" t="s">
        <v>41</v>
      </c>
      <c r="O135" s="76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5" t="s">
        <v>128</v>
      </c>
      <c r="AT135" s="185" t="s">
        <v>124</v>
      </c>
      <c r="AU135" s="185" t="s">
        <v>86</v>
      </c>
      <c r="AY135" s="18" t="s">
        <v>122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8" t="s">
        <v>84</v>
      </c>
      <c r="BK135" s="186">
        <f>ROUND(I135*H135,2)</f>
        <v>0</v>
      </c>
      <c r="BL135" s="18" t="s">
        <v>128</v>
      </c>
      <c r="BM135" s="185" t="s">
        <v>162</v>
      </c>
    </row>
    <row r="136" s="14" customFormat="1">
      <c r="A136" s="14"/>
      <c r="B136" s="195"/>
      <c r="C136" s="14"/>
      <c r="D136" s="188" t="s">
        <v>141</v>
      </c>
      <c r="E136" s="196" t="s">
        <v>1</v>
      </c>
      <c r="F136" s="197" t="s">
        <v>163</v>
      </c>
      <c r="G136" s="14"/>
      <c r="H136" s="198">
        <v>380</v>
      </c>
      <c r="I136" s="199"/>
      <c r="J136" s="14"/>
      <c r="K136" s="14"/>
      <c r="L136" s="195"/>
      <c r="M136" s="200"/>
      <c r="N136" s="201"/>
      <c r="O136" s="201"/>
      <c r="P136" s="201"/>
      <c r="Q136" s="201"/>
      <c r="R136" s="201"/>
      <c r="S136" s="201"/>
      <c r="T136" s="20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6" t="s">
        <v>141</v>
      </c>
      <c r="AU136" s="196" t="s">
        <v>86</v>
      </c>
      <c r="AV136" s="14" t="s">
        <v>86</v>
      </c>
      <c r="AW136" s="14" t="s">
        <v>33</v>
      </c>
      <c r="AX136" s="14" t="s">
        <v>76</v>
      </c>
      <c r="AY136" s="196" t="s">
        <v>122</v>
      </c>
    </row>
    <row r="137" s="15" customFormat="1">
      <c r="A137" s="15"/>
      <c r="B137" s="203"/>
      <c r="C137" s="15"/>
      <c r="D137" s="188" t="s">
        <v>141</v>
      </c>
      <c r="E137" s="204" t="s">
        <v>1</v>
      </c>
      <c r="F137" s="205" t="s">
        <v>144</v>
      </c>
      <c r="G137" s="15"/>
      <c r="H137" s="206">
        <v>380</v>
      </c>
      <c r="I137" s="207"/>
      <c r="J137" s="15"/>
      <c r="K137" s="15"/>
      <c r="L137" s="203"/>
      <c r="M137" s="208"/>
      <c r="N137" s="209"/>
      <c r="O137" s="209"/>
      <c r="P137" s="209"/>
      <c r="Q137" s="209"/>
      <c r="R137" s="209"/>
      <c r="S137" s="209"/>
      <c r="T137" s="21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4" t="s">
        <v>141</v>
      </c>
      <c r="AU137" s="204" t="s">
        <v>86</v>
      </c>
      <c r="AV137" s="15" t="s">
        <v>128</v>
      </c>
      <c r="AW137" s="15" t="s">
        <v>33</v>
      </c>
      <c r="AX137" s="15" t="s">
        <v>76</v>
      </c>
      <c r="AY137" s="204" t="s">
        <v>122</v>
      </c>
    </row>
    <row r="138" s="14" customFormat="1">
      <c r="A138" s="14"/>
      <c r="B138" s="195"/>
      <c r="C138" s="14"/>
      <c r="D138" s="188" t="s">
        <v>141</v>
      </c>
      <c r="E138" s="196" t="s">
        <v>1</v>
      </c>
      <c r="F138" s="197" t="s">
        <v>164</v>
      </c>
      <c r="G138" s="14"/>
      <c r="H138" s="198">
        <v>380</v>
      </c>
      <c r="I138" s="199"/>
      <c r="J138" s="14"/>
      <c r="K138" s="14"/>
      <c r="L138" s="195"/>
      <c r="M138" s="200"/>
      <c r="N138" s="201"/>
      <c r="O138" s="201"/>
      <c r="P138" s="201"/>
      <c r="Q138" s="201"/>
      <c r="R138" s="201"/>
      <c r="S138" s="201"/>
      <c r="T138" s="20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6" t="s">
        <v>141</v>
      </c>
      <c r="AU138" s="196" t="s">
        <v>86</v>
      </c>
      <c r="AV138" s="14" t="s">
        <v>86</v>
      </c>
      <c r="AW138" s="14" t="s">
        <v>33</v>
      </c>
      <c r="AX138" s="14" t="s">
        <v>76</v>
      </c>
      <c r="AY138" s="196" t="s">
        <v>122</v>
      </c>
    </row>
    <row r="139" s="14" customFormat="1">
      <c r="A139" s="14"/>
      <c r="B139" s="195"/>
      <c r="C139" s="14"/>
      <c r="D139" s="188" t="s">
        <v>141</v>
      </c>
      <c r="E139" s="196" t="s">
        <v>1</v>
      </c>
      <c r="F139" s="197" t="s">
        <v>165</v>
      </c>
      <c r="G139" s="14"/>
      <c r="H139" s="198">
        <v>54</v>
      </c>
      <c r="I139" s="199"/>
      <c r="J139" s="14"/>
      <c r="K139" s="14"/>
      <c r="L139" s="195"/>
      <c r="M139" s="200"/>
      <c r="N139" s="201"/>
      <c r="O139" s="201"/>
      <c r="P139" s="201"/>
      <c r="Q139" s="201"/>
      <c r="R139" s="201"/>
      <c r="S139" s="201"/>
      <c r="T139" s="20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6" t="s">
        <v>141</v>
      </c>
      <c r="AU139" s="196" t="s">
        <v>86</v>
      </c>
      <c r="AV139" s="14" t="s">
        <v>86</v>
      </c>
      <c r="AW139" s="14" t="s">
        <v>33</v>
      </c>
      <c r="AX139" s="14" t="s">
        <v>76</v>
      </c>
      <c r="AY139" s="196" t="s">
        <v>122</v>
      </c>
    </row>
    <row r="140" s="15" customFormat="1">
      <c r="A140" s="15"/>
      <c r="B140" s="203"/>
      <c r="C140" s="15"/>
      <c r="D140" s="188" t="s">
        <v>141</v>
      </c>
      <c r="E140" s="204" t="s">
        <v>1</v>
      </c>
      <c r="F140" s="205" t="s">
        <v>144</v>
      </c>
      <c r="G140" s="15"/>
      <c r="H140" s="206">
        <v>434</v>
      </c>
      <c r="I140" s="207"/>
      <c r="J140" s="15"/>
      <c r="K140" s="15"/>
      <c r="L140" s="203"/>
      <c r="M140" s="208"/>
      <c r="N140" s="209"/>
      <c r="O140" s="209"/>
      <c r="P140" s="209"/>
      <c r="Q140" s="209"/>
      <c r="R140" s="209"/>
      <c r="S140" s="209"/>
      <c r="T140" s="21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4" t="s">
        <v>141</v>
      </c>
      <c r="AU140" s="204" t="s">
        <v>86</v>
      </c>
      <c r="AV140" s="15" t="s">
        <v>128</v>
      </c>
      <c r="AW140" s="15" t="s">
        <v>33</v>
      </c>
      <c r="AX140" s="15" t="s">
        <v>84</v>
      </c>
      <c r="AY140" s="204" t="s">
        <v>122</v>
      </c>
    </row>
    <row r="141" s="2" customFormat="1" ht="24.15" customHeight="1">
      <c r="A141" s="37"/>
      <c r="B141" s="172"/>
      <c r="C141" s="173" t="s">
        <v>166</v>
      </c>
      <c r="D141" s="173" t="s">
        <v>124</v>
      </c>
      <c r="E141" s="174" t="s">
        <v>167</v>
      </c>
      <c r="F141" s="175" t="s">
        <v>168</v>
      </c>
      <c r="G141" s="176" t="s">
        <v>92</v>
      </c>
      <c r="H141" s="177">
        <v>434</v>
      </c>
      <c r="I141" s="178"/>
      <c r="J141" s="179">
        <f>ROUND(I141*H141,2)</f>
        <v>0</v>
      </c>
      <c r="K141" s="180"/>
      <c r="L141" s="38"/>
      <c r="M141" s="181" t="s">
        <v>1</v>
      </c>
      <c r="N141" s="182" t="s">
        <v>41</v>
      </c>
      <c r="O141" s="76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5" t="s">
        <v>128</v>
      </c>
      <c r="AT141" s="185" t="s">
        <v>124</v>
      </c>
      <c r="AU141" s="185" t="s">
        <v>86</v>
      </c>
      <c r="AY141" s="18" t="s">
        <v>122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8" t="s">
        <v>84</v>
      </c>
      <c r="BK141" s="186">
        <f>ROUND(I141*H141,2)</f>
        <v>0</v>
      </c>
      <c r="BL141" s="18" t="s">
        <v>128</v>
      </c>
      <c r="BM141" s="185" t="s">
        <v>169</v>
      </c>
    </row>
    <row r="142" s="2" customFormat="1" ht="33" customHeight="1">
      <c r="A142" s="37"/>
      <c r="B142" s="172"/>
      <c r="C142" s="173" t="s">
        <v>170</v>
      </c>
      <c r="D142" s="173" t="s">
        <v>124</v>
      </c>
      <c r="E142" s="174" t="s">
        <v>171</v>
      </c>
      <c r="F142" s="175" t="s">
        <v>172</v>
      </c>
      <c r="G142" s="176" t="s">
        <v>92</v>
      </c>
      <c r="H142" s="177">
        <v>60.899999999999999</v>
      </c>
      <c r="I142" s="178"/>
      <c r="J142" s="179">
        <f>ROUND(I142*H142,2)</f>
        <v>0</v>
      </c>
      <c r="K142" s="180"/>
      <c r="L142" s="38"/>
      <c r="M142" s="181" t="s">
        <v>1</v>
      </c>
      <c r="N142" s="182" t="s">
        <v>41</v>
      </c>
      <c r="O142" s="76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5" t="s">
        <v>128</v>
      </c>
      <c r="AT142" s="185" t="s">
        <v>124</v>
      </c>
      <c r="AU142" s="185" t="s">
        <v>86</v>
      </c>
      <c r="AY142" s="18" t="s">
        <v>122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18" t="s">
        <v>84</v>
      </c>
      <c r="BK142" s="186">
        <f>ROUND(I142*H142,2)</f>
        <v>0</v>
      </c>
      <c r="BL142" s="18" t="s">
        <v>128</v>
      </c>
      <c r="BM142" s="185" t="s">
        <v>173</v>
      </c>
    </row>
    <row r="143" s="14" customFormat="1">
      <c r="A143" s="14"/>
      <c r="B143" s="195"/>
      <c r="C143" s="14"/>
      <c r="D143" s="188" t="s">
        <v>141</v>
      </c>
      <c r="E143" s="196" t="s">
        <v>1</v>
      </c>
      <c r="F143" s="197" t="s">
        <v>174</v>
      </c>
      <c r="G143" s="14"/>
      <c r="H143" s="198">
        <v>11</v>
      </c>
      <c r="I143" s="199"/>
      <c r="J143" s="14"/>
      <c r="K143" s="14"/>
      <c r="L143" s="195"/>
      <c r="M143" s="200"/>
      <c r="N143" s="201"/>
      <c r="O143" s="201"/>
      <c r="P143" s="201"/>
      <c r="Q143" s="201"/>
      <c r="R143" s="201"/>
      <c r="S143" s="201"/>
      <c r="T143" s="20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6" t="s">
        <v>141</v>
      </c>
      <c r="AU143" s="196" t="s">
        <v>86</v>
      </c>
      <c r="AV143" s="14" t="s">
        <v>86</v>
      </c>
      <c r="AW143" s="14" t="s">
        <v>33</v>
      </c>
      <c r="AX143" s="14" t="s">
        <v>76</v>
      </c>
      <c r="AY143" s="196" t="s">
        <v>122</v>
      </c>
    </row>
    <row r="144" s="14" customFormat="1">
      <c r="A144" s="14"/>
      <c r="B144" s="195"/>
      <c r="C144" s="14"/>
      <c r="D144" s="188" t="s">
        <v>141</v>
      </c>
      <c r="E144" s="196" t="s">
        <v>1</v>
      </c>
      <c r="F144" s="197" t="s">
        <v>175</v>
      </c>
      <c r="G144" s="14"/>
      <c r="H144" s="198">
        <v>40</v>
      </c>
      <c r="I144" s="199"/>
      <c r="J144" s="14"/>
      <c r="K144" s="14"/>
      <c r="L144" s="195"/>
      <c r="M144" s="200"/>
      <c r="N144" s="201"/>
      <c r="O144" s="201"/>
      <c r="P144" s="201"/>
      <c r="Q144" s="201"/>
      <c r="R144" s="201"/>
      <c r="S144" s="201"/>
      <c r="T144" s="20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6" t="s">
        <v>141</v>
      </c>
      <c r="AU144" s="196" t="s">
        <v>86</v>
      </c>
      <c r="AV144" s="14" t="s">
        <v>86</v>
      </c>
      <c r="AW144" s="14" t="s">
        <v>33</v>
      </c>
      <c r="AX144" s="14" t="s">
        <v>76</v>
      </c>
      <c r="AY144" s="196" t="s">
        <v>122</v>
      </c>
    </row>
    <row r="145" s="14" customFormat="1">
      <c r="A145" s="14"/>
      <c r="B145" s="195"/>
      <c r="C145" s="14"/>
      <c r="D145" s="188" t="s">
        <v>141</v>
      </c>
      <c r="E145" s="196" t="s">
        <v>1</v>
      </c>
      <c r="F145" s="197" t="s">
        <v>176</v>
      </c>
      <c r="G145" s="14"/>
      <c r="H145" s="198">
        <v>9.9000000000000004</v>
      </c>
      <c r="I145" s="199"/>
      <c r="J145" s="14"/>
      <c r="K145" s="14"/>
      <c r="L145" s="195"/>
      <c r="M145" s="200"/>
      <c r="N145" s="201"/>
      <c r="O145" s="201"/>
      <c r="P145" s="201"/>
      <c r="Q145" s="201"/>
      <c r="R145" s="201"/>
      <c r="S145" s="201"/>
      <c r="T145" s="20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6" t="s">
        <v>141</v>
      </c>
      <c r="AU145" s="196" t="s">
        <v>86</v>
      </c>
      <c r="AV145" s="14" t="s">
        <v>86</v>
      </c>
      <c r="AW145" s="14" t="s">
        <v>33</v>
      </c>
      <c r="AX145" s="14" t="s">
        <v>76</v>
      </c>
      <c r="AY145" s="196" t="s">
        <v>122</v>
      </c>
    </row>
    <row r="146" s="15" customFormat="1">
      <c r="A146" s="15"/>
      <c r="B146" s="203"/>
      <c r="C146" s="15"/>
      <c r="D146" s="188" t="s">
        <v>141</v>
      </c>
      <c r="E146" s="204" t="s">
        <v>90</v>
      </c>
      <c r="F146" s="205" t="s">
        <v>144</v>
      </c>
      <c r="G146" s="15"/>
      <c r="H146" s="206">
        <v>60.899999999999999</v>
      </c>
      <c r="I146" s="207"/>
      <c r="J146" s="15"/>
      <c r="K146" s="15"/>
      <c r="L146" s="203"/>
      <c r="M146" s="208"/>
      <c r="N146" s="209"/>
      <c r="O146" s="209"/>
      <c r="P146" s="209"/>
      <c r="Q146" s="209"/>
      <c r="R146" s="209"/>
      <c r="S146" s="209"/>
      <c r="T146" s="21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4" t="s">
        <v>141</v>
      </c>
      <c r="AU146" s="204" t="s">
        <v>86</v>
      </c>
      <c r="AV146" s="15" t="s">
        <v>128</v>
      </c>
      <c r="AW146" s="15" t="s">
        <v>33</v>
      </c>
      <c r="AX146" s="15" t="s">
        <v>84</v>
      </c>
      <c r="AY146" s="204" t="s">
        <v>122</v>
      </c>
    </row>
    <row r="147" s="2" customFormat="1" ht="33" customHeight="1">
      <c r="A147" s="37"/>
      <c r="B147" s="172"/>
      <c r="C147" s="173" t="s">
        <v>177</v>
      </c>
      <c r="D147" s="173" t="s">
        <v>124</v>
      </c>
      <c r="E147" s="174" t="s">
        <v>178</v>
      </c>
      <c r="F147" s="175" t="s">
        <v>179</v>
      </c>
      <c r="G147" s="176" t="s">
        <v>92</v>
      </c>
      <c r="H147" s="177">
        <v>60.899999999999999</v>
      </c>
      <c r="I147" s="178"/>
      <c r="J147" s="179">
        <f>ROUND(I147*H147,2)</f>
        <v>0</v>
      </c>
      <c r="K147" s="180"/>
      <c r="L147" s="38"/>
      <c r="M147" s="181" t="s">
        <v>1</v>
      </c>
      <c r="N147" s="182" t="s">
        <v>41</v>
      </c>
      <c r="O147" s="76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5" t="s">
        <v>128</v>
      </c>
      <c r="AT147" s="185" t="s">
        <v>124</v>
      </c>
      <c r="AU147" s="185" t="s">
        <v>86</v>
      </c>
      <c r="AY147" s="18" t="s">
        <v>122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8" t="s">
        <v>84</v>
      </c>
      <c r="BK147" s="186">
        <f>ROUND(I147*H147,2)</f>
        <v>0</v>
      </c>
      <c r="BL147" s="18" t="s">
        <v>128</v>
      </c>
      <c r="BM147" s="185" t="s">
        <v>180</v>
      </c>
    </row>
    <row r="148" s="14" customFormat="1">
      <c r="A148" s="14"/>
      <c r="B148" s="195"/>
      <c r="C148" s="14"/>
      <c r="D148" s="188" t="s">
        <v>141</v>
      </c>
      <c r="E148" s="196" t="s">
        <v>1</v>
      </c>
      <c r="F148" s="197" t="s">
        <v>90</v>
      </c>
      <c r="G148" s="14"/>
      <c r="H148" s="198">
        <v>60.899999999999999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141</v>
      </c>
      <c r="AU148" s="196" t="s">
        <v>86</v>
      </c>
      <c r="AV148" s="14" t="s">
        <v>86</v>
      </c>
      <c r="AW148" s="14" t="s">
        <v>33</v>
      </c>
      <c r="AX148" s="14" t="s">
        <v>76</v>
      </c>
      <c r="AY148" s="196" t="s">
        <v>122</v>
      </c>
    </row>
    <row r="149" s="15" customFormat="1">
      <c r="A149" s="15"/>
      <c r="B149" s="203"/>
      <c r="C149" s="15"/>
      <c r="D149" s="188" t="s">
        <v>141</v>
      </c>
      <c r="E149" s="204" t="s">
        <v>1</v>
      </c>
      <c r="F149" s="205" t="s">
        <v>144</v>
      </c>
      <c r="G149" s="15"/>
      <c r="H149" s="206">
        <v>60.899999999999999</v>
      </c>
      <c r="I149" s="207"/>
      <c r="J149" s="15"/>
      <c r="K149" s="15"/>
      <c r="L149" s="203"/>
      <c r="M149" s="208"/>
      <c r="N149" s="209"/>
      <c r="O149" s="209"/>
      <c r="P149" s="209"/>
      <c r="Q149" s="209"/>
      <c r="R149" s="209"/>
      <c r="S149" s="209"/>
      <c r="T149" s="21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4" t="s">
        <v>141</v>
      </c>
      <c r="AU149" s="204" t="s">
        <v>86</v>
      </c>
      <c r="AV149" s="15" t="s">
        <v>128</v>
      </c>
      <c r="AW149" s="15" t="s">
        <v>33</v>
      </c>
      <c r="AX149" s="15" t="s">
        <v>84</v>
      </c>
      <c r="AY149" s="204" t="s">
        <v>122</v>
      </c>
    </row>
    <row r="150" s="2" customFormat="1" ht="21.75" customHeight="1">
      <c r="A150" s="37"/>
      <c r="B150" s="172"/>
      <c r="C150" s="173" t="s">
        <v>8</v>
      </c>
      <c r="D150" s="173" t="s">
        <v>124</v>
      </c>
      <c r="E150" s="174" t="s">
        <v>181</v>
      </c>
      <c r="F150" s="175" t="s">
        <v>182</v>
      </c>
      <c r="G150" s="176" t="s">
        <v>92</v>
      </c>
      <c r="H150" s="177">
        <v>110</v>
      </c>
      <c r="I150" s="178"/>
      <c r="J150" s="179">
        <f>ROUND(I150*H150,2)</f>
        <v>0</v>
      </c>
      <c r="K150" s="180"/>
      <c r="L150" s="38"/>
      <c r="M150" s="181" t="s">
        <v>1</v>
      </c>
      <c r="N150" s="182" t="s">
        <v>41</v>
      </c>
      <c r="O150" s="76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5" t="s">
        <v>128</v>
      </c>
      <c r="AT150" s="185" t="s">
        <v>124</v>
      </c>
      <c r="AU150" s="185" t="s">
        <v>86</v>
      </c>
      <c r="AY150" s="18" t="s">
        <v>122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8" t="s">
        <v>84</v>
      </c>
      <c r="BK150" s="186">
        <f>ROUND(I150*H150,2)</f>
        <v>0</v>
      </c>
      <c r="BL150" s="18" t="s">
        <v>128</v>
      </c>
      <c r="BM150" s="185" t="s">
        <v>183</v>
      </c>
    </row>
    <row r="151" s="2" customFormat="1" ht="24.15" customHeight="1">
      <c r="A151" s="37"/>
      <c r="B151" s="172"/>
      <c r="C151" s="173" t="s">
        <v>184</v>
      </c>
      <c r="D151" s="173" t="s">
        <v>124</v>
      </c>
      <c r="E151" s="174" t="s">
        <v>185</v>
      </c>
      <c r="F151" s="175" t="s">
        <v>186</v>
      </c>
      <c r="G151" s="176" t="s">
        <v>92</v>
      </c>
      <c r="H151" s="177">
        <v>110</v>
      </c>
      <c r="I151" s="178"/>
      <c r="J151" s="179">
        <f>ROUND(I151*H151,2)</f>
        <v>0</v>
      </c>
      <c r="K151" s="180"/>
      <c r="L151" s="38"/>
      <c r="M151" s="181" t="s">
        <v>1</v>
      </c>
      <c r="N151" s="182" t="s">
        <v>41</v>
      </c>
      <c r="O151" s="76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5" t="s">
        <v>128</v>
      </c>
      <c r="AT151" s="185" t="s">
        <v>124</v>
      </c>
      <c r="AU151" s="185" t="s">
        <v>86</v>
      </c>
      <c r="AY151" s="18" t="s">
        <v>122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84</v>
      </c>
      <c r="BK151" s="186">
        <f>ROUND(I151*H151,2)</f>
        <v>0</v>
      </c>
      <c r="BL151" s="18" t="s">
        <v>128</v>
      </c>
      <c r="BM151" s="185" t="s">
        <v>187</v>
      </c>
    </row>
    <row r="152" s="2" customFormat="1" ht="24.15" customHeight="1">
      <c r="A152" s="37"/>
      <c r="B152" s="172"/>
      <c r="C152" s="173" t="s">
        <v>188</v>
      </c>
      <c r="D152" s="173" t="s">
        <v>124</v>
      </c>
      <c r="E152" s="174" t="s">
        <v>189</v>
      </c>
      <c r="F152" s="175" t="s">
        <v>190</v>
      </c>
      <c r="G152" s="176" t="s">
        <v>132</v>
      </c>
      <c r="H152" s="177">
        <v>18</v>
      </c>
      <c r="I152" s="178"/>
      <c r="J152" s="179">
        <f>ROUND(I152*H152,2)</f>
        <v>0</v>
      </c>
      <c r="K152" s="180"/>
      <c r="L152" s="38"/>
      <c r="M152" s="181" t="s">
        <v>1</v>
      </c>
      <c r="N152" s="182" t="s">
        <v>41</v>
      </c>
      <c r="O152" s="76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5" t="s">
        <v>128</v>
      </c>
      <c r="AT152" s="185" t="s">
        <v>124</v>
      </c>
      <c r="AU152" s="185" t="s">
        <v>86</v>
      </c>
      <c r="AY152" s="18" t="s">
        <v>122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8" t="s">
        <v>84</v>
      </c>
      <c r="BK152" s="186">
        <f>ROUND(I152*H152,2)</f>
        <v>0</v>
      </c>
      <c r="BL152" s="18" t="s">
        <v>128</v>
      </c>
      <c r="BM152" s="185" t="s">
        <v>191</v>
      </c>
    </row>
    <row r="153" s="2" customFormat="1" ht="33" customHeight="1">
      <c r="A153" s="37"/>
      <c r="B153" s="172"/>
      <c r="C153" s="173" t="s">
        <v>192</v>
      </c>
      <c r="D153" s="173" t="s">
        <v>124</v>
      </c>
      <c r="E153" s="174" t="s">
        <v>193</v>
      </c>
      <c r="F153" s="175" t="s">
        <v>194</v>
      </c>
      <c r="G153" s="176" t="s">
        <v>132</v>
      </c>
      <c r="H153" s="177">
        <v>270</v>
      </c>
      <c r="I153" s="178"/>
      <c r="J153" s="179">
        <f>ROUND(I153*H153,2)</f>
        <v>0</v>
      </c>
      <c r="K153" s="180"/>
      <c r="L153" s="38"/>
      <c r="M153" s="181" t="s">
        <v>1</v>
      </c>
      <c r="N153" s="182" t="s">
        <v>41</v>
      </c>
      <c r="O153" s="76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5" t="s">
        <v>128</v>
      </c>
      <c r="AT153" s="185" t="s">
        <v>124</v>
      </c>
      <c r="AU153" s="185" t="s">
        <v>86</v>
      </c>
      <c r="AY153" s="18" t="s">
        <v>122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18" t="s">
        <v>84</v>
      </c>
      <c r="BK153" s="186">
        <f>ROUND(I153*H153,2)</f>
        <v>0</v>
      </c>
      <c r="BL153" s="18" t="s">
        <v>128</v>
      </c>
      <c r="BM153" s="185" t="s">
        <v>195</v>
      </c>
    </row>
    <row r="154" s="14" customFormat="1">
      <c r="A154" s="14"/>
      <c r="B154" s="195"/>
      <c r="C154" s="14"/>
      <c r="D154" s="188" t="s">
        <v>141</v>
      </c>
      <c r="E154" s="196" t="s">
        <v>1</v>
      </c>
      <c r="F154" s="197" t="s">
        <v>196</v>
      </c>
      <c r="G154" s="14"/>
      <c r="H154" s="198">
        <v>270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141</v>
      </c>
      <c r="AU154" s="196" t="s">
        <v>86</v>
      </c>
      <c r="AV154" s="14" t="s">
        <v>86</v>
      </c>
      <c r="AW154" s="14" t="s">
        <v>33</v>
      </c>
      <c r="AX154" s="14" t="s">
        <v>76</v>
      </c>
      <c r="AY154" s="196" t="s">
        <v>122</v>
      </c>
    </row>
    <row r="155" s="15" customFormat="1">
      <c r="A155" s="15"/>
      <c r="B155" s="203"/>
      <c r="C155" s="15"/>
      <c r="D155" s="188" t="s">
        <v>141</v>
      </c>
      <c r="E155" s="204" t="s">
        <v>1</v>
      </c>
      <c r="F155" s="205" t="s">
        <v>144</v>
      </c>
      <c r="G155" s="15"/>
      <c r="H155" s="206">
        <v>270</v>
      </c>
      <c r="I155" s="207"/>
      <c r="J155" s="15"/>
      <c r="K155" s="15"/>
      <c r="L155" s="203"/>
      <c r="M155" s="208"/>
      <c r="N155" s="209"/>
      <c r="O155" s="209"/>
      <c r="P155" s="209"/>
      <c r="Q155" s="209"/>
      <c r="R155" s="209"/>
      <c r="S155" s="209"/>
      <c r="T155" s="21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4" t="s">
        <v>141</v>
      </c>
      <c r="AU155" s="204" t="s">
        <v>86</v>
      </c>
      <c r="AV155" s="15" t="s">
        <v>128</v>
      </c>
      <c r="AW155" s="15" t="s">
        <v>33</v>
      </c>
      <c r="AX155" s="15" t="s">
        <v>84</v>
      </c>
      <c r="AY155" s="204" t="s">
        <v>122</v>
      </c>
    </row>
    <row r="156" s="2" customFormat="1" ht="24.15" customHeight="1">
      <c r="A156" s="37"/>
      <c r="B156" s="172"/>
      <c r="C156" s="173" t="s">
        <v>197</v>
      </c>
      <c r="D156" s="173" t="s">
        <v>124</v>
      </c>
      <c r="E156" s="174" t="s">
        <v>198</v>
      </c>
      <c r="F156" s="175" t="s">
        <v>199</v>
      </c>
      <c r="G156" s="176" t="s">
        <v>92</v>
      </c>
      <c r="H156" s="177">
        <v>712.87</v>
      </c>
      <c r="I156" s="178"/>
      <c r="J156" s="179">
        <f>ROUND(I156*H156,2)</f>
        <v>0</v>
      </c>
      <c r="K156" s="180"/>
      <c r="L156" s="38"/>
      <c r="M156" s="181" t="s">
        <v>1</v>
      </c>
      <c r="N156" s="182" t="s">
        <v>41</v>
      </c>
      <c r="O156" s="76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5" t="s">
        <v>128</v>
      </c>
      <c r="AT156" s="185" t="s">
        <v>124</v>
      </c>
      <c r="AU156" s="185" t="s">
        <v>86</v>
      </c>
      <c r="AY156" s="18" t="s">
        <v>122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8" t="s">
        <v>84</v>
      </c>
      <c r="BK156" s="186">
        <f>ROUND(I156*H156,2)</f>
        <v>0</v>
      </c>
      <c r="BL156" s="18" t="s">
        <v>128</v>
      </c>
      <c r="BM156" s="185" t="s">
        <v>200</v>
      </c>
    </row>
    <row r="157" s="13" customFormat="1">
      <c r="A157" s="13"/>
      <c r="B157" s="187"/>
      <c r="C157" s="13"/>
      <c r="D157" s="188" t="s">
        <v>141</v>
      </c>
      <c r="E157" s="189" t="s">
        <v>1</v>
      </c>
      <c r="F157" s="190" t="s">
        <v>201</v>
      </c>
      <c r="G157" s="13"/>
      <c r="H157" s="189" t="s">
        <v>1</v>
      </c>
      <c r="I157" s="191"/>
      <c r="J157" s="13"/>
      <c r="K157" s="13"/>
      <c r="L157" s="187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141</v>
      </c>
      <c r="AU157" s="189" t="s">
        <v>86</v>
      </c>
      <c r="AV157" s="13" t="s">
        <v>84</v>
      </c>
      <c r="AW157" s="13" t="s">
        <v>33</v>
      </c>
      <c r="AX157" s="13" t="s">
        <v>76</v>
      </c>
      <c r="AY157" s="189" t="s">
        <v>122</v>
      </c>
    </row>
    <row r="158" s="14" customFormat="1">
      <c r="A158" s="14"/>
      <c r="B158" s="195"/>
      <c r="C158" s="14"/>
      <c r="D158" s="188" t="s">
        <v>141</v>
      </c>
      <c r="E158" s="196" t="s">
        <v>1</v>
      </c>
      <c r="F158" s="197" t="s">
        <v>202</v>
      </c>
      <c r="G158" s="14"/>
      <c r="H158" s="198">
        <v>712.87</v>
      </c>
      <c r="I158" s="199"/>
      <c r="J158" s="14"/>
      <c r="K158" s="14"/>
      <c r="L158" s="195"/>
      <c r="M158" s="200"/>
      <c r="N158" s="201"/>
      <c r="O158" s="201"/>
      <c r="P158" s="201"/>
      <c r="Q158" s="201"/>
      <c r="R158" s="201"/>
      <c r="S158" s="201"/>
      <c r="T158" s="20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6" t="s">
        <v>141</v>
      </c>
      <c r="AU158" s="196" t="s">
        <v>86</v>
      </c>
      <c r="AV158" s="14" t="s">
        <v>86</v>
      </c>
      <c r="AW158" s="14" t="s">
        <v>33</v>
      </c>
      <c r="AX158" s="14" t="s">
        <v>76</v>
      </c>
      <c r="AY158" s="196" t="s">
        <v>122</v>
      </c>
    </row>
    <row r="159" s="15" customFormat="1">
      <c r="A159" s="15"/>
      <c r="B159" s="203"/>
      <c r="C159" s="15"/>
      <c r="D159" s="188" t="s">
        <v>141</v>
      </c>
      <c r="E159" s="204" t="s">
        <v>1</v>
      </c>
      <c r="F159" s="205" t="s">
        <v>144</v>
      </c>
      <c r="G159" s="15"/>
      <c r="H159" s="206">
        <v>712.87</v>
      </c>
      <c r="I159" s="207"/>
      <c r="J159" s="15"/>
      <c r="K159" s="15"/>
      <c r="L159" s="203"/>
      <c r="M159" s="208"/>
      <c r="N159" s="209"/>
      <c r="O159" s="209"/>
      <c r="P159" s="209"/>
      <c r="Q159" s="209"/>
      <c r="R159" s="209"/>
      <c r="S159" s="209"/>
      <c r="T159" s="21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4" t="s">
        <v>141</v>
      </c>
      <c r="AU159" s="204" t="s">
        <v>86</v>
      </c>
      <c r="AV159" s="15" t="s">
        <v>128</v>
      </c>
      <c r="AW159" s="15" t="s">
        <v>33</v>
      </c>
      <c r="AX159" s="15" t="s">
        <v>84</v>
      </c>
      <c r="AY159" s="204" t="s">
        <v>122</v>
      </c>
    </row>
    <row r="160" s="2" customFormat="1" ht="24.15" customHeight="1">
      <c r="A160" s="37"/>
      <c r="B160" s="172"/>
      <c r="C160" s="173" t="s">
        <v>203</v>
      </c>
      <c r="D160" s="173" t="s">
        <v>124</v>
      </c>
      <c r="E160" s="174" t="s">
        <v>204</v>
      </c>
      <c r="F160" s="175" t="s">
        <v>205</v>
      </c>
      <c r="G160" s="176" t="s">
        <v>127</v>
      </c>
      <c r="H160" s="177">
        <v>441</v>
      </c>
      <c r="I160" s="178"/>
      <c r="J160" s="179">
        <f>ROUND(I160*H160,2)</f>
        <v>0</v>
      </c>
      <c r="K160" s="180"/>
      <c r="L160" s="38"/>
      <c r="M160" s="181" t="s">
        <v>1</v>
      </c>
      <c r="N160" s="182" t="s">
        <v>41</v>
      </c>
      <c r="O160" s="76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5" t="s">
        <v>128</v>
      </c>
      <c r="AT160" s="185" t="s">
        <v>124</v>
      </c>
      <c r="AU160" s="185" t="s">
        <v>86</v>
      </c>
      <c r="AY160" s="18" t="s">
        <v>122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8" t="s">
        <v>84</v>
      </c>
      <c r="BK160" s="186">
        <f>ROUND(I160*H160,2)</f>
        <v>0</v>
      </c>
      <c r="BL160" s="18" t="s">
        <v>128</v>
      </c>
      <c r="BM160" s="185" t="s">
        <v>206</v>
      </c>
    </row>
    <row r="161" s="14" customFormat="1">
      <c r="A161" s="14"/>
      <c r="B161" s="195"/>
      <c r="C161" s="14"/>
      <c r="D161" s="188" t="s">
        <v>141</v>
      </c>
      <c r="E161" s="196" t="s">
        <v>1</v>
      </c>
      <c r="F161" s="197" t="s">
        <v>207</v>
      </c>
      <c r="G161" s="14"/>
      <c r="H161" s="198">
        <v>380</v>
      </c>
      <c r="I161" s="199"/>
      <c r="J161" s="14"/>
      <c r="K161" s="14"/>
      <c r="L161" s="195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6" t="s">
        <v>141</v>
      </c>
      <c r="AU161" s="196" t="s">
        <v>86</v>
      </c>
      <c r="AV161" s="14" t="s">
        <v>86</v>
      </c>
      <c r="AW161" s="14" t="s">
        <v>33</v>
      </c>
      <c r="AX161" s="14" t="s">
        <v>76</v>
      </c>
      <c r="AY161" s="196" t="s">
        <v>122</v>
      </c>
    </row>
    <row r="162" s="13" customFormat="1">
      <c r="A162" s="13"/>
      <c r="B162" s="187"/>
      <c r="C162" s="13"/>
      <c r="D162" s="188" t="s">
        <v>141</v>
      </c>
      <c r="E162" s="189" t="s">
        <v>1</v>
      </c>
      <c r="F162" s="190" t="s">
        <v>208</v>
      </c>
      <c r="G162" s="13"/>
      <c r="H162" s="189" t="s">
        <v>1</v>
      </c>
      <c r="I162" s="191"/>
      <c r="J162" s="13"/>
      <c r="K162" s="13"/>
      <c r="L162" s="187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9" t="s">
        <v>141</v>
      </c>
      <c r="AU162" s="189" t="s">
        <v>86</v>
      </c>
      <c r="AV162" s="13" t="s">
        <v>84</v>
      </c>
      <c r="AW162" s="13" t="s">
        <v>33</v>
      </c>
      <c r="AX162" s="13" t="s">
        <v>76</v>
      </c>
      <c r="AY162" s="189" t="s">
        <v>122</v>
      </c>
    </row>
    <row r="163" s="14" customFormat="1">
      <c r="A163" s="14"/>
      <c r="B163" s="195"/>
      <c r="C163" s="14"/>
      <c r="D163" s="188" t="s">
        <v>141</v>
      </c>
      <c r="E163" s="196" t="s">
        <v>1</v>
      </c>
      <c r="F163" s="197" t="s">
        <v>209</v>
      </c>
      <c r="G163" s="14"/>
      <c r="H163" s="198">
        <v>11</v>
      </c>
      <c r="I163" s="199"/>
      <c r="J163" s="14"/>
      <c r="K163" s="14"/>
      <c r="L163" s="195"/>
      <c r="M163" s="200"/>
      <c r="N163" s="201"/>
      <c r="O163" s="201"/>
      <c r="P163" s="201"/>
      <c r="Q163" s="201"/>
      <c r="R163" s="201"/>
      <c r="S163" s="201"/>
      <c r="T163" s="20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6" t="s">
        <v>141</v>
      </c>
      <c r="AU163" s="196" t="s">
        <v>86</v>
      </c>
      <c r="AV163" s="14" t="s">
        <v>86</v>
      </c>
      <c r="AW163" s="14" t="s">
        <v>33</v>
      </c>
      <c r="AX163" s="14" t="s">
        <v>76</v>
      </c>
      <c r="AY163" s="196" t="s">
        <v>122</v>
      </c>
    </row>
    <row r="164" s="14" customFormat="1">
      <c r="A164" s="14"/>
      <c r="B164" s="195"/>
      <c r="C164" s="14"/>
      <c r="D164" s="188" t="s">
        <v>141</v>
      </c>
      <c r="E164" s="196" t="s">
        <v>1</v>
      </c>
      <c r="F164" s="197" t="s">
        <v>210</v>
      </c>
      <c r="G164" s="14"/>
      <c r="H164" s="198">
        <v>40</v>
      </c>
      <c r="I164" s="199"/>
      <c r="J164" s="14"/>
      <c r="K164" s="14"/>
      <c r="L164" s="195"/>
      <c r="M164" s="200"/>
      <c r="N164" s="201"/>
      <c r="O164" s="201"/>
      <c r="P164" s="201"/>
      <c r="Q164" s="201"/>
      <c r="R164" s="201"/>
      <c r="S164" s="201"/>
      <c r="T164" s="20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6" t="s">
        <v>141</v>
      </c>
      <c r="AU164" s="196" t="s">
        <v>86</v>
      </c>
      <c r="AV164" s="14" t="s">
        <v>86</v>
      </c>
      <c r="AW164" s="14" t="s">
        <v>33</v>
      </c>
      <c r="AX164" s="14" t="s">
        <v>76</v>
      </c>
      <c r="AY164" s="196" t="s">
        <v>122</v>
      </c>
    </row>
    <row r="165" s="14" customFormat="1">
      <c r="A165" s="14"/>
      <c r="B165" s="195"/>
      <c r="C165" s="14"/>
      <c r="D165" s="188" t="s">
        <v>141</v>
      </c>
      <c r="E165" s="196" t="s">
        <v>1</v>
      </c>
      <c r="F165" s="197" t="s">
        <v>211</v>
      </c>
      <c r="G165" s="14"/>
      <c r="H165" s="198">
        <v>10</v>
      </c>
      <c r="I165" s="199"/>
      <c r="J165" s="14"/>
      <c r="K165" s="14"/>
      <c r="L165" s="195"/>
      <c r="M165" s="200"/>
      <c r="N165" s="201"/>
      <c r="O165" s="201"/>
      <c r="P165" s="201"/>
      <c r="Q165" s="201"/>
      <c r="R165" s="201"/>
      <c r="S165" s="201"/>
      <c r="T165" s="20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6" t="s">
        <v>141</v>
      </c>
      <c r="AU165" s="196" t="s">
        <v>86</v>
      </c>
      <c r="AV165" s="14" t="s">
        <v>86</v>
      </c>
      <c r="AW165" s="14" t="s">
        <v>33</v>
      </c>
      <c r="AX165" s="14" t="s">
        <v>76</v>
      </c>
      <c r="AY165" s="196" t="s">
        <v>122</v>
      </c>
    </row>
    <row r="166" s="15" customFormat="1">
      <c r="A166" s="15"/>
      <c r="B166" s="203"/>
      <c r="C166" s="15"/>
      <c r="D166" s="188" t="s">
        <v>141</v>
      </c>
      <c r="E166" s="204" t="s">
        <v>1</v>
      </c>
      <c r="F166" s="205" t="s">
        <v>144</v>
      </c>
      <c r="G166" s="15"/>
      <c r="H166" s="206">
        <v>441</v>
      </c>
      <c r="I166" s="207"/>
      <c r="J166" s="15"/>
      <c r="K166" s="15"/>
      <c r="L166" s="203"/>
      <c r="M166" s="208"/>
      <c r="N166" s="209"/>
      <c r="O166" s="209"/>
      <c r="P166" s="209"/>
      <c r="Q166" s="209"/>
      <c r="R166" s="209"/>
      <c r="S166" s="209"/>
      <c r="T166" s="21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4" t="s">
        <v>141</v>
      </c>
      <c r="AU166" s="204" t="s">
        <v>86</v>
      </c>
      <c r="AV166" s="15" t="s">
        <v>128</v>
      </c>
      <c r="AW166" s="15" t="s">
        <v>33</v>
      </c>
      <c r="AX166" s="15" t="s">
        <v>84</v>
      </c>
      <c r="AY166" s="204" t="s">
        <v>122</v>
      </c>
    </row>
    <row r="167" s="2" customFormat="1" ht="37.8" customHeight="1">
      <c r="A167" s="37"/>
      <c r="B167" s="172"/>
      <c r="C167" s="173" t="s">
        <v>212</v>
      </c>
      <c r="D167" s="173" t="s">
        <v>124</v>
      </c>
      <c r="E167" s="174" t="s">
        <v>213</v>
      </c>
      <c r="F167" s="175" t="s">
        <v>214</v>
      </c>
      <c r="G167" s="176" t="s">
        <v>92</v>
      </c>
      <c r="H167" s="177">
        <v>1161.8</v>
      </c>
      <c r="I167" s="178"/>
      <c r="J167" s="179">
        <f>ROUND(I167*H167,2)</f>
        <v>0</v>
      </c>
      <c r="K167" s="180"/>
      <c r="L167" s="38"/>
      <c r="M167" s="181" t="s">
        <v>1</v>
      </c>
      <c r="N167" s="182" t="s">
        <v>41</v>
      </c>
      <c r="O167" s="76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5" t="s">
        <v>128</v>
      </c>
      <c r="AT167" s="185" t="s">
        <v>124</v>
      </c>
      <c r="AU167" s="185" t="s">
        <v>86</v>
      </c>
      <c r="AY167" s="18" t="s">
        <v>122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8" t="s">
        <v>84</v>
      </c>
      <c r="BK167" s="186">
        <f>ROUND(I167*H167,2)</f>
        <v>0</v>
      </c>
      <c r="BL167" s="18" t="s">
        <v>128</v>
      </c>
      <c r="BM167" s="185" t="s">
        <v>215</v>
      </c>
    </row>
    <row r="168" s="13" customFormat="1">
      <c r="A168" s="13"/>
      <c r="B168" s="187"/>
      <c r="C168" s="13"/>
      <c r="D168" s="188" t="s">
        <v>141</v>
      </c>
      <c r="E168" s="189" t="s">
        <v>1</v>
      </c>
      <c r="F168" s="190" t="s">
        <v>216</v>
      </c>
      <c r="G168" s="13"/>
      <c r="H168" s="189" t="s">
        <v>1</v>
      </c>
      <c r="I168" s="191"/>
      <c r="J168" s="13"/>
      <c r="K168" s="13"/>
      <c r="L168" s="187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141</v>
      </c>
      <c r="AU168" s="189" t="s">
        <v>86</v>
      </c>
      <c r="AV168" s="13" t="s">
        <v>84</v>
      </c>
      <c r="AW168" s="13" t="s">
        <v>33</v>
      </c>
      <c r="AX168" s="13" t="s">
        <v>76</v>
      </c>
      <c r="AY168" s="189" t="s">
        <v>122</v>
      </c>
    </row>
    <row r="169" s="14" customFormat="1">
      <c r="A169" s="14"/>
      <c r="B169" s="195"/>
      <c r="C169" s="14"/>
      <c r="D169" s="188" t="s">
        <v>141</v>
      </c>
      <c r="E169" s="196" t="s">
        <v>1</v>
      </c>
      <c r="F169" s="197" t="s">
        <v>217</v>
      </c>
      <c r="G169" s="14"/>
      <c r="H169" s="198">
        <v>121.8</v>
      </c>
      <c r="I169" s="199"/>
      <c r="J169" s="14"/>
      <c r="K169" s="14"/>
      <c r="L169" s="195"/>
      <c r="M169" s="200"/>
      <c r="N169" s="201"/>
      <c r="O169" s="201"/>
      <c r="P169" s="201"/>
      <c r="Q169" s="201"/>
      <c r="R169" s="201"/>
      <c r="S169" s="201"/>
      <c r="T169" s="20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6" t="s">
        <v>141</v>
      </c>
      <c r="AU169" s="196" t="s">
        <v>86</v>
      </c>
      <c r="AV169" s="14" t="s">
        <v>86</v>
      </c>
      <c r="AW169" s="14" t="s">
        <v>33</v>
      </c>
      <c r="AX169" s="14" t="s">
        <v>76</v>
      </c>
      <c r="AY169" s="196" t="s">
        <v>122</v>
      </c>
    </row>
    <row r="170" s="14" customFormat="1">
      <c r="A170" s="14"/>
      <c r="B170" s="195"/>
      <c r="C170" s="14"/>
      <c r="D170" s="188" t="s">
        <v>141</v>
      </c>
      <c r="E170" s="196" t="s">
        <v>1</v>
      </c>
      <c r="F170" s="197" t="s">
        <v>218</v>
      </c>
      <c r="G170" s="14"/>
      <c r="H170" s="198">
        <v>220</v>
      </c>
      <c r="I170" s="199"/>
      <c r="J170" s="14"/>
      <c r="K170" s="14"/>
      <c r="L170" s="195"/>
      <c r="M170" s="200"/>
      <c r="N170" s="201"/>
      <c r="O170" s="201"/>
      <c r="P170" s="201"/>
      <c r="Q170" s="201"/>
      <c r="R170" s="201"/>
      <c r="S170" s="201"/>
      <c r="T170" s="20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6" t="s">
        <v>141</v>
      </c>
      <c r="AU170" s="196" t="s">
        <v>86</v>
      </c>
      <c r="AV170" s="14" t="s">
        <v>86</v>
      </c>
      <c r="AW170" s="14" t="s">
        <v>33</v>
      </c>
      <c r="AX170" s="14" t="s">
        <v>76</v>
      </c>
      <c r="AY170" s="196" t="s">
        <v>122</v>
      </c>
    </row>
    <row r="171" s="14" customFormat="1">
      <c r="A171" s="14"/>
      <c r="B171" s="195"/>
      <c r="C171" s="14"/>
      <c r="D171" s="188" t="s">
        <v>141</v>
      </c>
      <c r="E171" s="196" t="s">
        <v>1</v>
      </c>
      <c r="F171" s="197" t="s">
        <v>219</v>
      </c>
      <c r="G171" s="14"/>
      <c r="H171" s="198">
        <v>760</v>
      </c>
      <c r="I171" s="199"/>
      <c r="J171" s="14"/>
      <c r="K171" s="14"/>
      <c r="L171" s="195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6" t="s">
        <v>141</v>
      </c>
      <c r="AU171" s="196" t="s">
        <v>86</v>
      </c>
      <c r="AV171" s="14" t="s">
        <v>86</v>
      </c>
      <c r="AW171" s="14" t="s">
        <v>33</v>
      </c>
      <c r="AX171" s="14" t="s">
        <v>76</v>
      </c>
      <c r="AY171" s="196" t="s">
        <v>122</v>
      </c>
    </row>
    <row r="172" s="14" customFormat="1">
      <c r="A172" s="14"/>
      <c r="B172" s="195"/>
      <c r="C172" s="14"/>
      <c r="D172" s="188" t="s">
        <v>141</v>
      </c>
      <c r="E172" s="196" t="s">
        <v>1</v>
      </c>
      <c r="F172" s="197" t="s">
        <v>220</v>
      </c>
      <c r="G172" s="14"/>
      <c r="H172" s="198">
        <v>60</v>
      </c>
      <c r="I172" s="199"/>
      <c r="J172" s="14"/>
      <c r="K172" s="14"/>
      <c r="L172" s="195"/>
      <c r="M172" s="200"/>
      <c r="N172" s="201"/>
      <c r="O172" s="201"/>
      <c r="P172" s="201"/>
      <c r="Q172" s="201"/>
      <c r="R172" s="201"/>
      <c r="S172" s="201"/>
      <c r="T172" s="20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96" t="s">
        <v>141</v>
      </c>
      <c r="AU172" s="196" t="s">
        <v>86</v>
      </c>
      <c r="AV172" s="14" t="s">
        <v>86</v>
      </c>
      <c r="AW172" s="14" t="s">
        <v>33</v>
      </c>
      <c r="AX172" s="14" t="s">
        <v>76</v>
      </c>
      <c r="AY172" s="196" t="s">
        <v>122</v>
      </c>
    </row>
    <row r="173" s="15" customFormat="1">
      <c r="A173" s="15"/>
      <c r="B173" s="203"/>
      <c r="C173" s="15"/>
      <c r="D173" s="188" t="s">
        <v>141</v>
      </c>
      <c r="E173" s="204" t="s">
        <v>1</v>
      </c>
      <c r="F173" s="205" t="s">
        <v>221</v>
      </c>
      <c r="G173" s="15"/>
      <c r="H173" s="206">
        <v>1161.8</v>
      </c>
      <c r="I173" s="207"/>
      <c r="J173" s="15"/>
      <c r="K173" s="15"/>
      <c r="L173" s="203"/>
      <c r="M173" s="208"/>
      <c r="N173" s="209"/>
      <c r="O173" s="209"/>
      <c r="P173" s="209"/>
      <c r="Q173" s="209"/>
      <c r="R173" s="209"/>
      <c r="S173" s="209"/>
      <c r="T173" s="21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04" t="s">
        <v>141</v>
      </c>
      <c r="AU173" s="204" t="s">
        <v>86</v>
      </c>
      <c r="AV173" s="15" t="s">
        <v>128</v>
      </c>
      <c r="AW173" s="15" t="s">
        <v>33</v>
      </c>
      <c r="AX173" s="15" t="s">
        <v>84</v>
      </c>
      <c r="AY173" s="204" t="s">
        <v>122</v>
      </c>
    </row>
    <row r="174" s="2" customFormat="1" ht="24.15" customHeight="1">
      <c r="A174" s="37"/>
      <c r="B174" s="172"/>
      <c r="C174" s="173" t="s">
        <v>222</v>
      </c>
      <c r="D174" s="173" t="s">
        <v>124</v>
      </c>
      <c r="E174" s="174" t="s">
        <v>223</v>
      </c>
      <c r="F174" s="175" t="s">
        <v>224</v>
      </c>
      <c r="G174" s="176" t="s">
        <v>92</v>
      </c>
      <c r="H174" s="177">
        <v>580.5</v>
      </c>
      <c r="I174" s="178"/>
      <c r="J174" s="179">
        <f>ROUND(I174*H174,2)</f>
        <v>0</v>
      </c>
      <c r="K174" s="180"/>
      <c r="L174" s="38"/>
      <c r="M174" s="181" t="s">
        <v>1</v>
      </c>
      <c r="N174" s="182" t="s">
        <v>41</v>
      </c>
      <c r="O174" s="76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5" t="s">
        <v>128</v>
      </c>
      <c r="AT174" s="185" t="s">
        <v>124</v>
      </c>
      <c r="AU174" s="185" t="s">
        <v>86</v>
      </c>
      <c r="AY174" s="18" t="s">
        <v>122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8" t="s">
        <v>84</v>
      </c>
      <c r="BK174" s="186">
        <f>ROUND(I174*H174,2)</f>
        <v>0</v>
      </c>
      <c r="BL174" s="18" t="s">
        <v>128</v>
      </c>
      <c r="BM174" s="185" t="s">
        <v>225</v>
      </c>
    </row>
    <row r="175" s="14" customFormat="1">
      <c r="A175" s="14"/>
      <c r="B175" s="195"/>
      <c r="C175" s="14"/>
      <c r="D175" s="188" t="s">
        <v>141</v>
      </c>
      <c r="E175" s="196" t="s">
        <v>1</v>
      </c>
      <c r="F175" s="197" t="s">
        <v>226</v>
      </c>
      <c r="G175" s="14"/>
      <c r="H175" s="198">
        <v>580.5</v>
      </c>
      <c r="I175" s="199"/>
      <c r="J175" s="14"/>
      <c r="K175" s="14"/>
      <c r="L175" s="195"/>
      <c r="M175" s="200"/>
      <c r="N175" s="201"/>
      <c r="O175" s="201"/>
      <c r="P175" s="201"/>
      <c r="Q175" s="201"/>
      <c r="R175" s="201"/>
      <c r="S175" s="201"/>
      <c r="T175" s="20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6" t="s">
        <v>141</v>
      </c>
      <c r="AU175" s="196" t="s">
        <v>86</v>
      </c>
      <c r="AV175" s="14" t="s">
        <v>86</v>
      </c>
      <c r="AW175" s="14" t="s">
        <v>33</v>
      </c>
      <c r="AX175" s="14" t="s">
        <v>76</v>
      </c>
      <c r="AY175" s="196" t="s">
        <v>122</v>
      </c>
    </row>
    <row r="176" s="15" customFormat="1">
      <c r="A176" s="15"/>
      <c r="B176" s="203"/>
      <c r="C176" s="15"/>
      <c r="D176" s="188" t="s">
        <v>141</v>
      </c>
      <c r="E176" s="204" t="s">
        <v>1</v>
      </c>
      <c r="F176" s="205" t="s">
        <v>144</v>
      </c>
      <c r="G176" s="15"/>
      <c r="H176" s="206">
        <v>580.5</v>
      </c>
      <c r="I176" s="207"/>
      <c r="J176" s="15"/>
      <c r="K176" s="15"/>
      <c r="L176" s="203"/>
      <c r="M176" s="208"/>
      <c r="N176" s="209"/>
      <c r="O176" s="209"/>
      <c r="P176" s="209"/>
      <c r="Q176" s="209"/>
      <c r="R176" s="209"/>
      <c r="S176" s="209"/>
      <c r="T176" s="21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4" t="s">
        <v>141</v>
      </c>
      <c r="AU176" s="204" t="s">
        <v>86</v>
      </c>
      <c r="AV176" s="15" t="s">
        <v>128</v>
      </c>
      <c r="AW176" s="15" t="s">
        <v>33</v>
      </c>
      <c r="AX176" s="15" t="s">
        <v>84</v>
      </c>
      <c r="AY176" s="204" t="s">
        <v>122</v>
      </c>
    </row>
    <row r="177" s="2" customFormat="1" ht="16.5" customHeight="1">
      <c r="A177" s="37"/>
      <c r="B177" s="172"/>
      <c r="C177" s="173" t="s">
        <v>227</v>
      </c>
      <c r="D177" s="173" t="s">
        <v>124</v>
      </c>
      <c r="E177" s="174" t="s">
        <v>228</v>
      </c>
      <c r="F177" s="175" t="s">
        <v>229</v>
      </c>
      <c r="G177" s="176" t="s">
        <v>92</v>
      </c>
      <c r="H177" s="177">
        <v>580.5</v>
      </c>
      <c r="I177" s="178"/>
      <c r="J177" s="179">
        <f>ROUND(I177*H177,2)</f>
        <v>0</v>
      </c>
      <c r="K177" s="180"/>
      <c r="L177" s="38"/>
      <c r="M177" s="181" t="s">
        <v>1</v>
      </c>
      <c r="N177" s="182" t="s">
        <v>41</v>
      </c>
      <c r="O177" s="76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5" t="s">
        <v>128</v>
      </c>
      <c r="AT177" s="185" t="s">
        <v>124</v>
      </c>
      <c r="AU177" s="185" t="s">
        <v>86</v>
      </c>
      <c r="AY177" s="18" t="s">
        <v>122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8" t="s">
        <v>84</v>
      </c>
      <c r="BK177" s="186">
        <f>ROUND(I177*H177,2)</f>
        <v>0</v>
      </c>
      <c r="BL177" s="18" t="s">
        <v>128</v>
      </c>
      <c r="BM177" s="185" t="s">
        <v>230</v>
      </c>
    </row>
    <row r="178" s="2" customFormat="1" ht="33" customHeight="1">
      <c r="A178" s="37"/>
      <c r="B178" s="172"/>
      <c r="C178" s="173" t="s">
        <v>7</v>
      </c>
      <c r="D178" s="173" t="s">
        <v>124</v>
      </c>
      <c r="E178" s="174" t="s">
        <v>231</v>
      </c>
      <c r="F178" s="175" t="s">
        <v>232</v>
      </c>
      <c r="G178" s="176" t="s">
        <v>127</v>
      </c>
      <c r="H178" s="177">
        <v>140</v>
      </c>
      <c r="I178" s="178"/>
      <c r="J178" s="179">
        <f>ROUND(I178*H178,2)</f>
        <v>0</v>
      </c>
      <c r="K178" s="180"/>
      <c r="L178" s="38"/>
      <c r="M178" s="181" t="s">
        <v>1</v>
      </c>
      <c r="N178" s="182" t="s">
        <v>41</v>
      </c>
      <c r="O178" s="76"/>
      <c r="P178" s="183">
        <f>O178*H178</f>
        <v>0</v>
      </c>
      <c r="Q178" s="183">
        <v>0.001</v>
      </c>
      <c r="R178" s="183">
        <f>Q178*H178</f>
        <v>0.14000000000000001</v>
      </c>
      <c r="S178" s="183">
        <v>0</v>
      </c>
      <c r="T178" s="18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5" t="s">
        <v>128</v>
      </c>
      <c r="AT178" s="185" t="s">
        <v>124</v>
      </c>
      <c r="AU178" s="185" t="s">
        <v>86</v>
      </c>
      <c r="AY178" s="18" t="s">
        <v>122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8" t="s">
        <v>84</v>
      </c>
      <c r="BK178" s="186">
        <f>ROUND(I178*H178,2)</f>
        <v>0</v>
      </c>
      <c r="BL178" s="18" t="s">
        <v>128</v>
      </c>
      <c r="BM178" s="185" t="s">
        <v>233</v>
      </c>
    </row>
    <row r="179" s="13" customFormat="1">
      <c r="A179" s="13"/>
      <c r="B179" s="187"/>
      <c r="C179" s="13"/>
      <c r="D179" s="188" t="s">
        <v>141</v>
      </c>
      <c r="E179" s="189" t="s">
        <v>1</v>
      </c>
      <c r="F179" s="190" t="s">
        <v>234</v>
      </c>
      <c r="G179" s="13"/>
      <c r="H179" s="189" t="s">
        <v>1</v>
      </c>
      <c r="I179" s="191"/>
      <c r="J179" s="13"/>
      <c r="K179" s="13"/>
      <c r="L179" s="187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141</v>
      </c>
      <c r="AU179" s="189" t="s">
        <v>86</v>
      </c>
      <c r="AV179" s="13" t="s">
        <v>84</v>
      </c>
      <c r="AW179" s="13" t="s">
        <v>33</v>
      </c>
      <c r="AX179" s="13" t="s">
        <v>76</v>
      </c>
      <c r="AY179" s="189" t="s">
        <v>122</v>
      </c>
    </row>
    <row r="180" s="14" customFormat="1">
      <c r="A180" s="14"/>
      <c r="B180" s="195"/>
      <c r="C180" s="14"/>
      <c r="D180" s="188" t="s">
        <v>141</v>
      </c>
      <c r="E180" s="196" t="s">
        <v>1</v>
      </c>
      <c r="F180" s="197" t="s">
        <v>235</v>
      </c>
      <c r="G180" s="14"/>
      <c r="H180" s="198">
        <v>140</v>
      </c>
      <c r="I180" s="199"/>
      <c r="J180" s="14"/>
      <c r="K180" s="14"/>
      <c r="L180" s="195"/>
      <c r="M180" s="200"/>
      <c r="N180" s="201"/>
      <c r="O180" s="201"/>
      <c r="P180" s="201"/>
      <c r="Q180" s="201"/>
      <c r="R180" s="201"/>
      <c r="S180" s="201"/>
      <c r="T180" s="20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6" t="s">
        <v>141</v>
      </c>
      <c r="AU180" s="196" t="s">
        <v>86</v>
      </c>
      <c r="AV180" s="14" t="s">
        <v>86</v>
      </c>
      <c r="AW180" s="14" t="s">
        <v>33</v>
      </c>
      <c r="AX180" s="14" t="s">
        <v>84</v>
      </c>
      <c r="AY180" s="196" t="s">
        <v>122</v>
      </c>
    </row>
    <row r="181" s="2" customFormat="1" ht="21.75" customHeight="1">
      <c r="A181" s="37"/>
      <c r="B181" s="172"/>
      <c r="C181" s="211" t="s">
        <v>236</v>
      </c>
      <c r="D181" s="211" t="s">
        <v>237</v>
      </c>
      <c r="E181" s="212" t="s">
        <v>238</v>
      </c>
      <c r="F181" s="213" t="s">
        <v>239</v>
      </c>
      <c r="G181" s="214" t="s">
        <v>127</v>
      </c>
      <c r="H181" s="215">
        <v>147</v>
      </c>
      <c r="I181" s="216"/>
      <c r="J181" s="217">
        <f>ROUND(I181*H181,2)</f>
        <v>0</v>
      </c>
      <c r="K181" s="218"/>
      <c r="L181" s="219"/>
      <c r="M181" s="220" t="s">
        <v>1</v>
      </c>
      <c r="N181" s="221" t="s">
        <v>41</v>
      </c>
      <c r="O181" s="76"/>
      <c r="P181" s="183">
        <f>O181*H181</f>
        <v>0</v>
      </c>
      <c r="Q181" s="183">
        <v>0.0020999999999999999</v>
      </c>
      <c r="R181" s="183">
        <f>Q181*H181</f>
        <v>0.30869999999999997</v>
      </c>
      <c r="S181" s="183">
        <v>0</v>
      </c>
      <c r="T181" s="18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5" t="s">
        <v>159</v>
      </c>
      <c r="AT181" s="185" t="s">
        <v>237</v>
      </c>
      <c r="AU181" s="185" t="s">
        <v>86</v>
      </c>
      <c r="AY181" s="18" t="s">
        <v>122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8" t="s">
        <v>84</v>
      </c>
      <c r="BK181" s="186">
        <f>ROUND(I181*H181,2)</f>
        <v>0</v>
      </c>
      <c r="BL181" s="18" t="s">
        <v>128</v>
      </c>
      <c r="BM181" s="185" t="s">
        <v>240</v>
      </c>
    </row>
    <row r="182" s="14" customFormat="1">
      <c r="A182" s="14"/>
      <c r="B182" s="195"/>
      <c r="C182" s="14"/>
      <c r="D182" s="188" t="s">
        <v>141</v>
      </c>
      <c r="E182" s="196" t="s">
        <v>1</v>
      </c>
      <c r="F182" s="197" t="s">
        <v>241</v>
      </c>
      <c r="G182" s="14"/>
      <c r="H182" s="198">
        <v>147</v>
      </c>
      <c r="I182" s="199"/>
      <c r="J182" s="14"/>
      <c r="K182" s="14"/>
      <c r="L182" s="195"/>
      <c r="M182" s="200"/>
      <c r="N182" s="201"/>
      <c r="O182" s="201"/>
      <c r="P182" s="201"/>
      <c r="Q182" s="201"/>
      <c r="R182" s="201"/>
      <c r="S182" s="201"/>
      <c r="T182" s="20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6" t="s">
        <v>141</v>
      </c>
      <c r="AU182" s="196" t="s">
        <v>86</v>
      </c>
      <c r="AV182" s="14" t="s">
        <v>86</v>
      </c>
      <c r="AW182" s="14" t="s">
        <v>33</v>
      </c>
      <c r="AX182" s="14" t="s">
        <v>84</v>
      </c>
      <c r="AY182" s="196" t="s">
        <v>122</v>
      </c>
    </row>
    <row r="183" s="12" customFormat="1" ht="22.8" customHeight="1">
      <c r="A183" s="12"/>
      <c r="B183" s="159"/>
      <c r="C183" s="12"/>
      <c r="D183" s="160" t="s">
        <v>75</v>
      </c>
      <c r="E183" s="170" t="s">
        <v>128</v>
      </c>
      <c r="F183" s="170" t="s">
        <v>242</v>
      </c>
      <c r="G183" s="12"/>
      <c r="H183" s="12"/>
      <c r="I183" s="162"/>
      <c r="J183" s="171">
        <f>BK183</f>
        <v>0</v>
      </c>
      <c r="K183" s="12"/>
      <c r="L183" s="159"/>
      <c r="M183" s="164"/>
      <c r="N183" s="165"/>
      <c r="O183" s="165"/>
      <c r="P183" s="166">
        <f>SUM(P184:P209)</f>
        <v>0</v>
      </c>
      <c r="Q183" s="165"/>
      <c r="R183" s="166">
        <f>SUM(R184:R209)</f>
        <v>1496.4159</v>
      </c>
      <c r="S183" s="165"/>
      <c r="T183" s="167">
        <f>SUM(T184:T209)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0" t="s">
        <v>84</v>
      </c>
      <c r="AT183" s="168" t="s">
        <v>75</v>
      </c>
      <c r="AU183" s="168" t="s">
        <v>84</v>
      </c>
      <c r="AY183" s="160" t="s">
        <v>122</v>
      </c>
      <c r="BK183" s="169">
        <f>SUM(BK184:BK209)</f>
        <v>0</v>
      </c>
    </row>
    <row r="184" s="2" customFormat="1" ht="33" customHeight="1">
      <c r="A184" s="37"/>
      <c r="B184" s="172"/>
      <c r="C184" s="173" t="s">
        <v>243</v>
      </c>
      <c r="D184" s="173" t="s">
        <v>124</v>
      </c>
      <c r="E184" s="174" t="s">
        <v>244</v>
      </c>
      <c r="F184" s="175" t="s">
        <v>245</v>
      </c>
      <c r="G184" s="176" t="s">
        <v>92</v>
      </c>
      <c r="H184" s="177">
        <v>150.27000000000001</v>
      </c>
      <c r="I184" s="178"/>
      <c r="J184" s="179">
        <f>ROUND(I184*H184,2)</f>
        <v>0</v>
      </c>
      <c r="K184" s="180"/>
      <c r="L184" s="38"/>
      <c r="M184" s="181" t="s">
        <v>1</v>
      </c>
      <c r="N184" s="182" t="s">
        <v>41</v>
      </c>
      <c r="O184" s="76"/>
      <c r="P184" s="183">
        <f>O184*H184</f>
        <v>0</v>
      </c>
      <c r="Q184" s="183">
        <v>1.8899999999999999</v>
      </c>
      <c r="R184" s="183">
        <f>Q184*H184</f>
        <v>284.01030000000003</v>
      </c>
      <c r="S184" s="183">
        <v>0</v>
      </c>
      <c r="T184" s="18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5" t="s">
        <v>128</v>
      </c>
      <c r="AT184" s="185" t="s">
        <v>124</v>
      </c>
      <c r="AU184" s="185" t="s">
        <v>86</v>
      </c>
      <c r="AY184" s="18" t="s">
        <v>122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18" t="s">
        <v>84</v>
      </c>
      <c r="BK184" s="186">
        <f>ROUND(I184*H184,2)</f>
        <v>0</v>
      </c>
      <c r="BL184" s="18" t="s">
        <v>128</v>
      </c>
      <c r="BM184" s="185" t="s">
        <v>246</v>
      </c>
    </row>
    <row r="185" s="13" customFormat="1">
      <c r="A185" s="13"/>
      <c r="B185" s="187"/>
      <c r="C185" s="13"/>
      <c r="D185" s="188" t="s">
        <v>141</v>
      </c>
      <c r="E185" s="189" t="s">
        <v>1</v>
      </c>
      <c r="F185" s="190" t="s">
        <v>247</v>
      </c>
      <c r="G185" s="13"/>
      <c r="H185" s="189" t="s">
        <v>1</v>
      </c>
      <c r="I185" s="191"/>
      <c r="J185" s="13"/>
      <c r="K185" s="13"/>
      <c r="L185" s="187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9" t="s">
        <v>141</v>
      </c>
      <c r="AU185" s="189" t="s">
        <v>86</v>
      </c>
      <c r="AV185" s="13" t="s">
        <v>84</v>
      </c>
      <c r="AW185" s="13" t="s">
        <v>33</v>
      </c>
      <c r="AX185" s="13" t="s">
        <v>76</v>
      </c>
      <c r="AY185" s="189" t="s">
        <v>122</v>
      </c>
    </row>
    <row r="186" s="14" customFormat="1">
      <c r="A186" s="14"/>
      <c r="B186" s="195"/>
      <c r="C186" s="14"/>
      <c r="D186" s="188" t="s">
        <v>141</v>
      </c>
      <c r="E186" s="196" t="s">
        <v>1</v>
      </c>
      <c r="F186" s="197" t="s">
        <v>248</v>
      </c>
      <c r="G186" s="14"/>
      <c r="H186" s="198">
        <v>114</v>
      </c>
      <c r="I186" s="199"/>
      <c r="J186" s="14"/>
      <c r="K186" s="14"/>
      <c r="L186" s="195"/>
      <c r="M186" s="200"/>
      <c r="N186" s="201"/>
      <c r="O186" s="201"/>
      <c r="P186" s="201"/>
      <c r="Q186" s="201"/>
      <c r="R186" s="201"/>
      <c r="S186" s="201"/>
      <c r="T186" s="20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6" t="s">
        <v>141</v>
      </c>
      <c r="AU186" s="196" t="s">
        <v>86</v>
      </c>
      <c r="AV186" s="14" t="s">
        <v>86</v>
      </c>
      <c r="AW186" s="14" t="s">
        <v>33</v>
      </c>
      <c r="AX186" s="14" t="s">
        <v>76</v>
      </c>
      <c r="AY186" s="196" t="s">
        <v>122</v>
      </c>
    </row>
    <row r="187" s="14" customFormat="1">
      <c r="A187" s="14"/>
      <c r="B187" s="195"/>
      <c r="C187" s="14"/>
      <c r="D187" s="188" t="s">
        <v>141</v>
      </c>
      <c r="E187" s="196" t="s">
        <v>1</v>
      </c>
      <c r="F187" s="197" t="s">
        <v>249</v>
      </c>
      <c r="G187" s="14"/>
      <c r="H187" s="198">
        <v>18.27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141</v>
      </c>
      <c r="AU187" s="196" t="s">
        <v>86</v>
      </c>
      <c r="AV187" s="14" t="s">
        <v>86</v>
      </c>
      <c r="AW187" s="14" t="s">
        <v>33</v>
      </c>
      <c r="AX187" s="14" t="s">
        <v>76</v>
      </c>
      <c r="AY187" s="196" t="s">
        <v>122</v>
      </c>
    </row>
    <row r="188" s="14" customFormat="1">
      <c r="A188" s="14"/>
      <c r="B188" s="195"/>
      <c r="C188" s="14"/>
      <c r="D188" s="188" t="s">
        <v>141</v>
      </c>
      <c r="E188" s="196" t="s">
        <v>1</v>
      </c>
      <c r="F188" s="197" t="s">
        <v>250</v>
      </c>
      <c r="G188" s="14"/>
      <c r="H188" s="198">
        <v>18</v>
      </c>
      <c r="I188" s="199"/>
      <c r="J188" s="14"/>
      <c r="K188" s="14"/>
      <c r="L188" s="195"/>
      <c r="M188" s="200"/>
      <c r="N188" s="201"/>
      <c r="O188" s="201"/>
      <c r="P188" s="201"/>
      <c r="Q188" s="201"/>
      <c r="R188" s="201"/>
      <c r="S188" s="201"/>
      <c r="T188" s="20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6" t="s">
        <v>141</v>
      </c>
      <c r="AU188" s="196" t="s">
        <v>86</v>
      </c>
      <c r="AV188" s="14" t="s">
        <v>86</v>
      </c>
      <c r="AW188" s="14" t="s">
        <v>33</v>
      </c>
      <c r="AX188" s="14" t="s">
        <v>76</v>
      </c>
      <c r="AY188" s="196" t="s">
        <v>122</v>
      </c>
    </row>
    <row r="189" s="15" customFormat="1">
      <c r="A189" s="15"/>
      <c r="B189" s="203"/>
      <c r="C189" s="15"/>
      <c r="D189" s="188" t="s">
        <v>141</v>
      </c>
      <c r="E189" s="204" t="s">
        <v>1</v>
      </c>
      <c r="F189" s="205" t="s">
        <v>144</v>
      </c>
      <c r="G189" s="15"/>
      <c r="H189" s="206">
        <v>150.27000000000001</v>
      </c>
      <c r="I189" s="207"/>
      <c r="J189" s="15"/>
      <c r="K189" s="15"/>
      <c r="L189" s="203"/>
      <c r="M189" s="208"/>
      <c r="N189" s="209"/>
      <c r="O189" s="209"/>
      <c r="P189" s="209"/>
      <c r="Q189" s="209"/>
      <c r="R189" s="209"/>
      <c r="S189" s="209"/>
      <c r="T189" s="21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4" t="s">
        <v>141</v>
      </c>
      <c r="AU189" s="204" t="s">
        <v>86</v>
      </c>
      <c r="AV189" s="15" t="s">
        <v>128</v>
      </c>
      <c r="AW189" s="15" t="s">
        <v>33</v>
      </c>
      <c r="AX189" s="15" t="s">
        <v>84</v>
      </c>
      <c r="AY189" s="204" t="s">
        <v>122</v>
      </c>
    </row>
    <row r="190" s="2" customFormat="1" ht="24.15" customHeight="1">
      <c r="A190" s="37"/>
      <c r="B190" s="172"/>
      <c r="C190" s="173" t="s">
        <v>251</v>
      </c>
      <c r="D190" s="173" t="s">
        <v>124</v>
      </c>
      <c r="E190" s="174" t="s">
        <v>252</v>
      </c>
      <c r="F190" s="175" t="s">
        <v>253</v>
      </c>
      <c r="G190" s="176" t="s">
        <v>92</v>
      </c>
      <c r="H190" s="177">
        <v>10.800000000000001</v>
      </c>
      <c r="I190" s="178"/>
      <c r="J190" s="179">
        <f>ROUND(I190*H190,2)</f>
        <v>0</v>
      </c>
      <c r="K190" s="180"/>
      <c r="L190" s="38"/>
      <c r="M190" s="181" t="s">
        <v>1</v>
      </c>
      <c r="N190" s="182" t="s">
        <v>41</v>
      </c>
      <c r="O190" s="76"/>
      <c r="P190" s="183">
        <f>O190*H190</f>
        <v>0</v>
      </c>
      <c r="Q190" s="183">
        <v>2.0019999999999998</v>
      </c>
      <c r="R190" s="183">
        <f>Q190*H190</f>
        <v>21.621600000000001</v>
      </c>
      <c r="S190" s="183">
        <v>0</v>
      </c>
      <c r="T190" s="18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5" t="s">
        <v>128</v>
      </c>
      <c r="AT190" s="185" t="s">
        <v>124</v>
      </c>
      <c r="AU190" s="185" t="s">
        <v>86</v>
      </c>
      <c r="AY190" s="18" t="s">
        <v>122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18" t="s">
        <v>84</v>
      </c>
      <c r="BK190" s="186">
        <f>ROUND(I190*H190,2)</f>
        <v>0</v>
      </c>
      <c r="BL190" s="18" t="s">
        <v>128</v>
      </c>
      <c r="BM190" s="185" t="s">
        <v>254</v>
      </c>
    </row>
    <row r="191" s="14" customFormat="1">
      <c r="A191" s="14"/>
      <c r="B191" s="195"/>
      <c r="C191" s="14"/>
      <c r="D191" s="188" t="s">
        <v>141</v>
      </c>
      <c r="E191" s="196" t="s">
        <v>1</v>
      </c>
      <c r="F191" s="197" t="s">
        <v>255</v>
      </c>
      <c r="G191" s="14"/>
      <c r="H191" s="198">
        <v>10.800000000000001</v>
      </c>
      <c r="I191" s="199"/>
      <c r="J191" s="14"/>
      <c r="K191" s="14"/>
      <c r="L191" s="195"/>
      <c r="M191" s="200"/>
      <c r="N191" s="201"/>
      <c r="O191" s="201"/>
      <c r="P191" s="201"/>
      <c r="Q191" s="201"/>
      <c r="R191" s="201"/>
      <c r="S191" s="201"/>
      <c r="T191" s="20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6" t="s">
        <v>141</v>
      </c>
      <c r="AU191" s="196" t="s">
        <v>86</v>
      </c>
      <c r="AV191" s="14" t="s">
        <v>86</v>
      </c>
      <c r="AW191" s="14" t="s">
        <v>33</v>
      </c>
      <c r="AX191" s="14" t="s">
        <v>76</v>
      </c>
      <c r="AY191" s="196" t="s">
        <v>122</v>
      </c>
    </row>
    <row r="192" s="15" customFormat="1">
      <c r="A192" s="15"/>
      <c r="B192" s="203"/>
      <c r="C192" s="15"/>
      <c r="D192" s="188" t="s">
        <v>141</v>
      </c>
      <c r="E192" s="204" t="s">
        <v>1</v>
      </c>
      <c r="F192" s="205" t="s">
        <v>144</v>
      </c>
      <c r="G192" s="15"/>
      <c r="H192" s="206">
        <v>10.800000000000001</v>
      </c>
      <c r="I192" s="207"/>
      <c r="J192" s="15"/>
      <c r="K192" s="15"/>
      <c r="L192" s="203"/>
      <c r="M192" s="208"/>
      <c r="N192" s="209"/>
      <c r="O192" s="209"/>
      <c r="P192" s="209"/>
      <c r="Q192" s="209"/>
      <c r="R192" s="209"/>
      <c r="S192" s="209"/>
      <c r="T192" s="210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4" t="s">
        <v>141</v>
      </c>
      <c r="AU192" s="204" t="s">
        <v>86</v>
      </c>
      <c r="AV192" s="15" t="s">
        <v>128</v>
      </c>
      <c r="AW192" s="15" t="s">
        <v>33</v>
      </c>
      <c r="AX192" s="15" t="s">
        <v>84</v>
      </c>
      <c r="AY192" s="204" t="s">
        <v>122</v>
      </c>
    </row>
    <row r="193" s="2" customFormat="1" ht="24.15" customHeight="1">
      <c r="A193" s="37"/>
      <c r="B193" s="172"/>
      <c r="C193" s="173" t="s">
        <v>256</v>
      </c>
      <c r="D193" s="173" t="s">
        <v>124</v>
      </c>
      <c r="E193" s="174" t="s">
        <v>257</v>
      </c>
      <c r="F193" s="175" t="s">
        <v>258</v>
      </c>
      <c r="G193" s="176" t="s">
        <v>127</v>
      </c>
      <c r="H193" s="177">
        <v>12</v>
      </c>
      <c r="I193" s="178"/>
      <c r="J193" s="179">
        <f>ROUND(I193*H193,2)</f>
        <v>0</v>
      </c>
      <c r="K193" s="180"/>
      <c r="L193" s="38"/>
      <c r="M193" s="181" t="s">
        <v>1</v>
      </c>
      <c r="N193" s="182" t="s">
        <v>41</v>
      </c>
      <c r="O193" s="76"/>
      <c r="P193" s="183">
        <f>O193*H193</f>
        <v>0</v>
      </c>
      <c r="Q193" s="183">
        <v>0</v>
      </c>
      <c r="R193" s="183">
        <f>Q193*H193</f>
        <v>0</v>
      </c>
      <c r="S193" s="183">
        <v>0</v>
      </c>
      <c r="T193" s="18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5" t="s">
        <v>128</v>
      </c>
      <c r="AT193" s="185" t="s">
        <v>124</v>
      </c>
      <c r="AU193" s="185" t="s">
        <v>86</v>
      </c>
      <c r="AY193" s="18" t="s">
        <v>122</v>
      </c>
      <c r="BE193" s="186">
        <f>IF(N193="základní",J193,0)</f>
        <v>0</v>
      </c>
      <c r="BF193" s="186">
        <f>IF(N193="snížená",J193,0)</f>
        <v>0</v>
      </c>
      <c r="BG193" s="186">
        <f>IF(N193="zákl. přenesená",J193,0)</f>
        <v>0</v>
      </c>
      <c r="BH193" s="186">
        <f>IF(N193="sníž. přenesená",J193,0)</f>
        <v>0</v>
      </c>
      <c r="BI193" s="186">
        <f>IF(N193="nulová",J193,0)</f>
        <v>0</v>
      </c>
      <c r="BJ193" s="18" t="s">
        <v>84</v>
      </c>
      <c r="BK193" s="186">
        <f>ROUND(I193*H193,2)</f>
        <v>0</v>
      </c>
      <c r="BL193" s="18" t="s">
        <v>128</v>
      </c>
      <c r="BM193" s="185" t="s">
        <v>259</v>
      </c>
    </row>
    <row r="194" s="14" customFormat="1">
      <c r="A194" s="14"/>
      <c r="B194" s="195"/>
      <c r="C194" s="14"/>
      <c r="D194" s="188" t="s">
        <v>141</v>
      </c>
      <c r="E194" s="196" t="s">
        <v>1</v>
      </c>
      <c r="F194" s="197" t="s">
        <v>260</v>
      </c>
      <c r="G194" s="14"/>
      <c r="H194" s="198">
        <v>12</v>
      </c>
      <c r="I194" s="199"/>
      <c r="J194" s="14"/>
      <c r="K194" s="14"/>
      <c r="L194" s="195"/>
      <c r="M194" s="200"/>
      <c r="N194" s="201"/>
      <c r="O194" s="201"/>
      <c r="P194" s="201"/>
      <c r="Q194" s="201"/>
      <c r="R194" s="201"/>
      <c r="S194" s="201"/>
      <c r="T194" s="20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6" t="s">
        <v>141</v>
      </c>
      <c r="AU194" s="196" t="s">
        <v>86</v>
      </c>
      <c r="AV194" s="14" t="s">
        <v>86</v>
      </c>
      <c r="AW194" s="14" t="s">
        <v>33</v>
      </c>
      <c r="AX194" s="14" t="s">
        <v>76</v>
      </c>
      <c r="AY194" s="196" t="s">
        <v>122</v>
      </c>
    </row>
    <row r="195" s="15" customFormat="1">
      <c r="A195" s="15"/>
      <c r="B195" s="203"/>
      <c r="C195" s="15"/>
      <c r="D195" s="188" t="s">
        <v>141</v>
      </c>
      <c r="E195" s="204" t="s">
        <v>1</v>
      </c>
      <c r="F195" s="205" t="s">
        <v>144</v>
      </c>
      <c r="G195" s="15"/>
      <c r="H195" s="206">
        <v>12</v>
      </c>
      <c r="I195" s="207"/>
      <c r="J195" s="15"/>
      <c r="K195" s="15"/>
      <c r="L195" s="203"/>
      <c r="M195" s="208"/>
      <c r="N195" s="209"/>
      <c r="O195" s="209"/>
      <c r="P195" s="209"/>
      <c r="Q195" s="209"/>
      <c r="R195" s="209"/>
      <c r="S195" s="209"/>
      <c r="T195" s="21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4" t="s">
        <v>141</v>
      </c>
      <c r="AU195" s="204" t="s">
        <v>86</v>
      </c>
      <c r="AV195" s="15" t="s">
        <v>128</v>
      </c>
      <c r="AW195" s="15" t="s">
        <v>33</v>
      </c>
      <c r="AX195" s="15" t="s">
        <v>84</v>
      </c>
      <c r="AY195" s="204" t="s">
        <v>122</v>
      </c>
    </row>
    <row r="196" s="2" customFormat="1" ht="33" customHeight="1">
      <c r="A196" s="37"/>
      <c r="B196" s="172"/>
      <c r="C196" s="173" t="s">
        <v>261</v>
      </c>
      <c r="D196" s="173" t="s">
        <v>124</v>
      </c>
      <c r="E196" s="174" t="s">
        <v>262</v>
      </c>
      <c r="F196" s="175" t="s">
        <v>263</v>
      </c>
      <c r="G196" s="176" t="s">
        <v>92</v>
      </c>
      <c r="H196" s="177">
        <v>115.2</v>
      </c>
      <c r="I196" s="178"/>
      <c r="J196" s="179">
        <f>ROUND(I196*H196,2)</f>
        <v>0</v>
      </c>
      <c r="K196" s="180"/>
      <c r="L196" s="38"/>
      <c r="M196" s="181" t="s">
        <v>1</v>
      </c>
      <c r="N196" s="182" t="s">
        <v>41</v>
      </c>
      <c r="O196" s="76"/>
      <c r="P196" s="183">
        <f>O196*H196</f>
        <v>0</v>
      </c>
      <c r="Q196" s="183">
        <v>1.54</v>
      </c>
      <c r="R196" s="183">
        <f>Q196*H196</f>
        <v>177.40800000000002</v>
      </c>
      <c r="S196" s="183">
        <v>0</v>
      </c>
      <c r="T196" s="18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5" t="s">
        <v>128</v>
      </c>
      <c r="AT196" s="185" t="s">
        <v>124</v>
      </c>
      <c r="AU196" s="185" t="s">
        <v>86</v>
      </c>
      <c r="AY196" s="18" t="s">
        <v>122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18" t="s">
        <v>84</v>
      </c>
      <c r="BK196" s="186">
        <f>ROUND(I196*H196,2)</f>
        <v>0</v>
      </c>
      <c r="BL196" s="18" t="s">
        <v>128</v>
      </c>
      <c r="BM196" s="185" t="s">
        <v>264</v>
      </c>
    </row>
    <row r="197" s="14" customFormat="1">
      <c r="A197" s="14"/>
      <c r="B197" s="195"/>
      <c r="C197" s="14"/>
      <c r="D197" s="188" t="s">
        <v>141</v>
      </c>
      <c r="E197" s="196" t="s">
        <v>1</v>
      </c>
      <c r="F197" s="197" t="s">
        <v>265</v>
      </c>
      <c r="G197" s="14"/>
      <c r="H197" s="198">
        <v>54</v>
      </c>
      <c r="I197" s="199"/>
      <c r="J197" s="14"/>
      <c r="K197" s="14"/>
      <c r="L197" s="195"/>
      <c r="M197" s="200"/>
      <c r="N197" s="201"/>
      <c r="O197" s="201"/>
      <c r="P197" s="201"/>
      <c r="Q197" s="201"/>
      <c r="R197" s="201"/>
      <c r="S197" s="201"/>
      <c r="T197" s="20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6" t="s">
        <v>141</v>
      </c>
      <c r="AU197" s="196" t="s">
        <v>86</v>
      </c>
      <c r="AV197" s="14" t="s">
        <v>86</v>
      </c>
      <c r="AW197" s="14" t="s">
        <v>33</v>
      </c>
      <c r="AX197" s="14" t="s">
        <v>76</v>
      </c>
      <c r="AY197" s="196" t="s">
        <v>122</v>
      </c>
    </row>
    <row r="198" s="14" customFormat="1">
      <c r="A198" s="14"/>
      <c r="B198" s="195"/>
      <c r="C198" s="14"/>
      <c r="D198" s="188" t="s">
        <v>141</v>
      </c>
      <c r="E198" s="196" t="s">
        <v>1</v>
      </c>
      <c r="F198" s="197" t="s">
        <v>266</v>
      </c>
      <c r="G198" s="14"/>
      <c r="H198" s="198">
        <v>13.199999999999999</v>
      </c>
      <c r="I198" s="199"/>
      <c r="J198" s="14"/>
      <c r="K198" s="14"/>
      <c r="L198" s="195"/>
      <c r="M198" s="200"/>
      <c r="N198" s="201"/>
      <c r="O198" s="201"/>
      <c r="P198" s="201"/>
      <c r="Q198" s="201"/>
      <c r="R198" s="201"/>
      <c r="S198" s="201"/>
      <c r="T198" s="20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6" t="s">
        <v>141</v>
      </c>
      <c r="AU198" s="196" t="s">
        <v>86</v>
      </c>
      <c r="AV198" s="14" t="s">
        <v>86</v>
      </c>
      <c r="AW198" s="14" t="s">
        <v>33</v>
      </c>
      <c r="AX198" s="14" t="s">
        <v>76</v>
      </c>
      <c r="AY198" s="196" t="s">
        <v>122</v>
      </c>
    </row>
    <row r="199" s="14" customFormat="1">
      <c r="A199" s="14"/>
      <c r="B199" s="195"/>
      <c r="C199" s="14"/>
      <c r="D199" s="188" t="s">
        <v>141</v>
      </c>
      <c r="E199" s="196" t="s">
        <v>1</v>
      </c>
      <c r="F199" s="197" t="s">
        <v>267</v>
      </c>
      <c r="G199" s="14"/>
      <c r="H199" s="198">
        <v>48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141</v>
      </c>
      <c r="AU199" s="196" t="s">
        <v>86</v>
      </c>
      <c r="AV199" s="14" t="s">
        <v>86</v>
      </c>
      <c r="AW199" s="14" t="s">
        <v>33</v>
      </c>
      <c r="AX199" s="14" t="s">
        <v>76</v>
      </c>
      <c r="AY199" s="196" t="s">
        <v>122</v>
      </c>
    </row>
    <row r="200" s="15" customFormat="1">
      <c r="A200" s="15"/>
      <c r="B200" s="203"/>
      <c r="C200" s="15"/>
      <c r="D200" s="188" t="s">
        <v>141</v>
      </c>
      <c r="E200" s="204" t="s">
        <v>1</v>
      </c>
      <c r="F200" s="205" t="s">
        <v>144</v>
      </c>
      <c r="G200" s="15"/>
      <c r="H200" s="206">
        <v>115.2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141</v>
      </c>
      <c r="AU200" s="204" t="s">
        <v>86</v>
      </c>
      <c r="AV200" s="15" t="s">
        <v>128</v>
      </c>
      <c r="AW200" s="15" t="s">
        <v>33</v>
      </c>
      <c r="AX200" s="15" t="s">
        <v>84</v>
      </c>
      <c r="AY200" s="204" t="s">
        <v>122</v>
      </c>
    </row>
    <row r="201" s="2" customFormat="1" ht="21.75" customHeight="1">
      <c r="A201" s="37"/>
      <c r="B201" s="172"/>
      <c r="C201" s="173" t="s">
        <v>268</v>
      </c>
      <c r="D201" s="173" t="s">
        <v>124</v>
      </c>
      <c r="E201" s="174" t="s">
        <v>269</v>
      </c>
      <c r="F201" s="175" t="s">
        <v>270</v>
      </c>
      <c r="G201" s="176" t="s">
        <v>92</v>
      </c>
      <c r="H201" s="177">
        <v>436.80000000000001</v>
      </c>
      <c r="I201" s="178"/>
      <c r="J201" s="179">
        <f>ROUND(I201*H201,2)</f>
        <v>0</v>
      </c>
      <c r="K201" s="180"/>
      <c r="L201" s="38"/>
      <c r="M201" s="181" t="s">
        <v>1</v>
      </c>
      <c r="N201" s="182" t="s">
        <v>41</v>
      </c>
      <c r="O201" s="76"/>
      <c r="P201" s="183">
        <f>O201*H201</f>
        <v>0</v>
      </c>
      <c r="Q201" s="183">
        <v>2.3199999999999998</v>
      </c>
      <c r="R201" s="183">
        <f>Q201*H201</f>
        <v>1013.376</v>
      </c>
      <c r="S201" s="183">
        <v>0</v>
      </c>
      <c r="T201" s="184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5" t="s">
        <v>128</v>
      </c>
      <c r="AT201" s="185" t="s">
        <v>124</v>
      </c>
      <c r="AU201" s="185" t="s">
        <v>86</v>
      </c>
      <c r="AY201" s="18" t="s">
        <v>122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8" t="s">
        <v>84</v>
      </c>
      <c r="BK201" s="186">
        <f>ROUND(I201*H201,2)</f>
        <v>0</v>
      </c>
      <c r="BL201" s="18" t="s">
        <v>128</v>
      </c>
      <c r="BM201" s="185" t="s">
        <v>271</v>
      </c>
    </row>
    <row r="202" s="14" customFormat="1">
      <c r="A202" s="14"/>
      <c r="B202" s="195"/>
      <c r="C202" s="14"/>
      <c r="D202" s="188" t="s">
        <v>141</v>
      </c>
      <c r="E202" s="196" t="s">
        <v>1</v>
      </c>
      <c r="F202" s="197" t="s">
        <v>272</v>
      </c>
      <c r="G202" s="14"/>
      <c r="H202" s="198">
        <v>456</v>
      </c>
      <c r="I202" s="199"/>
      <c r="J202" s="14"/>
      <c r="K202" s="14"/>
      <c r="L202" s="195"/>
      <c r="M202" s="200"/>
      <c r="N202" s="201"/>
      <c r="O202" s="201"/>
      <c r="P202" s="201"/>
      <c r="Q202" s="201"/>
      <c r="R202" s="201"/>
      <c r="S202" s="201"/>
      <c r="T202" s="20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6" t="s">
        <v>141</v>
      </c>
      <c r="AU202" s="196" t="s">
        <v>86</v>
      </c>
      <c r="AV202" s="14" t="s">
        <v>86</v>
      </c>
      <c r="AW202" s="14" t="s">
        <v>33</v>
      </c>
      <c r="AX202" s="14" t="s">
        <v>76</v>
      </c>
      <c r="AY202" s="196" t="s">
        <v>122</v>
      </c>
    </row>
    <row r="203" s="13" customFormat="1">
      <c r="A203" s="13"/>
      <c r="B203" s="187"/>
      <c r="C203" s="13"/>
      <c r="D203" s="188" t="s">
        <v>141</v>
      </c>
      <c r="E203" s="189" t="s">
        <v>1</v>
      </c>
      <c r="F203" s="190" t="s">
        <v>273</v>
      </c>
      <c r="G203" s="13"/>
      <c r="H203" s="189" t="s">
        <v>1</v>
      </c>
      <c r="I203" s="191"/>
      <c r="J203" s="13"/>
      <c r="K203" s="13"/>
      <c r="L203" s="187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9" t="s">
        <v>141</v>
      </c>
      <c r="AU203" s="189" t="s">
        <v>86</v>
      </c>
      <c r="AV203" s="13" t="s">
        <v>84</v>
      </c>
      <c r="AW203" s="13" t="s">
        <v>33</v>
      </c>
      <c r="AX203" s="13" t="s">
        <v>76</v>
      </c>
      <c r="AY203" s="189" t="s">
        <v>122</v>
      </c>
    </row>
    <row r="204" s="14" customFormat="1">
      <c r="A204" s="14"/>
      <c r="B204" s="195"/>
      <c r="C204" s="14"/>
      <c r="D204" s="188" t="s">
        <v>141</v>
      </c>
      <c r="E204" s="196" t="s">
        <v>1</v>
      </c>
      <c r="F204" s="197" t="s">
        <v>274</v>
      </c>
      <c r="G204" s="14"/>
      <c r="H204" s="198">
        <v>-19.199999999999999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141</v>
      </c>
      <c r="AU204" s="196" t="s">
        <v>86</v>
      </c>
      <c r="AV204" s="14" t="s">
        <v>86</v>
      </c>
      <c r="AW204" s="14" t="s">
        <v>33</v>
      </c>
      <c r="AX204" s="14" t="s">
        <v>76</v>
      </c>
      <c r="AY204" s="196" t="s">
        <v>122</v>
      </c>
    </row>
    <row r="205" s="15" customFormat="1">
      <c r="A205" s="15"/>
      <c r="B205" s="203"/>
      <c r="C205" s="15"/>
      <c r="D205" s="188" t="s">
        <v>141</v>
      </c>
      <c r="E205" s="204" t="s">
        <v>1</v>
      </c>
      <c r="F205" s="205" t="s">
        <v>144</v>
      </c>
      <c r="G205" s="15"/>
      <c r="H205" s="206">
        <v>436.80000000000001</v>
      </c>
      <c r="I205" s="207"/>
      <c r="J205" s="15"/>
      <c r="K205" s="15"/>
      <c r="L205" s="203"/>
      <c r="M205" s="208"/>
      <c r="N205" s="209"/>
      <c r="O205" s="209"/>
      <c r="P205" s="209"/>
      <c r="Q205" s="209"/>
      <c r="R205" s="209"/>
      <c r="S205" s="209"/>
      <c r="T205" s="21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04" t="s">
        <v>141</v>
      </c>
      <c r="AU205" s="204" t="s">
        <v>86</v>
      </c>
      <c r="AV205" s="15" t="s">
        <v>128</v>
      </c>
      <c r="AW205" s="15" t="s">
        <v>33</v>
      </c>
      <c r="AX205" s="15" t="s">
        <v>84</v>
      </c>
      <c r="AY205" s="204" t="s">
        <v>122</v>
      </c>
    </row>
    <row r="206" s="2" customFormat="1" ht="24.15" customHeight="1">
      <c r="A206" s="37"/>
      <c r="B206" s="172"/>
      <c r="C206" s="173" t="s">
        <v>275</v>
      </c>
      <c r="D206" s="173" t="s">
        <v>124</v>
      </c>
      <c r="E206" s="174" t="s">
        <v>276</v>
      </c>
      <c r="F206" s="175" t="s">
        <v>277</v>
      </c>
      <c r="G206" s="176" t="s">
        <v>92</v>
      </c>
      <c r="H206" s="177">
        <v>19.199999999999999</v>
      </c>
      <c r="I206" s="178"/>
      <c r="J206" s="179">
        <f>ROUND(I206*H206,2)</f>
        <v>0</v>
      </c>
      <c r="K206" s="180"/>
      <c r="L206" s="38"/>
      <c r="M206" s="181" t="s">
        <v>1</v>
      </c>
      <c r="N206" s="182" t="s">
        <v>41</v>
      </c>
      <c r="O206" s="76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5" t="s">
        <v>128</v>
      </c>
      <c r="AT206" s="185" t="s">
        <v>124</v>
      </c>
      <c r="AU206" s="185" t="s">
        <v>86</v>
      </c>
      <c r="AY206" s="18" t="s">
        <v>122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18" t="s">
        <v>84</v>
      </c>
      <c r="BK206" s="186">
        <f>ROUND(I206*H206,2)</f>
        <v>0</v>
      </c>
      <c r="BL206" s="18" t="s">
        <v>128</v>
      </c>
      <c r="BM206" s="185" t="s">
        <v>278</v>
      </c>
    </row>
    <row r="207" s="13" customFormat="1">
      <c r="A207" s="13"/>
      <c r="B207" s="187"/>
      <c r="C207" s="13"/>
      <c r="D207" s="188" t="s">
        <v>141</v>
      </c>
      <c r="E207" s="189" t="s">
        <v>1</v>
      </c>
      <c r="F207" s="190" t="s">
        <v>273</v>
      </c>
      <c r="G207" s="13"/>
      <c r="H207" s="189" t="s">
        <v>1</v>
      </c>
      <c r="I207" s="191"/>
      <c r="J207" s="13"/>
      <c r="K207" s="13"/>
      <c r="L207" s="187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9" t="s">
        <v>141</v>
      </c>
      <c r="AU207" s="189" t="s">
        <v>86</v>
      </c>
      <c r="AV207" s="13" t="s">
        <v>84</v>
      </c>
      <c r="AW207" s="13" t="s">
        <v>33</v>
      </c>
      <c r="AX207" s="13" t="s">
        <v>76</v>
      </c>
      <c r="AY207" s="189" t="s">
        <v>122</v>
      </c>
    </row>
    <row r="208" s="14" customFormat="1">
      <c r="A208" s="14"/>
      <c r="B208" s="195"/>
      <c r="C208" s="14"/>
      <c r="D208" s="188" t="s">
        <v>141</v>
      </c>
      <c r="E208" s="196" t="s">
        <v>1</v>
      </c>
      <c r="F208" s="197" t="s">
        <v>279</v>
      </c>
      <c r="G208" s="14"/>
      <c r="H208" s="198">
        <v>19.199999999999999</v>
      </c>
      <c r="I208" s="199"/>
      <c r="J208" s="14"/>
      <c r="K208" s="14"/>
      <c r="L208" s="195"/>
      <c r="M208" s="200"/>
      <c r="N208" s="201"/>
      <c r="O208" s="201"/>
      <c r="P208" s="201"/>
      <c r="Q208" s="201"/>
      <c r="R208" s="201"/>
      <c r="S208" s="201"/>
      <c r="T208" s="20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6" t="s">
        <v>141</v>
      </c>
      <c r="AU208" s="196" t="s">
        <v>86</v>
      </c>
      <c r="AV208" s="14" t="s">
        <v>86</v>
      </c>
      <c r="AW208" s="14" t="s">
        <v>33</v>
      </c>
      <c r="AX208" s="14" t="s">
        <v>76</v>
      </c>
      <c r="AY208" s="196" t="s">
        <v>122</v>
      </c>
    </row>
    <row r="209" s="15" customFormat="1">
      <c r="A209" s="15"/>
      <c r="B209" s="203"/>
      <c r="C209" s="15"/>
      <c r="D209" s="188" t="s">
        <v>141</v>
      </c>
      <c r="E209" s="204" t="s">
        <v>1</v>
      </c>
      <c r="F209" s="205" t="s">
        <v>144</v>
      </c>
      <c r="G209" s="15"/>
      <c r="H209" s="206">
        <v>19.199999999999999</v>
      </c>
      <c r="I209" s="207"/>
      <c r="J209" s="15"/>
      <c r="K209" s="15"/>
      <c r="L209" s="203"/>
      <c r="M209" s="208"/>
      <c r="N209" s="209"/>
      <c r="O209" s="209"/>
      <c r="P209" s="209"/>
      <c r="Q209" s="209"/>
      <c r="R209" s="209"/>
      <c r="S209" s="209"/>
      <c r="T209" s="21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04" t="s">
        <v>141</v>
      </c>
      <c r="AU209" s="204" t="s">
        <v>86</v>
      </c>
      <c r="AV209" s="15" t="s">
        <v>128</v>
      </c>
      <c r="AW209" s="15" t="s">
        <v>33</v>
      </c>
      <c r="AX209" s="15" t="s">
        <v>84</v>
      </c>
      <c r="AY209" s="204" t="s">
        <v>122</v>
      </c>
    </row>
    <row r="210" s="12" customFormat="1" ht="22.8" customHeight="1">
      <c r="A210" s="12"/>
      <c r="B210" s="159"/>
      <c r="C210" s="12"/>
      <c r="D210" s="160" t="s">
        <v>75</v>
      </c>
      <c r="E210" s="170" t="s">
        <v>280</v>
      </c>
      <c r="F210" s="170" t="s">
        <v>281</v>
      </c>
      <c r="G210" s="12"/>
      <c r="H210" s="12"/>
      <c r="I210" s="162"/>
      <c r="J210" s="171">
        <f>BK210</f>
        <v>0</v>
      </c>
      <c r="K210" s="12"/>
      <c r="L210" s="159"/>
      <c r="M210" s="164"/>
      <c r="N210" s="165"/>
      <c r="O210" s="165"/>
      <c r="P210" s="166">
        <f>SUM(P211:P212)</f>
        <v>0</v>
      </c>
      <c r="Q210" s="165"/>
      <c r="R210" s="166">
        <f>SUM(R211:R212)</f>
        <v>0</v>
      </c>
      <c r="S210" s="165"/>
      <c r="T210" s="16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0" t="s">
        <v>84</v>
      </c>
      <c r="AT210" s="168" t="s">
        <v>75</v>
      </c>
      <c r="AU210" s="168" t="s">
        <v>84</v>
      </c>
      <c r="AY210" s="160" t="s">
        <v>122</v>
      </c>
      <c r="BK210" s="169">
        <f>SUM(BK211:BK212)</f>
        <v>0</v>
      </c>
    </row>
    <row r="211" s="2" customFormat="1" ht="16.5" customHeight="1">
      <c r="A211" s="37"/>
      <c r="B211" s="172"/>
      <c r="C211" s="173" t="s">
        <v>282</v>
      </c>
      <c r="D211" s="173" t="s">
        <v>124</v>
      </c>
      <c r="E211" s="174" t="s">
        <v>283</v>
      </c>
      <c r="F211" s="175" t="s">
        <v>284</v>
      </c>
      <c r="G211" s="176" t="s">
        <v>285</v>
      </c>
      <c r="H211" s="177">
        <v>1506.163</v>
      </c>
      <c r="I211" s="178"/>
      <c r="J211" s="179">
        <f>ROUND(I211*H211,2)</f>
        <v>0</v>
      </c>
      <c r="K211" s="180"/>
      <c r="L211" s="38"/>
      <c r="M211" s="181" t="s">
        <v>1</v>
      </c>
      <c r="N211" s="182" t="s">
        <v>41</v>
      </c>
      <c r="O211" s="76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5" t="s">
        <v>128</v>
      </c>
      <c r="AT211" s="185" t="s">
        <v>124</v>
      </c>
      <c r="AU211" s="185" t="s">
        <v>86</v>
      </c>
      <c r="AY211" s="18" t="s">
        <v>122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18" t="s">
        <v>84</v>
      </c>
      <c r="BK211" s="186">
        <f>ROUND(I211*H211,2)</f>
        <v>0</v>
      </c>
      <c r="BL211" s="18" t="s">
        <v>128</v>
      </c>
      <c r="BM211" s="185" t="s">
        <v>286</v>
      </c>
    </row>
    <row r="212" s="2" customFormat="1" ht="33" customHeight="1">
      <c r="A212" s="37"/>
      <c r="B212" s="172"/>
      <c r="C212" s="173" t="s">
        <v>287</v>
      </c>
      <c r="D212" s="173" t="s">
        <v>124</v>
      </c>
      <c r="E212" s="174" t="s">
        <v>288</v>
      </c>
      <c r="F212" s="175" t="s">
        <v>289</v>
      </c>
      <c r="G212" s="176" t="s">
        <v>285</v>
      </c>
      <c r="H212" s="177">
        <v>1506.163</v>
      </c>
      <c r="I212" s="178"/>
      <c r="J212" s="179">
        <f>ROUND(I212*H212,2)</f>
        <v>0</v>
      </c>
      <c r="K212" s="180"/>
      <c r="L212" s="38"/>
      <c r="M212" s="222" t="s">
        <v>1</v>
      </c>
      <c r="N212" s="223" t="s">
        <v>41</v>
      </c>
      <c r="O212" s="224"/>
      <c r="P212" s="225">
        <f>O212*H212</f>
        <v>0</v>
      </c>
      <c r="Q212" s="225">
        <v>0</v>
      </c>
      <c r="R212" s="225">
        <f>Q212*H212</f>
        <v>0</v>
      </c>
      <c r="S212" s="225">
        <v>0</v>
      </c>
      <c r="T212" s="22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5" t="s">
        <v>128</v>
      </c>
      <c r="AT212" s="185" t="s">
        <v>124</v>
      </c>
      <c r="AU212" s="185" t="s">
        <v>86</v>
      </c>
      <c r="AY212" s="18" t="s">
        <v>122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8" t="s">
        <v>84</v>
      </c>
      <c r="BK212" s="186">
        <f>ROUND(I212*H212,2)</f>
        <v>0</v>
      </c>
      <c r="BL212" s="18" t="s">
        <v>128</v>
      </c>
      <c r="BM212" s="185" t="s">
        <v>290</v>
      </c>
    </row>
    <row r="213" s="2" customFormat="1" ht="6.96" customHeight="1">
      <c r="A213" s="37"/>
      <c r="B213" s="59"/>
      <c r="C213" s="60"/>
      <c r="D213" s="60"/>
      <c r="E213" s="60"/>
      <c r="F213" s="60"/>
      <c r="G213" s="60"/>
      <c r="H213" s="60"/>
      <c r="I213" s="60"/>
      <c r="J213" s="60"/>
      <c r="K213" s="60"/>
      <c r="L213" s="38"/>
      <c r="M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</sheetData>
  <autoFilter ref="C119:K21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94</v>
      </c>
      <c r="L4" s="21"/>
      <c r="M4" s="120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1" t="str">
        <f>'Rekapitulace stavby'!K6</f>
        <v xml:space="preserve">VT Slavič  km 0,100,oprava stabilizačního stupně a břehového opevněnbí,stavba č.8807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95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291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97</v>
      </c>
      <c r="G12" s="37"/>
      <c r="H12" s="37"/>
      <c r="I12" s="31" t="s">
        <v>22</v>
      </c>
      <c r="J12" s="68" t="str">
        <f>'Rekapitulace stavby'!AN8</f>
        <v>18. 5. 2025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29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30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32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5" t="s">
        <v>36</v>
      </c>
      <c r="E30" s="37"/>
      <c r="F30" s="37"/>
      <c r="G30" s="37"/>
      <c r="H30" s="37"/>
      <c r="I30" s="37"/>
      <c r="J30" s="95">
        <f>ROUND(J117,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6" t="s">
        <v>40</v>
      </c>
      <c r="E33" s="31" t="s">
        <v>41</v>
      </c>
      <c r="F33" s="127">
        <f>ROUND((SUM(BE117:BE129)),  2)</f>
        <v>0</v>
      </c>
      <c r="G33" s="37"/>
      <c r="H33" s="37"/>
      <c r="I33" s="128">
        <v>0.20999999999999999</v>
      </c>
      <c r="J33" s="127">
        <f>ROUND(((SUM(BE117:BE129))*I33),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7">
        <f>ROUND((SUM(BF117:BF129)),  2)</f>
        <v>0</v>
      </c>
      <c r="G34" s="37"/>
      <c r="H34" s="37"/>
      <c r="I34" s="128">
        <v>0.12</v>
      </c>
      <c r="J34" s="127">
        <f>ROUND(((SUM(BF117:BF129))*I34),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7">
        <f>ROUND((SUM(BG117:BG129)),  2)</f>
        <v>0</v>
      </c>
      <c r="G35" s="37"/>
      <c r="H35" s="37"/>
      <c r="I35" s="128">
        <v>0.20999999999999999</v>
      </c>
      <c r="J35" s="127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7">
        <f>ROUND((SUM(BH117:BH129)),  2)</f>
        <v>0</v>
      </c>
      <c r="G36" s="37"/>
      <c r="H36" s="37"/>
      <c r="I36" s="128">
        <v>0.12</v>
      </c>
      <c r="J36" s="127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7">
        <f>ROUND((SUM(BI117:BI129)),  2)</f>
        <v>0</v>
      </c>
      <c r="G37" s="37"/>
      <c r="H37" s="37"/>
      <c r="I37" s="128">
        <v>0</v>
      </c>
      <c r="J37" s="127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9"/>
      <c r="D39" s="130" t="s">
        <v>46</v>
      </c>
      <c r="E39" s="80"/>
      <c r="F39" s="80"/>
      <c r="G39" s="131" t="s">
        <v>47</v>
      </c>
      <c r="H39" s="132" t="s">
        <v>48</v>
      </c>
      <c r="I39" s="80"/>
      <c r="J39" s="133">
        <f>SUM(J30:J37)</f>
        <v>0</v>
      </c>
      <c r="K39" s="134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5" t="s">
        <v>52</v>
      </c>
      <c r="G61" s="57" t="s">
        <v>51</v>
      </c>
      <c r="H61" s="40"/>
      <c r="I61" s="40"/>
      <c r="J61" s="136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5" t="s">
        <v>52</v>
      </c>
      <c r="G76" s="57" t="s">
        <v>51</v>
      </c>
      <c r="H76" s="40"/>
      <c r="I76" s="40"/>
      <c r="J76" s="136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7"/>
      <c r="D85" s="37"/>
      <c r="E85" s="121" t="str">
        <f>E7</f>
        <v xml:space="preserve">VT Slavič  km 0,100,oprava stabilizačního stupně a břehového opevněnbí,stavba č.8807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95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VRN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>k.ú. Morávka</v>
      </c>
      <c r="G89" s="37"/>
      <c r="H89" s="37"/>
      <c r="I89" s="31" t="s">
        <v>22</v>
      </c>
      <c r="J89" s="68" t="str">
        <f>IF(J12="","",J12)</f>
        <v>18. 5. 2025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Povodí Odry ,státní podnik</v>
      </c>
      <c r="G91" s="37"/>
      <c r="H91" s="37"/>
      <c r="I91" s="31" t="s">
        <v>32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7" t="s">
        <v>99</v>
      </c>
      <c r="D94" s="129"/>
      <c r="E94" s="129"/>
      <c r="F94" s="129"/>
      <c r="G94" s="129"/>
      <c r="H94" s="129"/>
      <c r="I94" s="129"/>
      <c r="J94" s="138" t="s">
        <v>100</v>
      </c>
      <c r="K94" s="129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9" t="s">
        <v>101</v>
      </c>
      <c r="D96" s="37"/>
      <c r="E96" s="37"/>
      <c r="F96" s="37"/>
      <c r="G96" s="37"/>
      <c r="H96" s="37"/>
      <c r="I96" s="37"/>
      <c r="J96" s="95">
        <f>J117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102</v>
      </c>
    </row>
    <row r="97" hidden="1" s="9" customFormat="1" ht="24.96" customHeight="1">
      <c r="A97" s="9"/>
      <c r="B97" s="140"/>
      <c r="C97" s="9"/>
      <c r="D97" s="141" t="s">
        <v>292</v>
      </c>
      <c r="E97" s="142"/>
      <c r="F97" s="142"/>
      <c r="G97" s="142"/>
      <c r="H97" s="142"/>
      <c r="I97" s="142"/>
      <c r="J97" s="143">
        <f>J118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/>
    <row r="101" hidden="1"/>
    <row r="102" hidden="1"/>
    <row r="103" s="2" customFormat="1" ht="6.96" customHeight="1">
      <c r="A103" s="37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107</v>
      </c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6.25" customHeight="1">
      <c r="A107" s="37"/>
      <c r="B107" s="38"/>
      <c r="C107" s="37"/>
      <c r="D107" s="37"/>
      <c r="E107" s="121" t="str">
        <f>E7</f>
        <v xml:space="preserve">VT Slavič  km 0,100,oprava stabilizačního stupně a břehového opevněnbí,stavba č.8807</v>
      </c>
      <c r="F107" s="31"/>
      <c r="G107" s="31"/>
      <c r="H107" s="31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95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66" t="str">
        <f>E9</f>
        <v>VRN - Vedlejší náklady</v>
      </c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7"/>
      <c r="E111" s="37"/>
      <c r="F111" s="26" t="str">
        <f>F12</f>
        <v>k.ú. Morávka</v>
      </c>
      <c r="G111" s="37"/>
      <c r="H111" s="37"/>
      <c r="I111" s="31" t="s">
        <v>22</v>
      </c>
      <c r="J111" s="68" t="str">
        <f>IF(J12="","",J12)</f>
        <v>18. 5. 2025</v>
      </c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7"/>
      <c r="E113" s="37"/>
      <c r="F113" s="26" t="str">
        <f>E15</f>
        <v>Povodí Odry ,státní podnik</v>
      </c>
      <c r="G113" s="37"/>
      <c r="H113" s="37"/>
      <c r="I113" s="31" t="s">
        <v>32</v>
      </c>
      <c r="J113" s="35" t="str">
        <f>E21</f>
        <v xml:space="preserve">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30</v>
      </c>
      <c r="D114" s="37"/>
      <c r="E114" s="37"/>
      <c r="F114" s="26" t="str">
        <f>IF(E18="","",E18)</f>
        <v>Vyplň údaj</v>
      </c>
      <c r="G114" s="37"/>
      <c r="H114" s="37"/>
      <c r="I114" s="31" t="s">
        <v>34</v>
      </c>
      <c r="J114" s="35" t="str">
        <f>E24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48"/>
      <c r="B116" s="149"/>
      <c r="C116" s="150" t="s">
        <v>108</v>
      </c>
      <c r="D116" s="151" t="s">
        <v>61</v>
      </c>
      <c r="E116" s="151" t="s">
        <v>57</v>
      </c>
      <c r="F116" s="151" t="s">
        <v>58</v>
      </c>
      <c r="G116" s="151" t="s">
        <v>109</v>
      </c>
      <c r="H116" s="151" t="s">
        <v>110</v>
      </c>
      <c r="I116" s="151" t="s">
        <v>111</v>
      </c>
      <c r="J116" s="152" t="s">
        <v>100</v>
      </c>
      <c r="K116" s="153" t="s">
        <v>112</v>
      </c>
      <c r="L116" s="154"/>
      <c r="M116" s="85" t="s">
        <v>1</v>
      </c>
      <c r="N116" s="86" t="s">
        <v>40</v>
      </c>
      <c r="O116" s="86" t="s">
        <v>113</v>
      </c>
      <c r="P116" s="86" t="s">
        <v>114</v>
      </c>
      <c r="Q116" s="86" t="s">
        <v>115</v>
      </c>
      <c r="R116" s="86" t="s">
        <v>116</v>
      </c>
      <c r="S116" s="86" t="s">
        <v>117</v>
      </c>
      <c r="T116" s="87" t="s">
        <v>118</v>
      </c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</row>
    <row r="117" s="2" customFormat="1" ht="22.8" customHeight="1">
      <c r="A117" s="37"/>
      <c r="B117" s="38"/>
      <c r="C117" s="92" t="s">
        <v>119</v>
      </c>
      <c r="D117" s="37"/>
      <c r="E117" s="37"/>
      <c r="F117" s="37"/>
      <c r="G117" s="37"/>
      <c r="H117" s="37"/>
      <c r="I117" s="37"/>
      <c r="J117" s="155">
        <f>BK117</f>
        <v>0</v>
      </c>
      <c r="K117" s="37"/>
      <c r="L117" s="38"/>
      <c r="M117" s="88"/>
      <c r="N117" s="72"/>
      <c r="O117" s="89"/>
      <c r="P117" s="156">
        <f>P118</f>
        <v>0</v>
      </c>
      <c r="Q117" s="89"/>
      <c r="R117" s="156">
        <f>R118</f>
        <v>0</v>
      </c>
      <c r="S117" s="89"/>
      <c r="T117" s="157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75</v>
      </c>
      <c r="AU117" s="18" t="s">
        <v>102</v>
      </c>
      <c r="BK117" s="158">
        <f>BK118</f>
        <v>0</v>
      </c>
    </row>
    <row r="118" s="12" customFormat="1" ht="25.92" customHeight="1">
      <c r="A118" s="12"/>
      <c r="B118" s="159"/>
      <c r="C118" s="12"/>
      <c r="D118" s="160" t="s">
        <v>75</v>
      </c>
      <c r="E118" s="161" t="s">
        <v>87</v>
      </c>
      <c r="F118" s="161" t="s">
        <v>293</v>
      </c>
      <c r="G118" s="12"/>
      <c r="H118" s="12"/>
      <c r="I118" s="162"/>
      <c r="J118" s="163">
        <f>BK118</f>
        <v>0</v>
      </c>
      <c r="K118" s="12"/>
      <c r="L118" s="159"/>
      <c r="M118" s="164"/>
      <c r="N118" s="165"/>
      <c r="O118" s="165"/>
      <c r="P118" s="166">
        <f>SUM(P119:P129)</f>
        <v>0</v>
      </c>
      <c r="Q118" s="165"/>
      <c r="R118" s="166">
        <f>SUM(R119:R129)</f>
        <v>0</v>
      </c>
      <c r="S118" s="165"/>
      <c r="T118" s="167">
        <f>SUM(T119:T129)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0" t="s">
        <v>145</v>
      </c>
      <c r="AT118" s="168" t="s">
        <v>75</v>
      </c>
      <c r="AU118" s="168" t="s">
        <v>76</v>
      </c>
      <c r="AY118" s="160" t="s">
        <v>122</v>
      </c>
      <c r="BK118" s="169">
        <f>SUM(BK119:BK129)</f>
        <v>0</v>
      </c>
    </row>
    <row r="119" s="2" customFormat="1" ht="16.5" customHeight="1">
      <c r="A119" s="37"/>
      <c r="B119" s="172"/>
      <c r="C119" s="173" t="s">
        <v>84</v>
      </c>
      <c r="D119" s="173" t="s">
        <v>124</v>
      </c>
      <c r="E119" s="174" t="s">
        <v>294</v>
      </c>
      <c r="F119" s="175" t="s">
        <v>295</v>
      </c>
      <c r="G119" s="176" t="s">
        <v>296</v>
      </c>
      <c r="H119" s="177">
        <v>1</v>
      </c>
      <c r="I119" s="178"/>
      <c r="J119" s="179">
        <f>ROUND(I119*H119,2)</f>
        <v>0</v>
      </c>
      <c r="K119" s="180"/>
      <c r="L119" s="38"/>
      <c r="M119" s="181" t="s">
        <v>1</v>
      </c>
      <c r="N119" s="182" t="s">
        <v>41</v>
      </c>
      <c r="O119" s="76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5" t="s">
        <v>297</v>
      </c>
      <c r="AT119" s="185" t="s">
        <v>124</v>
      </c>
      <c r="AU119" s="185" t="s">
        <v>84</v>
      </c>
      <c r="AY119" s="18" t="s">
        <v>122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18" t="s">
        <v>84</v>
      </c>
      <c r="BK119" s="186">
        <f>ROUND(I119*H119,2)</f>
        <v>0</v>
      </c>
      <c r="BL119" s="18" t="s">
        <v>297</v>
      </c>
      <c r="BM119" s="185" t="s">
        <v>298</v>
      </c>
    </row>
    <row r="120" s="2" customFormat="1" ht="16.5" customHeight="1">
      <c r="A120" s="37"/>
      <c r="B120" s="172"/>
      <c r="C120" s="173" t="s">
        <v>86</v>
      </c>
      <c r="D120" s="173" t="s">
        <v>124</v>
      </c>
      <c r="E120" s="174" t="s">
        <v>299</v>
      </c>
      <c r="F120" s="175" t="s">
        <v>300</v>
      </c>
      <c r="G120" s="176" t="s">
        <v>296</v>
      </c>
      <c r="H120" s="177">
        <v>1</v>
      </c>
      <c r="I120" s="178"/>
      <c r="J120" s="179">
        <f>ROUND(I120*H120,2)</f>
        <v>0</v>
      </c>
      <c r="K120" s="180"/>
      <c r="L120" s="38"/>
      <c r="M120" s="181" t="s">
        <v>1</v>
      </c>
      <c r="N120" s="182" t="s">
        <v>41</v>
      </c>
      <c r="O120" s="76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5" t="s">
        <v>297</v>
      </c>
      <c r="AT120" s="185" t="s">
        <v>124</v>
      </c>
      <c r="AU120" s="185" t="s">
        <v>84</v>
      </c>
      <c r="AY120" s="18" t="s">
        <v>122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84</v>
      </c>
      <c r="BK120" s="186">
        <f>ROUND(I120*H120,2)</f>
        <v>0</v>
      </c>
      <c r="BL120" s="18" t="s">
        <v>297</v>
      </c>
      <c r="BM120" s="185" t="s">
        <v>301</v>
      </c>
    </row>
    <row r="121" s="2" customFormat="1" ht="21.75" customHeight="1">
      <c r="A121" s="37"/>
      <c r="B121" s="172"/>
      <c r="C121" s="173" t="s">
        <v>134</v>
      </c>
      <c r="D121" s="173" t="s">
        <v>124</v>
      </c>
      <c r="E121" s="174" t="s">
        <v>302</v>
      </c>
      <c r="F121" s="175" t="s">
        <v>303</v>
      </c>
      <c r="G121" s="176" t="s">
        <v>296</v>
      </c>
      <c r="H121" s="177">
        <v>1</v>
      </c>
      <c r="I121" s="178"/>
      <c r="J121" s="179">
        <f>ROUND(I121*H121,2)</f>
        <v>0</v>
      </c>
      <c r="K121" s="180"/>
      <c r="L121" s="38"/>
      <c r="M121" s="181" t="s">
        <v>1</v>
      </c>
      <c r="N121" s="182" t="s">
        <v>41</v>
      </c>
      <c r="O121" s="76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5" t="s">
        <v>297</v>
      </c>
      <c r="AT121" s="185" t="s">
        <v>124</v>
      </c>
      <c r="AU121" s="185" t="s">
        <v>84</v>
      </c>
      <c r="AY121" s="18" t="s">
        <v>122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84</v>
      </c>
      <c r="BK121" s="186">
        <f>ROUND(I121*H121,2)</f>
        <v>0</v>
      </c>
      <c r="BL121" s="18" t="s">
        <v>297</v>
      </c>
      <c r="BM121" s="185" t="s">
        <v>304</v>
      </c>
    </row>
    <row r="122" s="2" customFormat="1" ht="16.5" customHeight="1">
      <c r="A122" s="37"/>
      <c r="B122" s="172"/>
      <c r="C122" s="173" t="s">
        <v>128</v>
      </c>
      <c r="D122" s="173" t="s">
        <v>124</v>
      </c>
      <c r="E122" s="174" t="s">
        <v>305</v>
      </c>
      <c r="F122" s="175" t="s">
        <v>306</v>
      </c>
      <c r="G122" s="176" t="s">
        <v>296</v>
      </c>
      <c r="H122" s="177">
        <v>42239</v>
      </c>
      <c r="I122" s="178"/>
      <c r="J122" s="179">
        <f>ROUND(I122*H122,2)</f>
        <v>0</v>
      </c>
      <c r="K122" s="180"/>
      <c r="L122" s="38"/>
      <c r="M122" s="181" t="s">
        <v>1</v>
      </c>
      <c r="N122" s="182" t="s">
        <v>41</v>
      </c>
      <c r="O122" s="76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5" t="s">
        <v>297</v>
      </c>
      <c r="AT122" s="185" t="s">
        <v>124</v>
      </c>
      <c r="AU122" s="185" t="s">
        <v>84</v>
      </c>
      <c r="AY122" s="18" t="s">
        <v>122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18" t="s">
        <v>84</v>
      </c>
      <c r="BK122" s="186">
        <f>ROUND(I122*H122,2)</f>
        <v>0</v>
      </c>
      <c r="BL122" s="18" t="s">
        <v>297</v>
      </c>
      <c r="BM122" s="185" t="s">
        <v>307</v>
      </c>
    </row>
    <row r="123" s="2" customFormat="1" ht="16.5" customHeight="1">
      <c r="A123" s="37"/>
      <c r="B123" s="172"/>
      <c r="C123" s="173" t="s">
        <v>145</v>
      </c>
      <c r="D123" s="173" t="s">
        <v>124</v>
      </c>
      <c r="E123" s="174" t="s">
        <v>308</v>
      </c>
      <c r="F123" s="175" t="s">
        <v>309</v>
      </c>
      <c r="G123" s="176" t="s">
        <v>296</v>
      </c>
      <c r="H123" s="177">
        <v>1</v>
      </c>
      <c r="I123" s="178"/>
      <c r="J123" s="179">
        <f>ROUND(I123*H123,2)</f>
        <v>0</v>
      </c>
      <c r="K123" s="180"/>
      <c r="L123" s="38"/>
      <c r="M123" s="181" t="s">
        <v>1</v>
      </c>
      <c r="N123" s="182" t="s">
        <v>41</v>
      </c>
      <c r="O123" s="76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5" t="s">
        <v>297</v>
      </c>
      <c r="AT123" s="185" t="s">
        <v>124</v>
      </c>
      <c r="AU123" s="185" t="s">
        <v>84</v>
      </c>
      <c r="AY123" s="18" t="s">
        <v>122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8" t="s">
        <v>84</v>
      </c>
      <c r="BK123" s="186">
        <f>ROUND(I123*H123,2)</f>
        <v>0</v>
      </c>
      <c r="BL123" s="18" t="s">
        <v>297</v>
      </c>
      <c r="BM123" s="185" t="s">
        <v>310</v>
      </c>
    </row>
    <row r="124" s="2" customFormat="1" ht="16.5" customHeight="1">
      <c r="A124" s="37"/>
      <c r="B124" s="172"/>
      <c r="C124" s="173" t="s">
        <v>149</v>
      </c>
      <c r="D124" s="173" t="s">
        <v>124</v>
      </c>
      <c r="E124" s="174" t="s">
        <v>311</v>
      </c>
      <c r="F124" s="175" t="s">
        <v>312</v>
      </c>
      <c r="G124" s="176" t="s">
        <v>296</v>
      </c>
      <c r="H124" s="177">
        <v>1</v>
      </c>
      <c r="I124" s="178"/>
      <c r="J124" s="179">
        <f>ROUND(I124*H124,2)</f>
        <v>0</v>
      </c>
      <c r="K124" s="180"/>
      <c r="L124" s="38"/>
      <c r="M124" s="181" t="s">
        <v>1</v>
      </c>
      <c r="N124" s="182" t="s">
        <v>41</v>
      </c>
      <c r="O124" s="76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5" t="s">
        <v>297</v>
      </c>
      <c r="AT124" s="185" t="s">
        <v>124</v>
      </c>
      <c r="AU124" s="185" t="s">
        <v>84</v>
      </c>
      <c r="AY124" s="18" t="s">
        <v>122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84</v>
      </c>
      <c r="BK124" s="186">
        <f>ROUND(I124*H124,2)</f>
        <v>0</v>
      </c>
      <c r="BL124" s="18" t="s">
        <v>297</v>
      </c>
      <c r="BM124" s="185" t="s">
        <v>313</v>
      </c>
    </row>
    <row r="125" s="2" customFormat="1" ht="16.5" customHeight="1">
      <c r="A125" s="37"/>
      <c r="B125" s="172"/>
      <c r="C125" s="173" t="s">
        <v>153</v>
      </c>
      <c r="D125" s="173" t="s">
        <v>124</v>
      </c>
      <c r="E125" s="174" t="s">
        <v>314</v>
      </c>
      <c r="F125" s="175" t="s">
        <v>315</v>
      </c>
      <c r="G125" s="176" t="s">
        <v>296</v>
      </c>
      <c r="H125" s="177">
        <v>1</v>
      </c>
      <c r="I125" s="178"/>
      <c r="J125" s="179">
        <f>ROUND(I125*H125,2)</f>
        <v>0</v>
      </c>
      <c r="K125" s="180"/>
      <c r="L125" s="38"/>
      <c r="M125" s="181" t="s">
        <v>1</v>
      </c>
      <c r="N125" s="182" t="s">
        <v>41</v>
      </c>
      <c r="O125" s="76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5" t="s">
        <v>297</v>
      </c>
      <c r="AT125" s="185" t="s">
        <v>124</v>
      </c>
      <c r="AU125" s="185" t="s">
        <v>84</v>
      </c>
      <c r="AY125" s="18" t="s">
        <v>122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8" t="s">
        <v>84</v>
      </c>
      <c r="BK125" s="186">
        <f>ROUND(I125*H125,2)</f>
        <v>0</v>
      </c>
      <c r="BL125" s="18" t="s">
        <v>297</v>
      </c>
      <c r="BM125" s="185" t="s">
        <v>316</v>
      </c>
    </row>
    <row r="126" s="2" customFormat="1" ht="21.75" customHeight="1">
      <c r="A126" s="37"/>
      <c r="B126" s="172"/>
      <c r="C126" s="173" t="s">
        <v>159</v>
      </c>
      <c r="D126" s="173" t="s">
        <v>124</v>
      </c>
      <c r="E126" s="174" t="s">
        <v>317</v>
      </c>
      <c r="F126" s="175" t="s">
        <v>318</v>
      </c>
      <c r="G126" s="176" t="s">
        <v>296</v>
      </c>
      <c r="H126" s="177">
        <v>1</v>
      </c>
      <c r="I126" s="178"/>
      <c r="J126" s="179">
        <f>ROUND(I126*H126,2)</f>
        <v>0</v>
      </c>
      <c r="K126" s="180"/>
      <c r="L126" s="38"/>
      <c r="M126" s="181" t="s">
        <v>1</v>
      </c>
      <c r="N126" s="182" t="s">
        <v>41</v>
      </c>
      <c r="O126" s="76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5" t="s">
        <v>297</v>
      </c>
      <c r="AT126" s="185" t="s">
        <v>124</v>
      </c>
      <c r="AU126" s="185" t="s">
        <v>84</v>
      </c>
      <c r="AY126" s="18" t="s">
        <v>122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84</v>
      </c>
      <c r="BK126" s="186">
        <f>ROUND(I126*H126,2)</f>
        <v>0</v>
      </c>
      <c r="BL126" s="18" t="s">
        <v>297</v>
      </c>
      <c r="BM126" s="185" t="s">
        <v>319</v>
      </c>
    </row>
    <row r="127" s="2" customFormat="1" ht="16.5" customHeight="1">
      <c r="A127" s="37"/>
      <c r="B127" s="172"/>
      <c r="C127" s="173" t="s">
        <v>166</v>
      </c>
      <c r="D127" s="173" t="s">
        <v>124</v>
      </c>
      <c r="E127" s="174" t="s">
        <v>320</v>
      </c>
      <c r="F127" s="175" t="s">
        <v>321</v>
      </c>
      <c r="G127" s="176" t="s">
        <v>296</v>
      </c>
      <c r="H127" s="177">
        <v>1</v>
      </c>
      <c r="I127" s="178"/>
      <c r="J127" s="179">
        <f>ROUND(I127*H127,2)</f>
        <v>0</v>
      </c>
      <c r="K127" s="180"/>
      <c r="L127" s="38"/>
      <c r="M127" s="181" t="s">
        <v>1</v>
      </c>
      <c r="N127" s="182" t="s">
        <v>41</v>
      </c>
      <c r="O127" s="76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5" t="s">
        <v>297</v>
      </c>
      <c r="AT127" s="185" t="s">
        <v>124</v>
      </c>
      <c r="AU127" s="185" t="s">
        <v>84</v>
      </c>
      <c r="AY127" s="18" t="s">
        <v>122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84</v>
      </c>
      <c r="BK127" s="186">
        <f>ROUND(I127*H127,2)</f>
        <v>0</v>
      </c>
      <c r="BL127" s="18" t="s">
        <v>297</v>
      </c>
      <c r="BM127" s="185" t="s">
        <v>322</v>
      </c>
    </row>
    <row r="128" s="2" customFormat="1" ht="24.15" customHeight="1">
      <c r="A128" s="37"/>
      <c r="B128" s="172"/>
      <c r="C128" s="173" t="s">
        <v>170</v>
      </c>
      <c r="D128" s="173" t="s">
        <v>124</v>
      </c>
      <c r="E128" s="174" t="s">
        <v>323</v>
      </c>
      <c r="F128" s="175" t="s">
        <v>324</v>
      </c>
      <c r="G128" s="176" t="s">
        <v>296</v>
      </c>
      <c r="H128" s="177">
        <v>1</v>
      </c>
      <c r="I128" s="178"/>
      <c r="J128" s="179">
        <f>ROUND(I128*H128,2)</f>
        <v>0</v>
      </c>
      <c r="K128" s="180"/>
      <c r="L128" s="38"/>
      <c r="M128" s="181" t="s">
        <v>1</v>
      </c>
      <c r="N128" s="182" t="s">
        <v>41</v>
      </c>
      <c r="O128" s="76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5" t="s">
        <v>297</v>
      </c>
      <c r="AT128" s="185" t="s">
        <v>124</v>
      </c>
      <c r="AU128" s="185" t="s">
        <v>84</v>
      </c>
      <c r="AY128" s="18" t="s">
        <v>122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8" t="s">
        <v>84</v>
      </c>
      <c r="BK128" s="186">
        <f>ROUND(I128*H128,2)</f>
        <v>0</v>
      </c>
      <c r="BL128" s="18" t="s">
        <v>297</v>
      </c>
      <c r="BM128" s="185" t="s">
        <v>325</v>
      </c>
    </row>
    <row r="129" s="2" customFormat="1" ht="37.8" customHeight="1">
      <c r="A129" s="37"/>
      <c r="B129" s="172"/>
      <c r="C129" s="173" t="s">
        <v>177</v>
      </c>
      <c r="D129" s="173" t="s">
        <v>124</v>
      </c>
      <c r="E129" s="174" t="s">
        <v>326</v>
      </c>
      <c r="F129" s="175" t="s">
        <v>327</v>
      </c>
      <c r="G129" s="176" t="s">
        <v>296</v>
      </c>
      <c r="H129" s="177">
        <v>1</v>
      </c>
      <c r="I129" s="178"/>
      <c r="J129" s="179">
        <f>ROUND(I129*H129,2)</f>
        <v>0</v>
      </c>
      <c r="K129" s="180"/>
      <c r="L129" s="38"/>
      <c r="M129" s="222" t="s">
        <v>1</v>
      </c>
      <c r="N129" s="223" t="s">
        <v>41</v>
      </c>
      <c r="O129" s="224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5" t="s">
        <v>297</v>
      </c>
      <c r="AT129" s="185" t="s">
        <v>124</v>
      </c>
      <c r="AU129" s="185" t="s">
        <v>84</v>
      </c>
      <c r="AY129" s="18" t="s">
        <v>122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84</v>
      </c>
      <c r="BK129" s="186">
        <f>ROUND(I129*H129,2)</f>
        <v>0</v>
      </c>
      <c r="BL129" s="18" t="s">
        <v>297</v>
      </c>
      <c r="BM129" s="185" t="s">
        <v>328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16:K12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329</v>
      </c>
      <c r="H4" s="21"/>
    </row>
    <row r="5" s="1" customFormat="1" ht="12" customHeight="1">
      <c r="B5" s="21"/>
      <c r="C5" s="25" t="s">
        <v>13</v>
      </c>
      <c r="D5" s="35" t="s">
        <v>14</v>
      </c>
      <c r="E5" s="1"/>
      <c r="F5" s="1"/>
      <c r="H5" s="21"/>
    </row>
    <row r="6" s="1" customFormat="1" ht="36.96" customHeight="1">
      <c r="B6" s="21"/>
      <c r="C6" s="28" t="s">
        <v>16</v>
      </c>
      <c r="D6" s="29" t="s">
        <v>17</v>
      </c>
      <c r="E6" s="1"/>
      <c r="F6" s="1"/>
      <c r="H6" s="21"/>
    </row>
    <row r="7" s="1" customFormat="1" ht="16.5" customHeight="1">
      <c r="B7" s="21"/>
      <c r="C7" s="31" t="s">
        <v>22</v>
      </c>
      <c r="D7" s="68" t="str">
        <f>'Rekapitulace stavby'!AN8</f>
        <v>18. 5. 2025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48"/>
      <c r="B9" s="149"/>
      <c r="C9" s="150" t="s">
        <v>57</v>
      </c>
      <c r="D9" s="151" t="s">
        <v>58</v>
      </c>
      <c r="E9" s="151" t="s">
        <v>109</v>
      </c>
      <c r="F9" s="152" t="s">
        <v>330</v>
      </c>
      <c r="G9" s="148"/>
      <c r="H9" s="149"/>
    </row>
    <row r="10" s="2" customFormat="1" ht="26.4" customHeight="1">
      <c r="A10" s="37"/>
      <c r="B10" s="38"/>
      <c r="C10" s="227" t="s">
        <v>81</v>
      </c>
      <c r="D10" s="227" t="s">
        <v>82</v>
      </c>
      <c r="E10" s="37"/>
      <c r="F10" s="37"/>
      <c r="G10" s="37"/>
      <c r="H10" s="38"/>
    </row>
    <row r="11" s="2" customFormat="1" ht="16.8" customHeight="1">
      <c r="A11" s="37"/>
      <c r="B11" s="38"/>
      <c r="C11" s="228" t="s">
        <v>90</v>
      </c>
      <c r="D11" s="229" t="s">
        <v>91</v>
      </c>
      <c r="E11" s="230" t="s">
        <v>92</v>
      </c>
      <c r="F11" s="231">
        <v>60.899999999999999</v>
      </c>
      <c r="G11" s="37"/>
      <c r="H11" s="38"/>
    </row>
    <row r="12" s="2" customFormat="1" ht="16.8" customHeight="1">
      <c r="A12" s="37"/>
      <c r="B12" s="38"/>
      <c r="C12" s="232" t="s">
        <v>1</v>
      </c>
      <c r="D12" s="232" t="s">
        <v>174</v>
      </c>
      <c r="E12" s="18" t="s">
        <v>1</v>
      </c>
      <c r="F12" s="233">
        <v>11</v>
      </c>
      <c r="G12" s="37"/>
      <c r="H12" s="38"/>
    </row>
    <row r="13" s="2" customFormat="1" ht="16.8" customHeight="1">
      <c r="A13" s="37"/>
      <c r="B13" s="38"/>
      <c r="C13" s="232" t="s">
        <v>1</v>
      </c>
      <c r="D13" s="232" t="s">
        <v>175</v>
      </c>
      <c r="E13" s="18" t="s">
        <v>1</v>
      </c>
      <c r="F13" s="233">
        <v>40</v>
      </c>
      <c r="G13" s="37"/>
      <c r="H13" s="38"/>
    </row>
    <row r="14" s="2" customFormat="1" ht="16.8" customHeight="1">
      <c r="A14" s="37"/>
      <c r="B14" s="38"/>
      <c r="C14" s="232" t="s">
        <v>1</v>
      </c>
      <c r="D14" s="232" t="s">
        <v>176</v>
      </c>
      <c r="E14" s="18" t="s">
        <v>1</v>
      </c>
      <c r="F14" s="233">
        <v>9.9000000000000004</v>
      </c>
      <c r="G14" s="37"/>
      <c r="H14" s="38"/>
    </row>
    <row r="15" s="2" customFormat="1" ht="16.8" customHeight="1">
      <c r="A15" s="37"/>
      <c r="B15" s="38"/>
      <c r="C15" s="232" t="s">
        <v>90</v>
      </c>
      <c r="D15" s="232" t="s">
        <v>144</v>
      </c>
      <c r="E15" s="18" t="s">
        <v>1</v>
      </c>
      <c r="F15" s="233">
        <v>60.899999999999999</v>
      </c>
      <c r="G15" s="37"/>
      <c r="H15" s="38"/>
    </row>
    <row r="16" s="2" customFormat="1" ht="16.8" customHeight="1">
      <c r="A16" s="37"/>
      <c r="B16" s="38"/>
      <c r="C16" s="234" t="s">
        <v>331</v>
      </c>
      <c r="D16" s="37"/>
      <c r="E16" s="37"/>
      <c r="F16" s="37"/>
      <c r="G16" s="37"/>
      <c r="H16" s="38"/>
    </row>
    <row r="17" s="2" customFormat="1" ht="16.8" customHeight="1">
      <c r="A17" s="37"/>
      <c r="B17" s="38"/>
      <c r="C17" s="232" t="s">
        <v>171</v>
      </c>
      <c r="D17" s="232" t="s">
        <v>172</v>
      </c>
      <c r="E17" s="18" t="s">
        <v>92</v>
      </c>
      <c r="F17" s="233">
        <v>60.899999999999999</v>
      </c>
      <c r="G17" s="37"/>
      <c r="H17" s="38"/>
    </row>
    <row r="18" s="2" customFormat="1">
      <c r="A18" s="37"/>
      <c r="B18" s="38"/>
      <c r="C18" s="232" t="s">
        <v>178</v>
      </c>
      <c r="D18" s="232" t="s">
        <v>179</v>
      </c>
      <c r="E18" s="18" t="s">
        <v>92</v>
      </c>
      <c r="F18" s="233">
        <v>60.899999999999999</v>
      </c>
      <c r="G18" s="37"/>
      <c r="H18" s="38"/>
    </row>
    <row r="19" s="2" customFormat="1" ht="16.8" customHeight="1">
      <c r="A19" s="37"/>
      <c r="B19" s="38"/>
      <c r="C19" s="232" t="s">
        <v>244</v>
      </c>
      <c r="D19" s="232" t="s">
        <v>245</v>
      </c>
      <c r="E19" s="18" t="s">
        <v>92</v>
      </c>
      <c r="F19" s="233">
        <v>150.27000000000001</v>
      </c>
      <c r="G19" s="37"/>
      <c r="H19" s="38"/>
    </row>
    <row r="20" s="2" customFormat="1" ht="7.44" customHeight="1">
      <c r="A20" s="37"/>
      <c r="B20" s="59"/>
      <c r="C20" s="60"/>
      <c r="D20" s="60"/>
      <c r="E20" s="60"/>
      <c r="F20" s="60"/>
      <c r="G20" s="60"/>
      <c r="H20" s="38"/>
    </row>
    <row r="21" s="2" customFormat="1">
      <c r="A21" s="37"/>
      <c r="B21" s="37"/>
      <c r="C21" s="37"/>
      <c r="D21" s="37"/>
      <c r="E21" s="37"/>
      <c r="F21" s="37"/>
      <c r="G21" s="37"/>
      <c r="H21" s="37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2025-06-10T10:02:47Z</dcterms:created>
  <dcterms:modified xsi:type="dcterms:W3CDTF">2025-06-10T10:02:47Z</dcterms:modified>
</cp:coreProperties>
</file>