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VT Tyra km 4.930-6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'SO01 - VT Tyra km 4.930-6...'!$C$121:$K$171</definedName>
    <definedName name="_xlnm.Print_Area" localSheetId="1">'SO01 - VT Tyra km 4.930-6...'!$C$4:$J$76,'SO01 - VT Tyra km 4.930-6...'!$C$109:$J$171</definedName>
    <definedName name="_xlnm.Print_Titles" localSheetId="1">'SO01 - VT Tyra km 4.930-6...'!$121:$121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T161"/>
  <c r="R162"/>
  <c r="R161"/>
  <c r="P162"/>
  <c r="P161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118"/>
  <c r="J14"/>
  <c r="J12"/>
  <c r="J116"/>
  <c r="E7"/>
  <c r="E112"/>
  <c i="1" r="L90"/>
  <c r="AM90"/>
  <c r="AM89"/>
  <c r="L89"/>
  <c r="AM87"/>
  <c r="L87"/>
  <c r="L85"/>
  <c r="L84"/>
  <c i="2" r="J34"/>
  <c r="BK154"/>
  <c r="BK147"/>
  <c r="J141"/>
  <c r="J134"/>
  <c r="BK129"/>
  <c r="J125"/>
  <c r="F36"/>
  <c r="F35"/>
  <c r="BK156"/>
  <c r="J152"/>
  <c r="BK138"/>
  <c r="BK130"/>
  <c r="BK125"/>
  <c r="J167"/>
  <c r="BK165"/>
  <c r="BK164"/>
  <c r="J162"/>
  <c r="BK159"/>
  <c r="J154"/>
  <c r="J147"/>
  <c r="J138"/>
  <c r="BK131"/>
  <c r="J128"/>
  <c i="1" r="AS94"/>
  <c i="2" r="BK171"/>
  <c r="BK170"/>
  <c r="BK167"/>
  <c r="J166"/>
  <c r="J164"/>
  <c r="BK160"/>
  <c r="J159"/>
  <c r="BK153"/>
  <c r="BK144"/>
  <c r="BK137"/>
  <c r="J131"/>
  <c r="BK128"/>
  <c r="F37"/>
  <c r="J171"/>
  <c r="J170"/>
  <c r="BK166"/>
  <c r="J165"/>
  <c r="BK162"/>
  <c r="J160"/>
  <c r="J156"/>
  <c r="BK152"/>
  <c r="J144"/>
  <c r="J137"/>
  <c r="J130"/>
  <c r="F34"/>
  <c r="J153"/>
  <c r="BK141"/>
  <c r="BK134"/>
  <c r="J129"/>
  <c l="1" r="P124"/>
  <c r="P123"/>
  <c r="P122"/>
  <c i="1" r="AU95"/>
  <c i="2" r="BK151"/>
  <c r="J151"/>
  <c r="J99"/>
  <c r="R124"/>
  <c r="R123"/>
  <c r="R122"/>
  <c r="P151"/>
  <c r="T151"/>
  <c r="R155"/>
  <c r="BK124"/>
  <c r="J124"/>
  <c r="J98"/>
  <c r="T124"/>
  <c r="T123"/>
  <c r="T122"/>
  <c r="R151"/>
  <c r="BK155"/>
  <c r="J155"/>
  <c r="J100"/>
  <c r="P155"/>
  <c r="T155"/>
  <c r="BK163"/>
  <c r="J163"/>
  <c r="J102"/>
  <c r="P163"/>
  <c r="R163"/>
  <c r="T163"/>
  <c r="BK161"/>
  <c r="J161"/>
  <c r="J101"/>
  <c i="1" r="AW95"/>
  <c r="BA95"/>
  <c r="BC95"/>
  <c i="2" r="E85"/>
  <c r="J89"/>
  <c r="F91"/>
  <c r="J91"/>
  <c r="F92"/>
  <c r="J92"/>
  <c r="BE125"/>
  <c r="BE128"/>
  <c r="BE129"/>
  <c r="BE130"/>
  <c r="BE131"/>
  <c r="BE134"/>
  <c r="BE137"/>
  <c r="BE138"/>
  <c r="BE141"/>
  <c r="BE144"/>
  <c r="BE147"/>
  <c r="BE152"/>
  <c r="BE153"/>
  <c r="BE154"/>
  <c r="BE156"/>
  <c r="BE159"/>
  <c r="BE160"/>
  <c r="BE162"/>
  <c r="BE164"/>
  <c r="BE165"/>
  <c r="BE166"/>
  <c r="BE167"/>
  <c r="BE170"/>
  <c r="BE171"/>
  <c i="1" r="BB95"/>
  <c r="BD95"/>
  <c r="BA94"/>
  <c r="W30"/>
  <c r="BD94"/>
  <c r="W33"/>
  <c r="BB94"/>
  <c r="W31"/>
  <c r="AU94"/>
  <c r="BC94"/>
  <c r="W32"/>
  <c i="2" l="1" r="BK123"/>
  <c r="BK122"/>
  <c r="J122"/>
  <c r="J96"/>
  <c i="1" r="AY94"/>
  <c r="AX94"/>
  <c i="2" r="J33"/>
  <c i="1" r="AV95"/>
  <c r="AT95"/>
  <c r="AW94"/>
  <c r="AK30"/>
  <c i="2" r="F33"/>
  <c i="1" r="AZ95"/>
  <c r="AZ94"/>
  <c r="W29"/>
  <c i="2" l="1" r="J123"/>
  <c r="J97"/>
  <c r="J30"/>
  <c i="1" r="AG95"/>
  <c r="AG94"/>
  <c r="AK26"/>
  <c r="AV94"/>
  <c r="AK29"/>
  <c r="AK35"/>
  <c i="2" l="1" r="J39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<sst xmlns="http://schemas.openxmlformats.org/spreadsheetml/2006/main">
  <si>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</si>
  <si>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</si>
  <si>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</si>
  <si>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</si>
  <si>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</si>
  <si>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{9b941093-ff61-4609-9953-e374f078e43b}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</si>
  <si>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</si>
  <si>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</si>
  <si>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</si>
  <si>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</si>
  <si>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</si>
  <si>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</si>
  <si>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</si>
  <si>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</si>
  <si>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POV001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</si>
  <si>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</si>
  <si>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</si>
  <si>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VT Tyra km 4,930-6,030 oprava stupně,PB nátrž-OPŠ 09/2024 č.stavby 8803</t>
  </si>
  <si>
    <t>KSO:</t>
  </si>
  <si>
    <t>CC-CZ:</t>
  </si>
  <si>
    <t>Místo:</t>
  </si>
  <si>
    <t xml:space="preserve"> </t>
  </si>
  <si>
    <t>Datum:</t>
  </si>
  <si>
    <t>11. 3. 2025</t>
  </si>
  <si>
    <t>Zadavatel:</t>
  </si>
  <si>
    <t>IČ:</t>
  </si>
  <si>
    <t>70890021</t>
  </si>
  <si>
    <t>Povodí Odry, státní podnik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</si>
  <si>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</si>
  <si>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</si>
  <si>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</si>
  <si>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</si>
  <si>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</si>
  <si>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</si>
  <si>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</si>
  <si>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</si>
  <si>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</si>
  <si>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</si>
  <si>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</si>
  <si>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</si>
  <si>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</si>
  <si>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</si>
  <si>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</si>
  <si>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</si>
  <si>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</si>
  <si>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</si>
  <si>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</si>
  <si>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</si>
  <si>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</si>
  <si>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</si>
  <si>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</si>
  <si>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</si>
  <si>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</si>
  <si>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</si>
  <si>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</si>
  <si>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</si>
  <si>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</si>
  <si>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</si>
  <si>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</si>
  <si>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</si>
  <si>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</si>
  <si>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</si>
  <si>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</si>
  <si>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</si>
  <si>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</si>
  <si>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</si>
  <si>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</si>
  <si>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</si>
  <si>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</si>
  <si>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</si>
  <si>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</si>
  <si>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</si>
  <si>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</si>
  <si>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</si>
  <si>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</si>
  <si>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</si>
  <si>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</si>
  <si>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</si>
  <si>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</si>
  <si>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</si>
  <si>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</si>
  <si>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VT Tyra km 4.930-6,030 oprava stupně,PB nátrž OPŠ 09/2024 - č.stavby 8803</t>
  </si>
  <si>
    <t>STA</t>
  </si>
  <si>
    <t>1</t>
  </si>
  <si>
    <t>{39697f2a-b0a6-424e-8598-dd8011fe6100}</t>
  </si>
  <si>
    <t>2</t>
  </si>
  <si>
    <t>KRYCÍ LIST SOUPISU PRACÍ</t>
  </si>
  <si>
    <t>Objekt:</t>
  </si>
  <si>
    <t>SO01 - VT Tyra km 4.930-6,030 oprava stupně,PB nátrž OPŠ 09/2024 - č.stavby 8803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</si>
  <si>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</si>
  <si>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</si>
  <si>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</si>
  <si>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</si>
  <si>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</si>
  <si>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</si>
  <si>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</si>
  <si>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</si>
  <si>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</si>
  <si>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</si>
  <si>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</si>
  <si>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</si>
  <si>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</si>
  <si>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</si>
  <si>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</si>
  <si>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</si>
  <si>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</si>
  <si>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</si>
  <si>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</si>
  <si>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</si>
  <si>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</si>
  <si>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</si>
  <si>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</si>
  <si>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</si>
  <si>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</si>
  <si>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</si>
  <si>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</si>
  <si>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</si>
  <si>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</si>
  <si>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114203101</t>
  </si>
  <si>
    <t>Rozebrání dlažeb z lomového kamene nebo betonových tvárnic na sucho</t>
  </si>
  <si>
    <t>m3</t>
  </si>
  <si>
    <t>4</t>
  </si>
  <si>
    <t>923379480</t>
  </si>
  <si>
    <t>VV</t>
  </si>
  <si>
    <t>"LB :" 6*0,4</t>
  </si>
  <si>
    <t>Součet</t>
  </si>
  <si>
    <t>115001105</t>
  </si>
  <si>
    <t>Převedení vody potrubím DN přes 300 do 600</t>
  </si>
  <si>
    <t>m</t>
  </si>
  <si>
    <t>1373256768</t>
  </si>
  <si>
    <t>3</t>
  </si>
  <si>
    <t>115101201</t>
  </si>
  <si>
    <t>Čerpání vody na dopravní výšku do 10 m průměrný přítok do 500 l/min</t>
  </si>
  <si>
    <t>hod</t>
  </si>
  <si>
    <t>-1748976335</t>
  </si>
  <si>
    <t>115101301</t>
  </si>
  <si>
    <t>Pohotovost čerpací soupravy pro dopravní výšku do 10 m přítok do 500 l/min</t>
  </si>
  <si>
    <t>den</t>
  </si>
  <si>
    <t>166647820</t>
  </si>
  <si>
    <t>5</t>
  </si>
  <si>
    <t>124253101</t>
  </si>
  <si>
    <t>Vykopávky pro koryta vodotečí v hornině třídy těžitelnosti I skupiny 3 objem do 1000 m3 strojně</t>
  </si>
  <si>
    <t>-1917988544</t>
  </si>
  <si>
    <t>"nánosy v VT" 240</t>
  </si>
  <si>
    <t>6</t>
  </si>
  <si>
    <t>153191121</t>
  </si>
  <si>
    <t>Zřízení těsnění hradicích stěn ze zhutněné sypaniny</t>
  </si>
  <si>
    <t>1283364654</t>
  </si>
  <si>
    <t>" pro opravu stupně " 2*(5*0,6*0,8)</t>
  </si>
  <si>
    <t>7</t>
  </si>
  <si>
    <t>153191131</t>
  </si>
  <si>
    <t xml:space="preserve">Odstranění těsnění hradících stěn </t>
  </si>
  <si>
    <t>244795321</t>
  </si>
  <si>
    <t>8</t>
  </si>
  <si>
    <t>164303101</t>
  </si>
  <si>
    <t>Vodorovné přemístění výkopku po vodě přes 50 do 500 m s vyložením horniny třídy těžitelnosti I a II skupiny 1 až 4</t>
  </si>
  <si>
    <t>-471777970</t>
  </si>
  <si>
    <t>240</t>
  </si>
  <si>
    <t>9</t>
  </si>
  <si>
    <t>M</t>
  </si>
  <si>
    <t>28322004</t>
  </si>
  <si>
    <t>fólie hydroizolační pro spodní stavbu mPVC tl 1,5mm</t>
  </si>
  <si>
    <t>m2</t>
  </si>
  <si>
    <t>744121489</t>
  </si>
  <si>
    <t>"pro utěsnění hr.stěn" 11</t>
  </si>
  <si>
    <t>10</t>
  </si>
  <si>
    <t>171151111</t>
  </si>
  <si>
    <t>Uložení sypaniny z hornin nesoudržných sypkých do násypů zhutněných strojně</t>
  </si>
  <si>
    <t>-227940478</t>
  </si>
  <si>
    <t>"nátrž" 240</t>
  </si>
  <si>
    <t>11</t>
  </si>
  <si>
    <t>181111122</t>
  </si>
  <si>
    <t>Plošná úprava terénu do 500 m2 zemina skupiny 1 až 4 nerovnosti přes 100 do 150 mm ve svahu přes 1:5 do 1:2</t>
  </si>
  <si>
    <t>582123565</t>
  </si>
  <si>
    <t>"srovnáná terénu a navázání na bermu na PB:"40*5</t>
  </si>
  <si>
    <t>"pod dlažbu :"5</t>
  </si>
  <si>
    <t>Svislé a kompletní konstrukce</t>
  </si>
  <si>
    <t>321213345</t>
  </si>
  <si>
    <t>Zdivo nadzákladové z lomového kamene vodních staveb obkladní s vyspárováním</t>
  </si>
  <si>
    <t>371107519</t>
  </si>
  <si>
    <t>13</t>
  </si>
  <si>
    <t>953961215</t>
  </si>
  <si>
    <t>Kotva chemickou patronou M 20 hl 170 mm do betonu, ŽB nebo kamene s vyvrtáním otvoru</t>
  </si>
  <si>
    <t>kus</t>
  </si>
  <si>
    <t>380581890</t>
  </si>
  <si>
    <t>14</t>
  </si>
  <si>
    <t>953965116</t>
  </si>
  <si>
    <t>Kotevní šroub pro chemické kotvy M 10 dl 170 mm</t>
  </si>
  <si>
    <t>323826704</t>
  </si>
  <si>
    <t>Vodorovné konstrukce</t>
  </si>
  <si>
    <t>15</t>
  </si>
  <si>
    <t>462512161</t>
  </si>
  <si>
    <t>Zához z lomového kamene záhozového hmotnost kamenů do 200 kg bez výplně</t>
  </si>
  <si>
    <t>-2020297360</t>
  </si>
  <si>
    <t>"pod závěrným prahem " 60*0,9</t>
  </si>
  <si>
    <t>16</t>
  </si>
  <si>
    <t>462512169</t>
  </si>
  <si>
    <t>Příplatek za urovnání líce záhozu z lomového kamene záhozového do 200 kg</t>
  </si>
  <si>
    <t>1628192451</t>
  </si>
  <si>
    <t>17</t>
  </si>
  <si>
    <t>465513317</t>
  </si>
  <si>
    <t>Oprava dlažeb z lomového kamene na maltu s vyspárováním do 20 m2 s dodáním kamene tl 300 mm</t>
  </si>
  <si>
    <t>1872586449</t>
  </si>
  <si>
    <t>998</t>
  </si>
  <si>
    <t>Přesun hmot</t>
  </si>
  <si>
    <t>18</t>
  </si>
  <si>
    <t>998323011</t>
  </si>
  <si>
    <t>Přesun hmot pro jezy a stupně</t>
  </si>
  <si>
    <t>t</t>
  </si>
  <si>
    <t>993325377</t>
  </si>
  <si>
    <t>VRN</t>
  </si>
  <si>
    <t>Vedlejší rozpočtové náklady</t>
  </si>
  <si>
    <t>19</t>
  </si>
  <si>
    <t>020001000</t>
  </si>
  <si>
    <t>Zřízení a odstranění norné stěny</t>
  </si>
  <si>
    <t>kpl</t>
  </si>
  <si>
    <t>1024</t>
  </si>
  <si>
    <t>-70062329</t>
  </si>
  <si>
    <t>20</t>
  </si>
  <si>
    <t>020001001</t>
  </si>
  <si>
    <t>Zajištění přístupu do koryta toku dle zvolené technologie</t>
  </si>
  <si>
    <t>-329377098</t>
  </si>
  <si>
    <t>030001000</t>
  </si>
  <si>
    <t>Zařízení staveniště,zřízení a odstranění</t>
  </si>
  <si>
    <t>-594288332</t>
  </si>
  <si>
    <t>22</t>
  </si>
  <si>
    <t>031203000</t>
  </si>
  <si>
    <t>Uvedení komunikace a pozemku do původního stavu po skončení stavby</t>
  </si>
  <si>
    <t>1720171403</t>
  </si>
  <si>
    <t>"zpevnění komunikace pro dopravu LK" 1</t>
  </si>
  <si>
    <t>23</t>
  </si>
  <si>
    <t>090001000</t>
  </si>
  <si>
    <t>Slovení rybí osádky</t>
  </si>
  <si>
    <t>-947489391</t>
  </si>
  <si>
    <t>24</t>
  </si>
  <si>
    <t>090001002</t>
  </si>
  <si>
    <t>Průběžné denní čištění komunikace a vozidel stavbyba údržba dotčených komunikací v průběhu xstavby</t>
  </si>
  <si>
    <t>295169109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</si>
</sst>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2" borderId="22" xfId="0" applyNumberFormat="1" applyFont="1" applyFill="1" applyBorder="1" applyAlignment="1" applyProtection="1">
      <alignment vertical="center"/>
      <protection locked="0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108</xdr:row>
      <xdr:rowOff>0</xdr:rowOff>
    </xdr:from>
    <xdr:to>
      <xdr:col>9</xdr:col>
      <xdr:colOff>1216025</xdr:colOff>
      <xdr:row>112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POV001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VT Tyra km 4,930-6,030 oprava stupně,PB nátrž-OPŠ 09/2024 č.stavby 8803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11. 3. 2025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Povodí Odry, státní podnik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31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29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37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'SO01 - VT Tyra km 4.930-6...'!J30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'SO01 - VT Tyra km 4.930-6...'!P122</f>
        <v>0</v>
      </c>
      <c r="AV95" s="127">
        <f>'SO01 - VT Tyra km 4.930-6...'!J33</f>
        <v>0</v>
      </c>
      <c r="AW95" s="127">
        <f>'SO01 - VT Tyra km 4.930-6...'!J34</f>
        <v>0</v>
      </c>
      <c r="AX95" s="127">
        <f>'SO01 - VT Tyra km 4.930-6...'!J35</f>
        <v>0</v>
      </c>
      <c r="AY95" s="127">
        <f>'SO01 - VT Tyra km 4.930-6...'!J36</f>
        <v>0</v>
      </c>
      <c r="AZ95" s="127">
        <f>'SO01 - VT Tyra km 4.930-6...'!F33</f>
        <v>0</v>
      </c>
      <c r="BA95" s="127">
        <f>'SO01 - VT Tyra km 4.930-6...'!F34</f>
        <v>0</v>
      </c>
      <c r="BB95" s="127">
        <f>'SO01 - VT Tyra km 4.930-6...'!F35</f>
        <v>0</v>
      </c>
      <c r="BC95" s="127">
        <f>'SO01 - VT Tyra km 4.930-6...'!F36</f>
        <v>0</v>
      </c>
      <c r="BD95" s="129">
        <f>'SO01 - VT Tyra km 4.930-6...'!F37</f>
        <v>0</v>
      </c>
      <c r="BE95" s="7"/>
      <c r="BT95" s="130" t="s">
        <v>83</v>
      </c>
      <c r="BV95" s="130" t="s">
        <v>77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jNKny1gZ+dlBQmQCikKgNS53oyXPPcfN53G1mpLr9HmKewx04Eb2g7CmtVGZylEWv1PPNLsKwl/l1fewDqkc/A==" hashValue="HijmdkiL0oxtodFTiEGcRyWP+PRjSNEYEVPLbBkZxpHeg3iMHN/23IAWEA2f8CETVnLLsQdVpNPH2Xh14h9/I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01 - VT Tyra km 4.930-6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85</v>
      </c>
    </row>
    <row r="4" s="1" customFormat="1" ht="24.96" customHeight="1">
      <c r="B4" s="19"/>
      <c r="D4" s="133" t="s">
        <v>86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26.25" customHeight="1">
      <c r="B7" s="19"/>
      <c r="E7" s="136" t="str">
        <f>'Rekapitulace stavby'!K6</f>
        <v>VT Tyra km 4,930-6,030 oprava stupně,PB nátrž-OPŠ 09/2024 č.stavby 8803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37" t="s">
        <v>88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11. 3. 2025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tr">
        <f>IF('Rekapitulace stavby'!AN10="","",'Rekapitulace stavby'!AN10)</f>
        <v>70890021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tr">
        <f>IF('Rekapitulace stavby'!E11="","",'Rekapitulace stavby'!E11)</f>
        <v>Povodí Odry, státní podnik</v>
      </c>
      <c r="F15" s="37"/>
      <c r="G15" s="37"/>
      <c r="H15" s="37"/>
      <c r="I15" s="135" t="s">
        <v>28</v>
      </c>
      <c r="J15" s="138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29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31</v>
      </c>
      <c r="E20" s="37"/>
      <c r="F20" s="37"/>
      <c r="G20" s="37"/>
      <c r="H20" s="37"/>
      <c r="I20" s="135" t="s">
        <v>25</v>
      </c>
      <c r="J20" s="138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tr">
        <f>IF('Rekapitulace stavby'!E17="","",'Rekapitulace stavby'!E17)</f>
        <v xml:space="preserve"> </v>
      </c>
      <c r="F21" s="37"/>
      <c r="G21" s="37"/>
      <c r="H21" s="37"/>
      <c r="I21" s="135" t="s">
        <v>28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33</v>
      </c>
      <c r="E23" s="37"/>
      <c r="F23" s="37"/>
      <c r="G23" s="37"/>
      <c r="H23" s="37"/>
      <c r="I23" s="135" t="s">
        <v>25</v>
      </c>
      <c r="J23" s="138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tr">
        <f>IF('Rekapitulace stavby'!E20="","",'Rekapitulace stavby'!E20)</f>
        <v xml:space="preserve"> </v>
      </c>
      <c r="F24" s="37"/>
      <c r="G24" s="37"/>
      <c r="H24" s="37"/>
      <c r="I24" s="135" t="s">
        <v>28</v>
      </c>
      <c r="J24" s="138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35</v>
      </c>
      <c r="E30" s="37"/>
      <c r="F30" s="37"/>
      <c r="G30" s="37"/>
      <c r="H30" s="37"/>
      <c r="I30" s="37"/>
      <c r="J30" s="146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37</v>
      </c>
      <c r="G32" s="37"/>
      <c r="H32" s="37"/>
      <c r="I32" s="147" t="s">
        <v>36</v>
      </c>
      <c r="J32" s="147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39</v>
      </c>
      <c r="E33" s="135" t="s">
        <v>40</v>
      </c>
      <c r="F33" s="149">
        <f>ROUND((SUM(BE122:BE171)),  2)</f>
        <v>0</v>
      </c>
      <c r="G33" s="37"/>
      <c r="H33" s="37"/>
      <c r="I33" s="150">
        <v>0.20999999999999999</v>
      </c>
      <c r="J33" s="149">
        <f>ROUND(((SUM(BE122:BE171))*I33),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41</v>
      </c>
      <c r="F34" s="149">
        <f>ROUND((SUM(BF122:BF171)),  2)</f>
        <v>0</v>
      </c>
      <c r="G34" s="37"/>
      <c r="H34" s="37"/>
      <c r="I34" s="150">
        <v>0.12</v>
      </c>
      <c r="J34" s="149">
        <f>ROUND(((SUM(BF122:BF171))*I34),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42</v>
      </c>
      <c r="F35" s="149">
        <f>ROUND((SUM(BG122:BG171)),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43</v>
      </c>
      <c r="F36" s="149">
        <f>ROUND((SUM(BH122:BH171)),  2)</f>
        <v>0</v>
      </c>
      <c r="G36" s="37"/>
      <c r="H36" s="37"/>
      <c r="I36" s="150">
        <v>0.12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44</v>
      </c>
      <c r="F37" s="149">
        <f>ROUND((SUM(BI122:BI171)),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48</v>
      </c>
      <c r="E50" s="159"/>
      <c r="F50" s="159"/>
      <c r="G50" s="158" t="s">
        <v>49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50</v>
      </c>
      <c r="E61" s="161"/>
      <c r="F61" s="162" t="s">
        <v>51</v>
      </c>
      <c r="G61" s="160" t="s">
        <v>50</v>
      </c>
      <c r="H61" s="161"/>
      <c r="I61" s="161"/>
      <c r="J61" s="163" t="s">
        <v>51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52</v>
      </c>
      <c r="E65" s="164"/>
      <c r="F65" s="164"/>
      <c r="G65" s="158" t="s">
        <v>53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50</v>
      </c>
      <c r="E76" s="161"/>
      <c r="F76" s="162" t="s">
        <v>51</v>
      </c>
      <c r="G76" s="160" t="s">
        <v>50</v>
      </c>
      <c r="H76" s="161"/>
      <c r="I76" s="161"/>
      <c r="J76" s="163" t="s">
        <v>51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69" t="str">
        <f>E7</f>
        <v>VT Tyra km 4,930-6,030 oprava stupně,PB nátrž-OPŠ 09/2024 č.stavby 8803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87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30" customHeight="1">
      <c r="A87" s="37"/>
      <c r="B87" s="38"/>
      <c r="C87" s="39"/>
      <c r="D87" s="39"/>
      <c r="E87" s="75" t="str">
        <f>E9</f>
        <v>SO01 - VT Tyra km 4.930-6,030 oprava stupně,PB nátrž OPŠ 09/2024 - č.stavby 8803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11. 3. 2025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Povodí Odry, státní podnik</v>
      </c>
      <c r="G91" s="39"/>
      <c r="H91" s="39"/>
      <c r="I91" s="31" t="s">
        <v>31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0" t="s">
        <v>90</v>
      </c>
      <c r="D94" s="171"/>
      <c r="E94" s="171"/>
      <c r="F94" s="171"/>
      <c r="G94" s="171"/>
      <c r="H94" s="171"/>
      <c r="I94" s="171"/>
      <c r="J94" s="172" t="s">
        <v>91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3" t="s">
        <v>92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93</v>
      </c>
    </row>
    <row r="97" hidden="1" s="9" customFormat="1" ht="24.96" customHeight="1">
      <c r="A97" s="9"/>
      <c r="B97" s="174"/>
      <c r="C97" s="175"/>
      <c r="D97" s="176" t="s">
        <v>94</v>
      </c>
      <c r="E97" s="177"/>
      <c r="F97" s="177"/>
      <c r="G97" s="177"/>
      <c r="H97" s="177"/>
      <c r="I97" s="177"/>
      <c r="J97" s="178">
        <f>J123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0"/>
      <c r="C98" s="181"/>
      <c r="D98" s="182" t="s">
        <v>95</v>
      </c>
      <c r="E98" s="183"/>
      <c r="F98" s="183"/>
      <c r="G98" s="183"/>
      <c r="H98" s="183"/>
      <c r="I98" s="183"/>
      <c r="J98" s="184">
        <f>J124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0"/>
      <c r="C99" s="181"/>
      <c r="D99" s="182" t="s">
        <v>96</v>
      </c>
      <c r="E99" s="183"/>
      <c r="F99" s="183"/>
      <c r="G99" s="183"/>
      <c r="H99" s="183"/>
      <c r="I99" s="183"/>
      <c r="J99" s="184">
        <f>J151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0"/>
      <c r="C100" s="181"/>
      <c r="D100" s="182" t="s">
        <v>97</v>
      </c>
      <c r="E100" s="183"/>
      <c r="F100" s="183"/>
      <c r="G100" s="183"/>
      <c r="H100" s="183"/>
      <c r="I100" s="183"/>
      <c r="J100" s="184">
        <f>J155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0"/>
      <c r="C101" s="181"/>
      <c r="D101" s="182" t="s">
        <v>98</v>
      </c>
      <c r="E101" s="183"/>
      <c r="F101" s="183"/>
      <c r="G101" s="183"/>
      <c r="H101" s="183"/>
      <c r="I101" s="183"/>
      <c r="J101" s="184">
        <f>J161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74"/>
      <c r="C102" s="175"/>
      <c r="D102" s="176" t="s">
        <v>99</v>
      </c>
      <c r="E102" s="177"/>
      <c r="F102" s="177"/>
      <c r="G102" s="177"/>
      <c r="H102" s="177"/>
      <c r="I102" s="177"/>
      <c r="J102" s="178">
        <f>J163</f>
        <v>0</v>
      </c>
      <c r="K102" s="175"/>
      <c r="L102" s="17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hidden="1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hidden="1"/>
    <row r="106" hidden="1"/>
    <row r="107" hidden="1"/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100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9"/>
      <c r="D112" s="39"/>
      <c r="E112" s="169" t="str">
        <f>E7</f>
        <v>VT Tyra km 4,930-6,030 oprava stupně,PB nátrž-OPŠ 09/2024 č.stavby 8803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87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30" customHeight="1">
      <c r="A114" s="37"/>
      <c r="B114" s="38"/>
      <c r="C114" s="39"/>
      <c r="D114" s="39"/>
      <c r="E114" s="75" t="str">
        <f>E9</f>
        <v>SO01 - VT Tyra km 4.930-6,030 oprava stupně,PB nátrž OPŠ 09/2024 - č.stavby 8803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 xml:space="preserve"> </v>
      </c>
      <c r="G116" s="39"/>
      <c r="H116" s="39"/>
      <c r="I116" s="31" t="s">
        <v>22</v>
      </c>
      <c r="J116" s="78" t="str">
        <f>IF(J12="","",J12)</f>
        <v>11. 3. 2025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Povodí Odry, státní podnik</v>
      </c>
      <c r="G118" s="39"/>
      <c r="H118" s="39"/>
      <c r="I118" s="31" t="s">
        <v>31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29</v>
      </c>
      <c r="D119" s="39"/>
      <c r="E119" s="39"/>
      <c r="F119" s="26" t="str">
        <f>IF(E18="","",E18)</f>
        <v>Vyplň údaj</v>
      </c>
      <c r="G119" s="39"/>
      <c r="H119" s="39"/>
      <c r="I119" s="31" t="s">
        <v>33</v>
      </c>
      <c r="J119" s="35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86"/>
      <c r="B121" s="187"/>
      <c r="C121" s="188" t="s">
        <v>101</v>
      </c>
      <c r="D121" s="189" t="s">
        <v>60</v>
      </c>
      <c r="E121" s="189" t="s">
        <v>56</v>
      </c>
      <c r="F121" s="189" t="s">
        <v>57</v>
      </c>
      <c r="G121" s="189" t="s">
        <v>102</v>
      </c>
      <c r="H121" s="189" t="s">
        <v>103</v>
      </c>
      <c r="I121" s="189" t="s">
        <v>104</v>
      </c>
      <c r="J121" s="190" t="s">
        <v>91</v>
      </c>
      <c r="K121" s="191" t="s">
        <v>105</v>
      </c>
      <c r="L121" s="192"/>
      <c r="M121" s="99" t="s">
        <v>1</v>
      </c>
      <c r="N121" s="100" t="s">
        <v>39</v>
      </c>
      <c r="O121" s="100" t="s">
        <v>106</v>
      </c>
      <c r="P121" s="100" t="s">
        <v>107</v>
      </c>
      <c r="Q121" s="100" t="s">
        <v>108</v>
      </c>
      <c r="R121" s="100" t="s">
        <v>109</v>
      </c>
      <c r="S121" s="100" t="s">
        <v>110</v>
      </c>
      <c r="T121" s="101" t="s">
        <v>111</v>
      </c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</row>
    <row r="122" s="2" customFormat="1" ht="22.8" customHeight="1">
      <c r="A122" s="37"/>
      <c r="B122" s="38"/>
      <c r="C122" s="106" t="s">
        <v>112</v>
      </c>
      <c r="D122" s="39"/>
      <c r="E122" s="39"/>
      <c r="F122" s="39"/>
      <c r="G122" s="39"/>
      <c r="H122" s="39"/>
      <c r="I122" s="39"/>
      <c r="J122" s="193">
        <f>BK122</f>
        <v>0</v>
      </c>
      <c r="K122" s="39"/>
      <c r="L122" s="43"/>
      <c r="M122" s="102"/>
      <c r="N122" s="194"/>
      <c r="O122" s="103"/>
      <c r="P122" s="195">
        <f>P123+P163</f>
        <v>0</v>
      </c>
      <c r="Q122" s="103"/>
      <c r="R122" s="195">
        <f>R123+R163</f>
        <v>123.18911999999999</v>
      </c>
      <c r="S122" s="103"/>
      <c r="T122" s="196">
        <f>T123+T163</f>
        <v>4.3200000000000003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74</v>
      </c>
      <c r="AU122" s="16" t="s">
        <v>93</v>
      </c>
      <c r="BK122" s="197">
        <f>BK123+BK163</f>
        <v>0</v>
      </c>
    </row>
    <row r="123" s="12" customFormat="1" ht="25.92" customHeight="1">
      <c r="A123" s="12"/>
      <c r="B123" s="198"/>
      <c r="C123" s="199"/>
      <c r="D123" s="200" t="s">
        <v>74</v>
      </c>
      <c r="E123" s="201" t="s">
        <v>113</v>
      </c>
      <c r="F123" s="201" t="s">
        <v>114</v>
      </c>
      <c r="G123" s="199"/>
      <c r="H123" s="199"/>
      <c r="I123" s="202"/>
      <c r="J123" s="203">
        <f>BK123</f>
        <v>0</v>
      </c>
      <c r="K123" s="199"/>
      <c r="L123" s="204"/>
      <c r="M123" s="205"/>
      <c r="N123" s="206"/>
      <c r="O123" s="206"/>
      <c r="P123" s="207">
        <f>P124+P151+P155+P161</f>
        <v>0</v>
      </c>
      <c r="Q123" s="206"/>
      <c r="R123" s="207">
        <f>R124+R151+R155+R161</f>
        <v>123.18911999999999</v>
      </c>
      <c r="S123" s="206"/>
      <c r="T123" s="208">
        <f>T124+T151+T155+T161</f>
        <v>4.3200000000000003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9" t="s">
        <v>83</v>
      </c>
      <c r="AT123" s="210" t="s">
        <v>74</v>
      </c>
      <c r="AU123" s="210" t="s">
        <v>75</v>
      </c>
      <c r="AY123" s="209" t="s">
        <v>115</v>
      </c>
      <c r="BK123" s="211">
        <f>BK124+BK151+BK155+BK161</f>
        <v>0</v>
      </c>
    </row>
    <row r="124" s="12" customFormat="1" ht="22.8" customHeight="1">
      <c r="A124" s="12"/>
      <c r="B124" s="198"/>
      <c r="C124" s="199"/>
      <c r="D124" s="200" t="s">
        <v>74</v>
      </c>
      <c r="E124" s="212" t="s">
        <v>83</v>
      </c>
      <c r="F124" s="212" t="s">
        <v>116</v>
      </c>
      <c r="G124" s="199"/>
      <c r="H124" s="199"/>
      <c r="I124" s="202"/>
      <c r="J124" s="213">
        <f>BK124</f>
        <v>0</v>
      </c>
      <c r="K124" s="199"/>
      <c r="L124" s="204"/>
      <c r="M124" s="205"/>
      <c r="N124" s="206"/>
      <c r="O124" s="206"/>
      <c r="P124" s="207">
        <f>SUM(P125:P150)</f>
        <v>0</v>
      </c>
      <c r="Q124" s="206"/>
      <c r="R124" s="207">
        <f>SUM(R125:R150)</f>
        <v>0.15737999999999999</v>
      </c>
      <c r="S124" s="206"/>
      <c r="T124" s="208">
        <f>SUM(T125:T150)</f>
        <v>4.3200000000000003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83</v>
      </c>
      <c r="AT124" s="210" t="s">
        <v>74</v>
      </c>
      <c r="AU124" s="210" t="s">
        <v>83</v>
      </c>
      <c r="AY124" s="209" t="s">
        <v>115</v>
      </c>
      <c r="BK124" s="211">
        <f>SUM(BK125:BK150)</f>
        <v>0</v>
      </c>
    </row>
    <row r="125" s="2" customFormat="1" ht="24.15" customHeight="1">
      <c r="A125" s="37"/>
      <c r="B125" s="38"/>
      <c r="C125" s="214" t="s">
        <v>83</v>
      </c>
      <c r="D125" s="214" t="s">
        <v>117</v>
      </c>
      <c r="E125" s="215" t="s">
        <v>118</v>
      </c>
      <c r="F125" s="216" t="s">
        <v>119</v>
      </c>
      <c r="G125" s="217" t="s">
        <v>120</v>
      </c>
      <c r="H125" s="218">
        <v>2.3999999999999999</v>
      </c>
      <c r="I125" s="219"/>
      <c r="J125" s="220">
        <f>ROUND(I125*H125,2)</f>
        <v>0</v>
      </c>
      <c r="K125" s="221"/>
      <c r="L125" s="43"/>
      <c r="M125" s="222" t="s">
        <v>1</v>
      </c>
      <c r="N125" s="223" t="s">
        <v>40</v>
      </c>
      <c r="O125" s="90"/>
      <c r="P125" s="224">
        <f>O125*H125</f>
        <v>0</v>
      </c>
      <c r="Q125" s="224">
        <v>0</v>
      </c>
      <c r="R125" s="224">
        <f>Q125*H125</f>
        <v>0</v>
      </c>
      <c r="S125" s="224">
        <v>1.8</v>
      </c>
      <c r="T125" s="225">
        <f>S125*H125</f>
        <v>4.3200000000000003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6" t="s">
        <v>121</v>
      </c>
      <c r="AT125" s="226" t="s">
        <v>117</v>
      </c>
      <c r="AU125" s="226" t="s">
        <v>85</v>
      </c>
      <c r="AY125" s="16" t="s">
        <v>115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6" t="s">
        <v>83</v>
      </c>
      <c r="BK125" s="227">
        <f>ROUND(I125*H125,2)</f>
        <v>0</v>
      </c>
      <c r="BL125" s="16" t="s">
        <v>121</v>
      </c>
      <c r="BM125" s="226" t="s">
        <v>122</v>
      </c>
    </row>
    <row r="126" s="13" customFormat="1">
      <c r="A126" s="13"/>
      <c r="B126" s="228"/>
      <c r="C126" s="229"/>
      <c r="D126" s="230" t="s">
        <v>123</v>
      </c>
      <c r="E126" s="231" t="s">
        <v>1</v>
      </c>
      <c r="F126" s="232" t="s">
        <v>124</v>
      </c>
      <c r="G126" s="229"/>
      <c r="H126" s="233">
        <v>2.3999999999999999</v>
      </c>
      <c r="I126" s="234"/>
      <c r="J126" s="229"/>
      <c r="K126" s="229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123</v>
      </c>
      <c r="AU126" s="239" t="s">
        <v>85</v>
      </c>
      <c r="AV126" s="13" t="s">
        <v>85</v>
      </c>
      <c r="AW126" s="13" t="s">
        <v>32</v>
      </c>
      <c r="AX126" s="13" t="s">
        <v>75</v>
      </c>
      <c r="AY126" s="239" t="s">
        <v>115</v>
      </c>
    </row>
    <row r="127" s="14" customFormat="1">
      <c r="A127" s="14"/>
      <c r="B127" s="240"/>
      <c r="C127" s="241"/>
      <c r="D127" s="230" t="s">
        <v>123</v>
      </c>
      <c r="E127" s="242" t="s">
        <v>1</v>
      </c>
      <c r="F127" s="243" t="s">
        <v>125</v>
      </c>
      <c r="G127" s="241"/>
      <c r="H127" s="244">
        <v>2.3999999999999999</v>
      </c>
      <c r="I127" s="245"/>
      <c r="J127" s="241"/>
      <c r="K127" s="241"/>
      <c r="L127" s="246"/>
      <c r="M127" s="247"/>
      <c r="N127" s="248"/>
      <c r="O127" s="248"/>
      <c r="P127" s="248"/>
      <c r="Q127" s="248"/>
      <c r="R127" s="248"/>
      <c r="S127" s="248"/>
      <c r="T127" s="24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0" t="s">
        <v>123</v>
      </c>
      <c r="AU127" s="250" t="s">
        <v>85</v>
      </c>
      <c r="AV127" s="14" t="s">
        <v>121</v>
      </c>
      <c r="AW127" s="14" t="s">
        <v>32</v>
      </c>
      <c r="AX127" s="14" t="s">
        <v>83</v>
      </c>
      <c r="AY127" s="250" t="s">
        <v>115</v>
      </c>
    </row>
    <row r="128" s="2" customFormat="1" ht="16.5" customHeight="1">
      <c r="A128" s="37"/>
      <c r="B128" s="38"/>
      <c r="C128" s="214" t="s">
        <v>85</v>
      </c>
      <c r="D128" s="214" t="s">
        <v>117</v>
      </c>
      <c r="E128" s="215" t="s">
        <v>126</v>
      </c>
      <c r="F128" s="216" t="s">
        <v>127</v>
      </c>
      <c r="G128" s="217" t="s">
        <v>128</v>
      </c>
      <c r="H128" s="218">
        <v>6</v>
      </c>
      <c r="I128" s="219"/>
      <c r="J128" s="220">
        <f>ROUND(I128*H128,2)</f>
        <v>0</v>
      </c>
      <c r="K128" s="221"/>
      <c r="L128" s="43"/>
      <c r="M128" s="222" t="s">
        <v>1</v>
      </c>
      <c r="N128" s="223" t="s">
        <v>40</v>
      </c>
      <c r="O128" s="90"/>
      <c r="P128" s="224">
        <f>O128*H128</f>
        <v>0</v>
      </c>
      <c r="Q128" s="224">
        <v>0.021930000000000002</v>
      </c>
      <c r="R128" s="224">
        <f>Q128*H128</f>
        <v>0.13158</v>
      </c>
      <c r="S128" s="224">
        <v>0</v>
      </c>
      <c r="T128" s="22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6" t="s">
        <v>121</v>
      </c>
      <c r="AT128" s="226" t="s">
        <v>117</v>
      </c>
      <c r="AU128" s="226" t="s">
        <v>85</v>
      </c>
      <c r="AY128" s="16" t="s">
        <v>115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6" t="s">
        <v>83</v>
      </c>
      <c r="BK128" s="227">
        <f>ROUND(I128*H128,2)</f>
        <v>0</v>
      </c>
      <c r="BL128" s="16" t="s">
        <v>121</v>
      </c>
      <c r="BM128" s="226" t="s">
        <v>129</v>
      </c>
    </row>
    <row r="129" s="2" customFormat="1" ht="24.15" customHeight="1">
      <c r="A129" s="37"/>
      <c r="B129" s="38"/>
      <c r="C129" s="214" t="s">
        <v>130</v>
      </c>
      <c r="D129" s="214" t="s">
        <v>117</v>
      </c>
      <c r="E129" s="215" t="s">
        <v>131</v>
      </c>
      <c r="F129" s="216" t="s">
        <v>132</v>
      </c>
      <c r="G129" s="217" t="s">
        <v>133</v>
      </c>
      <c r="H129" s="218">
        <v>90</v>
      </c>
      <c r="I129" s="219"/>
      <c r="J129" s="220">
        <f>ROUND(I129*H129,2)</f>
        <v>0</v>
      </c>
      <c r="K129" s="221"/>
      <c r="L129" s="43"/>
      <c r="M129" s="222" t="s">
        <v>1</v>
      </c>
      <c r="N129" s="223" t="s">
        <v>40</v>
      </c>
      <c r="O129" s="90"/>
      <c r="P129" s="224">
        <f>O129*H129</f>
        <v>0</v>
      </c>
      <c r="Q129" s="224">
        <v>3.0000000000000001E-05</v>
      </c>
      <c r="R129" s="224">
        <f>Q129*H129</f>
        <v>0.0027000000000000001</v>
      </c>
      <c r="S129" s="224">
        <v>0</v>
      </c>
      <c r="T129" s="22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6" t="s">
        <v>121</v>
      </c>
      <c r="AT129" s="226" t="s">
        <v>117</v>
      </c>
      <c r="AU129" s="226" t="s">
        <v>85</v>
      </c>
      <c r="AY129" s="16" t="s">
        <v>115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6" t="s">
        <v>83</v>
      </c>
      <c r="BK129" s="227">
        <f>ROUND(I129*H129,2)</f>
        <v>0</v>
      </c>
      <c r="BL129" s="16" t="s">
        <v>121</v>
      </c>
      <c r="BM129" s="226" t="s">
        <v>134</v>
      </c>
    </row>
    <row r="130" s="2" customFormat="1" ht="24.15" customHeight="1">
      <c r="A130" s="37"/>
      <c r="B130" s="38"/>
      <c r="C130" s="214" t="s">
        <v>121</v>
      </c>
      <c r="D130" s="214" t="s">
        <v>117</v>
      </c>
      <c r="E130" s="215" t="s">
        <v>135</v>
      </c>
      <c r="F130" s="216" t="s">
        <v>136</v>
      </c>
      <c r="G130" s="217" t="s">
        <v>137</v>
      </c>
      <c r="H130" s="218">
        <v>10</v>
      </c>
      <c r="I130" s="219"/>
      <c r="J130" s="220">
        <f>ROUND(I130*H130,2)</f>
        <v>0</v>
      </c>
      <c r="K130" s="221"/>
      <c r="L130" s="43"/>
      <c r="M130" s="222" t="s">
        <v>1</v>
      </c>
      <c r="N130" s="223" t="s">
        <v>40</v>
      </c>
      <c r="O130" s="90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6" t="s">
        <v>121</v>
      </c>
      <c r="AT130" s="226" t="s">
        <v>117</v>
      </c>
      <c r="AU130" s="226" t="s">
        <v>85</v>
      </c>
      <c r="AY130" s="16" t="s">
        <v>115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6" t="s">
        <v>83</v>
      </c>
      <c r="BK130" s="227">
        <f>ROUND(I130*H130,2)</f>
        <v>0</v>
      </c>
      <c r="BL130" s="16" t="s">
        <v>121</v>
      </c>
      <c r="BM130" s="226" t="s">
        <v>138</v>
      </c>
    </row>
    <row r="131" s="2" customFormat="1" ht="33" customHeight="1">
      <c r="A131" s="37"/>
      <c r="B131" s="38"/>
      <c r="C131" s="214" t="s">
        <v>139</v>
      </c>
      <c r="D131" s="214" t="s">
        <v>117</v>
      </c>
      <c r="E131" s="215" t="s">
        <v>140</v>
      </c>
      <c r="F131" s="216" t="s">
        <v>141</v>
      </c>
      <c r="G131" s="217" t="s">
        <v>120</v>
      </c>
      <c r="H131" s="218">
        <v>240</v>
      </c>
      <c r="I131" s="219"/>
      <c r="J131" s="220">
        <f>ROUND(I131*H131,2)</f>
        <v>0</v>
      </c>
      <c r="K131" s="221"/>
      <c r="L131" s="43"/>
      <c r="M131" s="222" t="s">
        <v>1</v>
      </c>
      <c r="N131" s="223" t="s">
        <v>40</v>
      </c>
      <c r="O131" s="90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6" t="s">
        <v>121</v>
      </c>
      <c r="AT131" s="226" t="s">
        <v>117</v>
      </c>
      <c r="AU131" s="226" t="s">
        <v>85</v>
      </c>
      <c r="AY131" s="16" t="s">
        <v>115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6" t="s">
        <v>83</v>
      </c>
      <c r="BK131" s="227">
        <f>ROUND(I131*H131,2)</f>
        <v>0</v>
      </c>
      <c r="BL131" s="16" t="s">
        <v>121</v>
      </c>
      <c r="BM131" s="226" t="s">
        <v>142</v>
      </c>
    </row>
    <row r="132" s="13" customFormat="1">
      <c r="A132" s="13"/>
      <c r="B132" s="228"/>
      <c r="C132" s="229"/>
      <c r="D132" s="230" t="s">
        <v>123</v>
      </c>
      <c r="E132" s="231" t="s">
        <v>1</v>
      </c>
      <c r="F132" s="232" t="s">
        <v>143</v>
      </c>
      <c r="G132" s="229"/>
      <c r="H132" s="233">
        <v>240</v>
      </c>
      <c r="I132" s="234"/>
      <c r="J132" s="229"/>
      <c r="K132" s="229"/>
      <c r="L132" s="235"/>
      <c r="M132" s="236"/>
      <c r="N132" s="237"/>
      <c r="O132" s="237"/>
      <c r="P132" s="237"/>
      <c r="Q132" s="237"/>
      <c r="R132" s="237"/>
      <c r="S132" s="237"/>
      <c r="T132" s="23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9" t="s">
        <v>123</v>
      </c>
      <c r="AU132" s="239" t="s">
        <v>85</v>
      </c>
      <c r="AV132" s="13" t="s">
        <v>85</v>
      </c>
      <c r="AW132" s="13" t="s">
        <v>32</v>
      </c>
      <c r="AX132" s="13" t="s">
        <v>75</v>
      </c>
      <c r="AY132" s="239" t="s">
        <v>115</v>
      </c>
    </row>
    <row r="133" s="14" customFormat="1">
      <c r="A133" s="14"/>
      <c r="B133" s="240"/>
      <c r="C133" s="241"/>
      <c r="D133" s="230" t="s">
        <v>123</v>
      </c>
      <c r="E133" s="242" t="s">
        <v>1</v>
      </c>
      <c r="F133" s="243" t="s">
        <v>125</v>
      </c>
      <c r="G133" s="241"/>
      <c r="H133" s="244">
        <v>240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0" t="s">
        <v>123</v>
      </c>
      <c r="AU133" s="250" t="s">
        <v>85</v>
      </c>
      <c r="AV133" s="14" t="s">
        <v>121</v>
      </c>
      <c r="AW133" s="14" t="s">
        <v>32</v>
      </c>
      <c r="AX133" s="14" t="s">
        <v>83</v>
      </c>
      <c r="AY133" s="250" t="s">
        <v>115</v>
      </c>
    </row>
    <row r="134" s="2" customFormat="1" ht="21.75" customHeight="1">
      <c r="A134" s="37"/>
      <c r="B134" s="38"/>
      <c r="C134" s="214" t="s">
        <v>144</v>
      </c>
      <c r="D134" s="214" t="s">
        <v>117</v>
      </c>
      <c r="E134" s="215" t="s">
        <v>145</v>
      </c>
      <c r="F134" s="216" t="s">
        <v>146</v>
      </c>
      <c r="G134" s="217" t="s">
        <v>120</v>
      </c>
      <c r="H134" s="218">
        <v>4.7999999999999998</v>
      </c>
      <c r="I134" s="219"/>
      <c r="J134" s="220">
        <f>ROUND(I134*H134,2)</f>
        <v>0</v>
      </c>
      <c r="K134" s="221"/>
      <c r="L134" s="43"/>
      <c r="M134" s="222" t="s">
        <v>1</v>
      </c>
      <c r="N134" s="223" t="s">
        <v>40</v>
      </c>
      <c r="O134" s="90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6" t="s">
        <v>121</v>
      </c>
      <c r="AT134" s="226" t="s">
        <v>117</v>
      </c>
      <c r="AU134" s="226" t="s">
        <v>85</v>
      </c>
      <c r="AY134" s="16" t="s">
        <v>115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6" t="s">
        <v>83</v>
      </c>
      <c r="BK134" s="227">
        <f>ROUND(I134*H134,2)</f>
        <v>0</v>
      </c>
      <c r="BL134" s="16" t="s">
        <v>121</v>
      </c>
      <c r="BM134" s="226" t="s">
        <v>147</v>
      </c>
    </row>
    <row r="135" s="13" customFormat="1">
      <c r="A135" s="13"/>
      <c r="B135" s="228"/>
      <c r="C135" s="229"/>
      <c r="D135" s="230" t="s">
        <v>123</v>
      </c>
      <c r="E135" s="231" t="s">
        <v>1</v>
      </c>
      <c r="F135" s="232" t="s">
        <v>148</v>
      </c>
      <c r="G135" s="229"/>
      <c r="H135" s="233">
        <v>4.7999999999999998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123</v>
      </c>
      <c r="AU135" s="239" t="s">
        <v>85</v>
      </c>
      <c r="AV135" s="13" t="s">
        <v>85</v>
      </c>
      <c r="AW135" s="13" t="s">
        <v>32</v>
      </c>
      <c r="AX135" s="13" t="s">
        <v>75</v>
      </c>
      <c r="AY135" s="239" t="s">
        <v>115</v>
      </c>
    </row>
    <row r="136" s="14" customFormat="1">
      <c r="A136" s="14"/>
      <c r="B136" s="240"/>
      <c r="C136" s="241"/>
      <c r="D136" s="230" t="s">
        <v>123</v>
      </c>
      <c r="E136" s="242" t="s">
        <v>1</v>
      </c>
      <c r="F136" s="243" t="s">
        <v>125</v>
      </c>
      <c r="G136" s="241"/>
      <c r="H136" s="244">
        <v>4.7999999999999998</v>
      </c>
      <c r="I136" s="245"/>
      <c r="J136" s="241"/>
      <c r="K136" s="241"/>
      <c r="L136" s="246"/>
      <c r="M136" s="247"/>
      <c r="N136" s="248"/>
      <c r="O136" s="248"/>
      <c r="P136" s="248"/>
      <c r="Q136" s="248"/>
      <c r="R136" s="248"/>
      <c r="S136" s="248"/>
      <c r="T136" s="24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0" t="s">
        <v>123</v>
      </c>
      <c r="AU136" s="250" t="s">
        <v>85</v>
      </c>
      <c r="AV136" s="14" t="s">
        <v>121</v>
      </c>
      <c r="AW136" s="14" t="s">
        <v>32</v>
      </c>
      <c r="AX136" s="14" t="s">
        <v>83</v>
      </c>
      <c r="AY136" s="250" t="s">
        <v>115</v>
      </c>
    </row>
    <row r="137" s="2" customFormat="1" ht="16.5" customHeight="1">
      <c r="A137" s="37"/>
      <c r="B137" s="38"/>
      <c r="C137" s="214" t="s">
        <v>149</v>
      </c>
      <c r="D137" s="214" t="s">
        <v>117</v>
      </c>
      <c r="E137" s="215" t="s">
        <v>150</v>
      </c>
      <c r="F137" s="216" t="s">
        <v>151</v>
      </c>
      <c r="G137" s="217" t="s">
        <v>120</v>
      </c>
      <c r="H137" s="218">
        <v>4.7999999999999998</v>
      </c>
      <c r="I137" s="219"/>
      <c r="J137" s="220">
        <f>ROUND(I137*H137,2)</f>
        <v>0</v>
      </c>
      <c r="K137" s="221"/>
      <c r="L137" s="43"/>
      <c r="M137" s="222" t="s">
        <v>1</v>
      </c>
      <c r="N137" s="223" t="s">
        <v>40</v>
      </c>
      <c r="O137" s="90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6" t="s">
        <v>121</v>
      </c>
      <c r="AT137" s="226" t="s">
        <v>117</v>
      </c>
      <c r="AU137" s="226" t="s">
        <v>85</v>
      </c>
      <c r="AY137" s="16" t="s">
        <v>115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6" t="s">
        <v>83</v>
      </c>
      <c r="BK137" s="227">
        <f>ROUND(I137*H137,2)</f>
        <v>0</v>
      </c>
      <c r="BL137" s="16" t="s">
        <v>121</v>
      </c>
      <c r="BM137" s="226" t="s">
        <v>152</v>
      </c>
    </row>
    <row r="138" s="2" customFormat="1" ht="37.8" customHeight="1">
      <c r="A138" s="37"/>
      <c r="B138" s="38"/>
      <c r="C138" s="214" t="s">
        <v>153</v>
      </c>
      <c r="D138" s="214" t="s">
        <v>117</v>
      </c>
      <c r="E138" s="215" t="s">
        <v>154</v>
      </c>
      <c r="F138" s="216" t="s">
        <v>155</v>
      </c>
      <c r="G138" s="217" t="s">
        <v>120</v>
      </c>
      <c r="H138" s="218">
        <v>240</v>
      </c>
      <c r="I138" s="219"/>
      <c r="J138" s="220">
        <f>ROUND(I138*H138,2)</f>
        <v>0</v>
      </c>
      <c r="K138" s="221"/>
      <c r="L138" s="43"/>
      <c r="M138" s="222" t="s">
        <v>1</v>
      </c>
      <c r="N138" s="223" t="s">
        <v>40</v>
      </c>
      <c r="O138" s="90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6" t="s">
        <v>121</v>
      </c>
      <c r="AT138" s="226" t="s">
        <v>117</v>
      </c>
      <c r="AU138" s="226" t="s">
        <v>85</v>
      </c>
      <c r="AY138" s="16" t="s">
        <v>115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6" t="s">
        <v>83</v>
      </c>
      <c r="BK138" s="227">
        <f>ROUND(I138*H138,2)</f>
        <v>0</v>
      </c>
      <c r="BL138" s="16" t="s">
        <v>121</v>
      </c>
      <c r="BM138" s="226" t="s">
        <v>156</v>
      </c>
    </row>
    <row r="139" s="13" customFormat="1">
      <c r="A139" s="13"/>
      <c r="B139" s="228"/>
      <c r="C139" s="229"/>
      <c r="D139" s="230" t="s">
        <v>123</v>
      </c>
      <c r="E139" s="231" t="s">
        <v>1</v>
      </c>
      <c r="F139" s="232" t="s">
        <v>157</v>
      </c>
      <c r="G139" s="229"/>
      <c r="H139" s="233">
        <v>240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123</v>
      </c>
      <c r="AU139" s="239" t="s">
        <v>85</v>
      </c>
      <c r="AV139" s="13" t="s">
        <v>85</v>
      </c>
      <c r="AW139" s="13" t="s">
        <v>32</v>
      </c>
      <c r="AX139" s="13" t="s">
        <v>75</v>
      </c>
      <c r="AY139" s="239" t="s">
        <v>115</v>
      </c>
    </row>
    <row r="140" s="14" customFormat="1">
      <c r="A140" s="14"/>
      <c r="B140" s="240"/>
      <c r="C140" s="241"/>
      <c r="D140" s="230" t="s">
        <v>123</v>
      </c>
      <c r="E140" s="242" t="s">
        <v>1</v>
      </c>
      <c r="F140" s="243" t="s">
        <v>125</v>
      </c>
      <c r="G140" s="241"/>
      <c r="H140" s="244">
        <v>240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0" t="s">
        <v>123</v>
      </c>
      <c r="AU140" s="250" t="s">
        <v>85</v>
      </c>
      <c r="AV140" s="14" t="s">
        <v>121</v>
      </c>
      <c r="AW140" s="14" t="s">
        <v>32</v>
      </c>
      <c r="AX140" s="14" t="s">
        <v>83</v>
      </c>
      <c r="AY140" s="250" t="s">
        <v>115</v>
      </c>
    </row>
    <row r="141" s="2" customFormat="1" ht="21.75" customHeight="1">
      <c r="A141" s="37"/>
      <c r="B141" s="38"/>
      <c r="C141" s="251" t="s">
        <v>158</v>
      </c>
      <c r="D141" s="251" t="s">
        <v>159</v>
      </c>
      <c r="E141" s="252" t="s">
        <v>160</v>
      </c>
      <c r="F141" s="253" t="s">
        <v>161</v>
      </c>
      <c r="G141" s="254" t="s">
        <v>162</v>
      </c>
      <c r="H141" s="255">
        <v>11</v>
      </c>
      <c r="I141" s="256"/>
      <c r="J141" s="257">
        <f>ROUND(I141*H141,2)</f>
        <v>0</v>
      </c>
      <c r="K141" s="258"/>
      <c r="L141" s="259"/>
      <c r="M141" s="260" t="s">
        <v>1</v>
      </c>
      <c r="N141" s="261" t="s">
        <v>40</v>
      </c>
      <c r="O141" s="90"/>
      <c r="P141" s="224">
        <f>O141*H141</f>
        <v>0</v>
      </c>
      <c r="Q141" s="224">
        <v>0.0020999999999999999</v>
      </c>
      <c r="R141" s="224">
        <f>Q141*H141</f>
        <v>0.023099999999999999</v>
      </c>
      <c r="S141" s="224">
        <v>0</v>
      </c>
      <c r="T141" s="22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6" t="s">
        <v>153</v>
      </c>
      <c r="AT141" s="226" t="s">
        <v>159</v>
      </c>
      <c r="AU141" s="226" t="s">
        <v>85</v>
      </c>
      <c r="AY141" s="16" t="s">
        <v>115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6" t="s">
        <v>83</v>
      </c>
      <c r="BK141" s="227">
        <f>ROUND(I141*H141,2)</f>
        <v>0</v>
      </c>
      <c r="BL141" s="16" t="s">
        <v>121</v>
      </c>
      <c r="BM141" s="226" t="s">
        <v>163</v>
      </c>
    </row>
    <row r="142" s="13" customFormat="1">
      <c r="A142" s="13"/>
      <c r="B142" s="228"/>
      <c r="C142" s="229"/>
      <c r="D142" s="230" t="s">
        <v>123</v>
      </c>
      <c r="E142" s="231" t="s">
        <v>1</v>
      </c>
      <c r="F142" s="232" t="s">
        <v>164</v>
      </c>
      <c r="G142" s="229"/>
      <c r="H142" s="233">
        <v>11</v>
      </c>
      <c r="I142" s="234"/>
      <c r="J142" s="229"/>
      <c r="K142" s="229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123</v>
      </c>
      <c r="AU142" s="239" t="s">
        <v>85</v>
      </c>
      <c r="AV142" s="13" t="s">
        <v>85</v>
      </c>
      <c r="AW142" s="13" t="s">
        <v>32</v>
      </c>
      <c r="AX142" s="13" t="s">
        <v>75</v>
      </c>
      <c r="AY142" s="239" t="s">
        <v>115</v>
      </c>
    </row>
    <row r="143" s="14" customFormat="1">
      <c r="A143" s="14"/>
      <c r="B143" s="240"/>
      <c r="C143" s="241"/>
      <c r="D143" s="230" t="s">
        <v>123</v>
      </c>
      <c r="E143" s="242" t="s">
        <v>1</v>
      </c>
      <c r="F143" s="243" t="s">
        <v>125</v>
      </c>
      <c r="G143" s="241"/>
      <c r="H143" s="244">
        <v>11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0" t="s">
        <v>123</v>
      </c>
      <c r="AU143" s="250" t="s">
        <v>85</v>
      </c>
      <c r="AV143" s="14" t="s">
        <v>121</v>
      </c>
      <c r="AW143" s="14" t="s">
        <v>32</v>
      </c>
      <c r="AX143" s="14" t="s">
        <v>83</v>
      </c>
      <c r="AY143" s="250" t="s">
        <v>115</v>
      </c>
    </row>
    <row r="144" s="2" customFormat="1" ht="24.15" customHeight="1">
      <c r="A144" s="37"/>
      <c r="B144" s="38"/>
      <c r="C144" s="214" t="s">
        <v>165</v>
      </c>
      <c r="D144" s="214" t="s">
        <v>117</v>
      </c>
      <c r="E144" s="215" t="s">
        <v>166</v>
      </c>
      <c r="F144" s="216" t="s">
        <v>167</v>
      </c>
      <c r="G144" s="217" t="s">
        <v>120</v>
      </c>
      <c r="H144" s="218">
        <v>240</v>
      </c>
      <c r="I144" s="219"/>
      <c r="J144" s="220">
        <f>ROUND(I144*H144,2)</f>
        <v>0</v>
      </c>
      <c r="K144" s="221"/>
      <c r="L144" s="43"/>
      <c r="M144" s="222" t="s">
        <v>1</v>
      </c>
      <c r="N144" s="223" t="s">
        <v>40</v>
      </c>
      <c r="O144" s="90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6" t="s">
        <v>121</v>
      </c>
      <c r="AT144" s="226" t="s">
        <v>117</v>
      </c>
      <c r="AU144" s="226" t="s">
        <v>85</v>
      </c>
      <c r="AY144" s="16" t="s">
        <v>115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6" t="s">
        <v>83</v>
      </c>
      <c r="BK144" s="227">
        <f>ROUND(I144*H144,2)</f>
        <v>0</v>
      </c>
      <c r="BL144" s="16" t="s">
        <v>121</v>
      </c>
      <c r="BM144" s="226" t="s">
        <v>168</v>
      </c>
    </row>
    <row r="145" s="13" customFormat="1">
      <c r="A145" s="13"/>
      <c r="B145" s="228"/>
      <c r="C145" s="229"/>
      <c r="D145" s="230" t="s">
        <v>123</v>
      </c>
      <c r="E145" s="231" t="s">
        <v>1</v>
      </c>
      <c r="F145" s="232" t="s">
        <v>169</v>
      </c>
      <c r="G145" s="229"/>
      <c r="H145" s="233">
        <v>240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123</v>
      </c>
      <c r="AU145" s="239" t="s">
        <v>85</v>
      </c>
      <c r="AV145" s="13" t="s">
        <v>85</v>
      </c>
      <c r="AW145" s="13" t="s">
        <v>32</v>
      </c>
      <c r="AX145" s="13" t="s">
        <v>75</v>
      </c>
      <c r="AY145" s="239" t="s">
        <v>115</v>
      </c>
    </row>
    <row r="146" s="14" customFormat="1">
      <c r="A146" s="14"/>
      <c r="B146" s="240"/>
      <c r="C146" s="241"/>
      <c r="D146" s="230" t="s">
        <v>123</v>
      </c>
      <c r="E146" s="242" t="s">
        <v>1</v>
      </c>
      <c r="F146" s="243" t="s">
        <v>125</v>
      </c>
      <c r="G146" s="241"/>
      <c r="H146" s="244">
        <v>240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0" t="s">
        <v>123</v>
      </c>
      <c r="AU146" s="250" t="s">
        <v>85</v>
      </c>
      <c r="AV146" s="14" t="s">
        <v>121</v>
      </c>
      <c r="AW146" s="14" t="s">
        <v>32</v>
      </c>
      <c r="AX146" s="14" t="s">
        <v>83</v>
      </c>
      <c r="AY146" s="250" t="s">
        <v>115</v>
      </c>
    </row>
    <row r="147" s="2" customFormat="1" ht="37.8" customHeight="1">
      <c r="A147" s="37"/>
      <c r="B147" s="38"/>
      <c r="C147" s="214" t="s">
        <v>170</v>
      </c>
      <c r="D147" s="214" t="s">
        <v>117</v>
      </c>
      <c r="E147" s="215" t="s">
        <v>171</v>
      </c>
      <c r="F147" s="216" t="s">
        <v>172</v>
      </c>
      <c r="G147" s="217" t="s">
        <v>162</v>
      </c>
      <c r="H147" s="218">
        <v>205</v>
      </c>
      <c r="I147" s="219"/>
      <c r="J147" s="220">
        <f>ROUND(I147*H147,2)</f>
        <v>0</v>
      </c>
      <c r="K147" s="221"/>
      <c r="L147" s="43"/>
      <c r="M147" s="222" t="s">
        <v>1</v>
      </c>
      <c r="N147" s="223" t="s">
        <v>40</v>
      </c>
      <c r="O147" s="90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6" t="s">
        <v>121</v>
      </c>
      <c r="AT147" s="226" t="s">
        <v>117</v>
      </c>
      <c r="AU147" s="226" t="s">
        <v>85</v>
      </c>
      <c r="AY147" s="16" t="s">
        <v>115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6" t="s">
        <v>83</v>
      </c>
      <c r="BK147" s="227">
        <f>ROUND(I147*H147,2)</f>
        <v>0</v>
      </c>
      <c r="BL147" s="16" t="s">
        <v>121</v>
      </c>
      <c r="BM147" s="226" t="s">
        <v>173</v>
      </c>
    </row>
    <row r="148" s="13" customFormat="1">
      <c r="A148" s="13"/>
      <c r="B148" s="228"/>
      <c r="C148" s="229"/>
      <c r="D148" s="230" t="s">
        <v>123</v>
      </c>
      <c r="E148" s="231" t="s">
        <v>1</v>
      </c>
      <c r="F148" s="232" t="s">
        <v>174</v>
      </c>
      <c r="G148" s="229"/>
      <c r="H148" s="233">
        <v>200</v>
      </c>
      <c r="I148" s="234"/>
      <c r="J148" s="229"/>
      <c r="K148" s="229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123</v>
      </c>
      <c r="AU148" s="239" t="s">
        <v>85</v>
      </c>
      <c r="AV148" s="13" t="s">
        <v>85</v>
      </c>
      <c r="AW148" s="13" t="s">
        <v>32</v>
      </c>
      <c r="AX148" s="13" t="s">
        <v>75</v>
      </c>
      <c r="AY148" s="239" t="s">
        <v>115</v>
      </c>
    </row>
    <row r="149" s="13" customFormat="1">
      <c r="A149" s="13"/>
      <c r="B149" s="228"/>
      <c r="C149" s="229"/>
      <c r="D149" s="230" t="s">
        <v>123</v>
      </c>
      <c r="E149" s="231" t="s">
        <v>1</v>
      </c>
      <c r="F149" s="232" t="s">
        <v>175</v>
      </c>
      <c r="G149" s="229"/>
      <c r="H149" s="233">
        <v>5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123</v>
      </c>
      <c r="AU149" s="239" t="s">
        <v>85</v>
      </c>
      <c r="AV149" s="13" t="s">
        <v>85</v>
      </c>
      <c r="AW149" s="13" t="s">
        <v>32</v>
      </c>
      <c r="AX149" s="13" t="s">
        <v>75</v>
      </c>
      <c r="AY149" s="239" t="s">
        <v>115</v>
      </c>
    </row>
    <row r="150" s="14" customFormat="1">
      <c r="A150" s="14"/>
      <c r="B150" s="240"/>
      <c r="C150" s="241"/>
      <c r="D150" s="230" t="s">
        <v>123</v>
      </c>
      <c r="E150" s="242" t="s">
        <v>1</v>
      </c>
      <c r="F150" s="243" t="s">
        <v>125</v>
      </c>
      <c r="G150" s="241"/>
      <c r="H150" s="244">
        <v>205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0" t="s">
        <v>123</v>
      </c>
      <c r="AU150" s="250" t="s">
        <v>85</v>
      </c>
      <c r="AV150" s="14" t="s">
        <v>121</v>
      </c>
      <c r="AW150" s="14" t="s">
        <v>32</v>
      </c>
      <c r="AX150" s="14" t="s">
        <v>83</v>
      </c>
      <c r="AY150" s="250" t="s">
        <v>115</v>
      </c>
    </row>
    <row r="151" s="12" customFormat="1" ht="22.8" customHeight="1">
      <c r="A151" s="12"/>
      <c r="B151" s="198"/>
      <c r="C151" s="199"/>
      <c r="D151" s="200" t="s">
        <v>74</v>
      </c>
      <c r="E151" s="212" t="s">
        <v>130</v>
      </c>
      <c r="F151" s="212" t="s">
        <v>176</v>
      </c>
      <c r="G151" s="199"/>
      <c r="H151" s="199"/>
      <c r="I151" s="202"/>
      <c r="J151" s="213">
        <f>BK151</f>
        <v>0</v>
      </c>
      <c r="K151" s="199"/>
      <c r="L151" s="204"/>
      <c r="M151" s="205"/>
      <c r="N151" s="206"/>
      <c r="O151" s="206"/>
      <c r="P151" s="207">
        <f>SUM(P152:P154)</f>
        <v>0</v>
      </c>
      <c r="Q151" s="206"/>
      <c r="R151" s="207">
        <f>SUM(R152:R154)</f>
        <v>9.34436</v>
      </c>
      <c r="S151" s="206"/>
      <c r="T151" s="208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83</v>
      </c>
      <c r="AT151" s="210" t="s">
        <v>74</v>
      </c>
      <c r="AU151" s="210" t="s">
        <v>83</v>
      </c>
      <c r="AY151" s="209" t="s">
        <v>115</v>
      </c>
      <c r="BK151" s="211">
        <f>SUM(BK152:BK154)</f>
        <v>0</v>
      </c>
    </row>
    <row r="152" s="2" customFormat="1" ht="24.15" customHeight="1">
      <c r="A152" s="37"/>
      <c r="B152" s="38"/>
      <c r="C152" s="214" t="s">
        <v>8</v>
      </c>
      <c r="D152" s="214" t="s">
        <v>117</v>
      </c>
      <c r="E152" s="215" t="s">
        <v>177</v>
      </c>
      <c r="F152" s="216" t="s">
        <v>178</v>
      </c>
      <c r="G152" s="217" t="s">
        <v>120</v>
      </c>
      <c r="H152" s="218">
        <v>3</v>
      </c>
      <c r="I152" s="219"/>
      <c r="J152" s="220">
        <f>ROUND(I152*H152,2)</f>
        <v>0</v>
      </c>
      <c r="K152" s="221"/>
      <c r="L152" s="43"/>
      <c r="M152" s="222" t="s">
        <v>1</v>
      </c>
      <c r="N152" s="223" t="s">
        <v>40</v>
      </c>
      <c r="O152" s="90"/>
      <c r="P152" s="224">
        <f>O152*H152</f>
        <v>0</v>
      </c>
      <c r="Q152" s="224">
        <v>3.11388</v>
      </c>
      <c r="R152" s="224">
        <f>Q152*H152</f>
        <v>9.3416399999999999</v>
      </c>
      <c r="S152" s="224">
        <v>0</v>
      </c>
      <c r="T152" s="22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6" t="s">
        <v>121</v>
      </c>
      <c r="AT152" s="226" t="s">
        <v>117</v>
      </c>
      <c r="AU152" s="226" t="s">
        <v>85</v>
      </c>
      <c r="AY152" s="16" t="s">
        <v>115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6" t="s">
        <v>83</v>
      </c>
      <c r="BK152" s="227">
        <f>ROUND(I152*H152,2)</f>
        <v>0</v>
      </c>
      <c r="BL152" s="16" t="s">
        <v>121</v>
      </c>
      <c r="BM152" s="226" t="s">
        <v>179</v>
      </c>
    </row>
    <row r="153" s="2" customFormat="1" ht="24.15" customHeight="1">
      <c r="A153" s="37"/>
      <c r="B153" s="38"/>
      <c r="C153" s="214" t="s">
        <v>180</v>
      </c>
      <c r="D153" s="214" t="s">
        <v>117</v>
      </c>
      <c r="E153" s="215" t="s">
        <v>181</v>
      </c>
      <c r="F153" s="216" t="s">
        <v>182</v>
      </c>
      <c r="G153" s="217" t="s">
        <v>183</v>
      </c>
      <c r="H153" s="218">
        <v>16</v>
      </c>
      <c r="I153" s="219"/>
      <c r="J153" s="220">
        <f>ROUND(I153*H153,2)</f>
        <v>0</v>
      </c>
      <c r="K153" s="221"/>
      <c r="L153" s="43"/>
      <c r="M153" s="222" t="s">
        <v>1</v>
      </c>
      <c r="N153" s="223" t="s">
        <v>40</v>
      </c>
      <c r="O153" s="90"/>
      <c r="P153" s="224">
        <f>O153*H153</f>
        <v>0</v>
      </c>
      <c r="Q153" s="224">
        <v>8.0000000000000007E-05</v>
      </c>
      <c r="R153" s="224">
        <f>Q153*H153</f>
        <v>0.0012800000000000001</v>
      </c>
      <c r="S153" s="224">
        <v>0</v>
      </c>
      <c r="T153" s="22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6" t="s">
        <v>121</v>
      </c>
      <c r="AT153" s="226" t="s">
        <v>117</v>
      </c>
      <c r="AU153" s="226" t="s">
        <v>85</v>
      </c>
      <c r="AY153" s="16" t="s">
        <v>115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6" t="s">
        <v>83</v>
      </c>
      <c r="BK153" s="227">
        <f>ROUND(I153*H153,2)</f>
        <v>0</v>
      </c>
      <c r="BL153" s="16" t="s">
        <v>121</v>
      </c>
      <c r="BM153" s="226" t="s">
        <v>184</v>
      </c>
    </row>
    <row r="154" s="2" customFormat="1" ht="21.75" customHeight="1">
      <c r="A154" s="37"/>
      <c r="B154" s="38"/>
      <c r="C154" s="214" t="s">
        <v>185</v>
      </c>
      <c r="D154" s="214" t="s">
        <v>117</v>
      </c>
      <c r="E154" s="215" t="s">
        <v>186</v>
      </c>
      <c r="F154" s="216" t="s">
        <v>187</v>
      </c>
      <c r="G154" s="217" t="s">
        <v>183</v>
      </c>
      <c r="H154" s="218">
        <v>16</v>
      </c>
      <c r="I154" s="219"/>
      <c r="J154" s="220">
        <f>ROUND(I154*H154,2)</f>
        <v>0</v>
      </c>
      <c r="K154" s="221"/>
      <c r="L154" s="43"/>
      <c r="M154" s="222" t="s">
        <v>1</v>
      </c>
      <c r="N154" s="223" t="s">
        <v>40</v>
      </c>
      <c r="O154" s="90"/>
      <c r="P154" s="224">
        <f>O154*H154</f>
        <v>0</v>
      </c>
      <c r="Q154" s="224">
        <v>9.0000000000000006E-05</v>
      </c>
      <c r="R154" s="224">
        <f>Q154*H154</f>
        <v>0.0014400000000000001</v>
      </c>
      <c r="S154" s="224">
        <v>0</v>
      </c>
      <c r="T154" s="22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6" t="s">
        <v>121</v>
      </c>
      <c r="AT154" s="226" t="s">
        <v>117</v>
      </c>
      <c r="AU154" s="226" t="s">
        <v>85</v>
      </c>
      <c r="AY154" s="16" t="s">
        <v>115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6" t="s">
        <v>83</v>
      </c>
      <c r="BK154" s="227">
        <f>ROUND(I154*H154,2)</f>
        <v>0</v>
      </c>
      <c r="BL154" s="16" t="s">
        <v>121</v>
      </c>
      <c r="BM154" s="226" t="s">
        <v>188</v>
      </c>
    </row>
    <row r="155" s="12" customFormat="1" ht="22.8" customHeight="1">
      <c r="A155" s="12"/>
      <c r="B155" s="198"/>
      <c r="C155" s="199"/>
      <c r="D155" s="200" t="s">
        <v>74</v>
      </c>
      <c r="E155" s="212" t="s">
        <v>121</v>
      </c>
      <c r="F155" s="212" t="s">
        <v>189</v>
      </c>
      <c r="G155" s="199"/>
      <c r="H155" s="199"/>
      <c r="I155" s="202"/>
      <c r="J155" s="213">
        <f>BK155</f>
        <v>0</v>
      </c>
      <c r="K155" s="199"/>
      <c r="L155" s="204"/>
      <c r="M155" s="205"/>
      <c r="N155" s="206"/>
      <c r="O155" s="206"/>
      <c r="P155" s="207">
        <f>SUM(P156:P160)</f>
        <v>0</v>
      </c>
      <c r="Q155" s="206"/>
      <c r="R155" s="207">
        <f>SUM(R156:R160)</f>
        <v>113.68737999999999</v>
      </c>
      <c r="S155" s="206"/>
      <c r="T155" s="208">
        <f>SUM(T156:T160)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9" t="s">
        <v>83</v>
      </c>
      <c r="AT155" s="210" t="s">
        <v>74</v>
      </c>
      <c r="AU155" s="210" t="s">
        <v>83</v>
      </c>
      <c r="AY155" s="209" t="s">
        <v>115</v>
      </c>
      <c r="BK155" s="211">
        <f>SUM(BK156:BK160)</f>
        <v>0</v>
      </c>
    </row>
    <row r="156" s="2" customFormat="1" ht="24.15" customHeight="1">
      <c r="A156" s="37"/>
      <c r="B156" s="38"/>
      <c r="C156" s="214" t="s">
        <v>190</v>
      </c>
      <c r="D156" s="214" t="s">
        <v>117</v>
      </c>
      <c r="E156" s="215" t="s">
        <v>191</v>
      </c>
      <c r="F156" s="216" t="s">
        <v>192</v>
      </c>
      <c r="G156" s="217" t="s">
        <v>120</v>
      </c>
      <c r="H156" s="218">
        <v>54</v>
      </c>
      <c r="I156" s="219"/>
      <c r="J156" s="220">
        <f>ROUND(I156*H156,2)</f>
        <v>0</v>
      </c>
      <c r="K156" s="221"/>
      <c r="L156" s="43"/>
      <c r="M156" s="222" t="s">
        <v>1</v>
      </c>
      <c r="N156" s="223" t="s">
        <v>40</v>
      </c>
      <c r="O156" s="90"/>
      <c r="P156" s="224">
        <f>O156*H156</f>
        <v>0</v>
      </c>
      <c r="Q156" s="224">
        <v>2.0032199999999998</v>
      </c>
      <c r="R156" s="224">
        <f>Q156*H156</f>
        <v>108.17387999999998</v>
      </c>
      <c r="S156" s="224">
        <v>0</v>
      </c>
      <c r="T156" s="22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6" t="s">
        <v>121</v>
      </c>
      <c r="AT156" s="226" t="s">
        <v>117</v>
      </c>
      <c r="AU156" s="226" t="s">
        <v>85</v>
      </c>
      <c r="AY156" s="16" t="s">
        <v>115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6" t="s">
        <v>83</v>
      </c>
      <c r="BK156" s="227">
        <f>ROUND(I156*H156,2)</f>
        <v>0</v>
      </c>
      <c r="BL156" s="16" t="s">
        <v>121</v>
      </c>
      <c r="BM156" s="226" t="s">
        <v>193</v>
      </c>
    </row>
    <row r="157" s="13" customFormat="1">
      <c r="A157" s="13"/>
      <c r="B157" s="228"/>
      <c r="C157" s="229"/>
      <c r="D157" s="230" t="s">
        <v>123</v>
      </c>
      <c r="E157" s="231" t="s">
        <v>1</v>
      </c>
      <c r="F157" s="232" t="s">
        <v>194</v>
      </c>
      <c r="G157" s="229"/>
      <c r="H157" s="233">
        <v>54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123</v>
      </c>
      <c r="AU157" s="239" t="s">
        <v>85</v>
      </c>
      <c r="AV157" s="13" t="s">
        <v>85</v>
      </c>
      <c r="AW157" s="13" t="s">
        <v>32</v>
      </c>
      <c r="AX157" s="13" t="s">
        <v>75</v>
      </c>
      <c r="AY157" s="239" t="s">
        <v>115</v>
      </c>
    </row>
    <row r="158" s="14" customFormat="1">
      <c r="A158" s="14"/>
      <c r="B158" s="240"/>
      <c r="C158" s="241"/>
      <c r="D158" s="230" t="s">
        <v>123</v>
      </c>
      <c r="E158" s="242" t="s">
        <v>1</v>
      </c>
      <c r="F158" s="243" t="s">
        <v>125</v>
      </c>
      <c r="G158" s="241"/>
      <c r="H158" s="244">
        <v>54</v>
      </c>
      <c r="I158" s="245"/>
      <c r="J158" s="241"/>
      <c r="K158" s="241"/>
      <c r="L158" s="246"/>
      <c r="M158" s="247"/>
      <c r="N158" s="248"/>
      <c r="O158" s="248"/>
      <c r="P158" s="248"/>
      <c r="Q158" s="248"/>
      <c r="R158" s="248"/>
      <c r="S158" s="248"/>
      <c r="T158" s="24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0" t="s">
        <v>123</v>
      </c>
      <c r="AU158" s="250" t="s">
        <v>85</v>
      </c>
      <c r="AV158" s="14" t="s">
        <v>121</v>
      </c>
      <c r="AW158" s="14" t="s">
        <v>32</v>
      </c>
      <c r="AX158" s="14" t="s">
        <v>83</v>
      </c>
      <c r="AY158" s="250" t="s">
        <v>115</v>
      </c>
    </row>
    <row r="159" s="2" customFormat="1" ht="24.15" customHeight="1">
      <c r="A159" s="37"/>
      <c r="B159" s="38"/>
      <c r="C159" s="214" t="s">
        <v>195</v>
      </c>
      <c r="D159" s="214" t="s">
        <v>117</v>
      </c>
      <c r="E159" s="215" t="s">
        <v>196</v>
      </c>
      <c r="F159" s="216" t="s">
        <v>197</v>
      </c>
      <c r="G159" s="217" t="s">
        <v>162</v>
      </c>
      <c r="H159" s="218">
        <v>60</v>
      </c>
      <c r="I159" s="219"/>
      <c r="J159" s="220">
        <f>ROUND(I159*H159,2)</f>
        <v>0</v>
      </c>
      <c r="K159" s="221"/>
      <c r="L159" s="43"/>
      <c r="M159" s="222" t="s">
        <v>1</v>
      </c>
      <c r="N159" s="223" t="s">
        <v>40</v>
      </c>
      <c r="O159" s="90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6" t="s">
        <v>121</v>
      </c>
      <c r="AT159" s="226" t="s">
        <v>117</v>
      </c>
      <c r="AU159" s="226" t="s">
        <v>85</v>
      </c>
      <c r="AY159" s="16" t="s">
        <v>115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6" t="s">
        <v>83</v>
      </c>
      <c r="BK159" s="227">
        <f>ROUND(I159*H159,2)</f>
        <v>0</v>
      </c>
      <c r="BL159" s="16" t="s">
        <v>121</v>
      </c>
      <c r="BM159" s="226" t="s">
        <v>198</v>
      </c>
    </row>
    <row r="160" s="2" customFormat="1" ht="33" customHeight="1">
      <c r="A160" s="37"/>
      <c r="B160" s="38"/>
      <c r="C160" s="214" t="s">
        <v>199</v>
      </c>
      <c r="D160" s="214" t="s">
        <v>117</v>
      </c>
      <c r="E160" s="215" t="s">
        <v>200</v>
      </c>
      <c r="F160" s="216" t="s">
        <v>201</v>
      </c>
      <c r="G160" s="217" t="s">
        <v>162</v>
      </c>
      <c r="H160" s="218">
        <v>5</v>
      </c>
      <c r="I160" s="219"/>
      <c r="J160" s="220">
        <f>ROUND(I160*H160,2)</f>
        <v>0</v>
      </c>
      <c r="K160" s="221"/>
      <c r="L160" s="43"/>
      <c r="M160" s="222" t="s">
        <v>1</v>
      </c>
      <c r="N160" s="223" t="s">
        <v>40</v>
      </c>
      <c r="O160" s="90"/>
      <c r="P160" s="224">
        <f>O160*H160</f>
        <v>0</v>
      </c>
      <c r="Q160" s="224">
        <v>1.1027</v>
      </c>
      <c r="R160" s="224">
        <f>Q160*H160</f>
        <v>5.5135000000000005</v>
      </c>
      <c r="S160" s="224">
        <v>0</v>
      </c>
      <c r="T160" s="22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6" t="s">
        <v>121</v>
      </c>
      <c r="AT160" s="226" t="s">
        <v>117</v>
      </c>
      <c r="AU160" s="226" t="s">
        <v>85</v>
      </c>
      <c r="AY160" s="16" t="s">
        <v>115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6" t="s">
        <v>83</v>
      </c>
      <c r="BK160" s="227">
        <f>ROUND(I160*H160,2)</f>
        <v>0</v>
      </c>
      <c r="BL160" s="16" t="s">
        <v>121</v>
      </c>
      <c r="BM160" s="226" t="s">
        <v>202</v>
      </c>
    </row>
    <row r="161" s="12" customFormat="1" ht="22.8" customHeight="1">
      <c r="A161" s="12"/>
      <c r="B161" s="198"/>
      <c r="C161" s="199"/>
      <c r="D161" s="200" t="s">
        <v>74</v>
      </c>
      <c r="E161" s="212" t="s">
        <v>203</v>
      </c>
      <c r="F161" s="212" t="s">
        <v>204</v>
      </c>
      <c r="G161" s="199"/>
      <c r="H161" s="199"/>
      <c r="I161" s="202"/>
      <c r="J161" s="213">
        <f>BK161</f>
        <v>0</v>
      </c>
      <c r="K161" s="199"/>
      <c r="L161" s="204"/>
      <c r="M161" s="205"/>
      <c r="N161" s="206"/>
      <c r="O161" s="206"/>
      <c r="P161" s="207">
        <f>P162</f>
        <v>0</v>
      </c>
      <c r="Q161" s="206"/>
      <c r="R161" s="207">
        <f>R162</f>
        <v>0</v>
      </c>
      <c r="S161" s="206"/>
      <c r="T161" s="208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9" t="s">
        <v>83</v>
      </c>
      <c r="AT161" s="210" t="s">
        <v>74</v>
      </c>
      <c r="AU161" s="210" t="s">
        <v>83</v>
      </c>
      <c r="AY161" s="209" t="s">
        <v>115</v>
      </c>
      <c r="BK161" s="211">
        <f>BK162</f>
        <v>0</v>
      </c>
    </row>
    <row r="162" s="2" customFormat="1" ht="16.5" customHeight="1">
      <c r="A162" s="37"/>
      <c r="B162" s="38"/>
      <c r="C162" s="214" t="s">
        <v>205</v>
      </c>
      <c r="D162" s="214" t="s">
        <v>117</v>
      </c>
      <c r="E162" s="215" t="s">
        <v>206</v>
      </c>
      <c r="F162" s="216" t="s">
        <v>207</v>
      </c>
      <c r="G162" s="217" t="s">
        <v>208</v>
      </c>
      <c r="H162" s="218">
        <v>123.18899999999999</v>
      </c>
      <c r="I162" s="219"/>
      <c r="J162" s="220">
        <f>ROUND(I162*H162,2)</f>
        <v>0</v>
      </c>
      <c r="K162" s="221"/>
      <c r="L162" s="43"/>
      <c r="M162" s="222" t="s">
        <v>1</v>
      </c>
      <c r="N162" s="223" t="s">
        <v>40</v>
      </c>
      <c r="O162" s="90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6" t="s">
        <v>121</v>
      </c>
      <c r="AT162" s="226" t="s">
        <v>117</v>
      </c>
      <c r="AU162" s="226" t="s">
        <v>85</v>
      </c>
      <c r="AY162" s="16" t="s">
        <v>115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6" t="s">
        <v>83</v>
      </c>
      <c r="BK162" s="227">
        <f>ROUND(I162*H162,2)</f>
        <v>0</v>
      </c>
      <c r="BL162" s="16" t="s">
        <v>121</v>
      </c>
      <c r="BM162" s="226" t="s">
        <v>209</v>
      </c>
    </row>
    <row r="163" s="12" customFormat="1" ht="25.92" customHeight="1">
      <c r="A163" s="12"/>
      <c r="B163" s="198"/>
      <c r="C163" s="199"/>
      <c r="D163" s="200" t="s">
        <v>74</v>
      </c>
      <c r="E163" s="201" t="s">
        <v>210</v>
      </c>
      <c r="F163" s="201" t="s">
        <v>211</v>
      </c>
      <c r="G163" s="199"/>
      <c r="H163" s="199"/>
      <c r="I163" s="202"/>
      <c r="J163" s="203">
        <f>BK163</f>
        <v>0</v>
      </c>
      <c r="K163" s="199"/>
      <c r="L163" s="204"/>
      <c r="M163" s="205"/>
      <c r="N163" s="206"/>
      <c r="O163" s="206"/>
      <c r="P163" s="207">
        <f>SUM(P164:P171)</f>
        <v>0</v>
      </c>
      <c r="Q163" s="206"/>
      <c r="R163" s="207">
        <f>SUM(R164:R171)</f>
        <v>0</v>
      </c>
      <c r="S163" s="206"/>
      <c r="T163" s="208">
        <f>SUM(T164:T171)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9" t="s">
        <v>139</v>
      </c>
      <c r="AT163" s="210" t="s">
        <v>74</v>
      </c>
      <c r="AU163" s="210" t="s">
        <v>75</v>
      </c>
      <c r="AY163" s="209" t="s">
        <v>115</v>
      </c>
      <c r="BK163" s="211">
        <f>SUM(BK164:BK171)</f>
        <v>0</v>
      </c>
    </row>
    <row r="164" s="2" customFormat="1" ht="16.5" customHeight="1">
      <c r="A164" s="37"/>
      <c r="B164" s="38"/>
      <c r="C164" s="214" t="s">
        <v>212</v>
      </c>
      <c r="D164" s="214" t="s">
        <v>117</v>
      </c>
      <c r="E164" s="215" t="s">
        <v>213</v>
      </c>
      <c r="F164" s="216" t="s">
        <v>214</v>
      </c>
      <c r="G164" s="217" t="s">
        <v>215</v>
      </c>
      <c r="H164" s="218">
        <v>1</v>
      </c>
      <c r="I164" s="219"/>
      <c r="J164" s="220">
        <f>ROUND(I164*H164,2)</f>
        <v>0</v>
      </c>
      <c r="K164" s="221"/>
      <c r="L164" s="43"/>
      <c r="M164" s="222" t="s">
        <v>1</v>
      </c>
      <c r="N164" s="223" t="s">
        <v>40</v>
      </c>
      <c r="O164" s="90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6" t="s">
        <v>216</v>
      </c>
      <c r="AT164" s="226" t="s">
        <v>117</v>
      </c>
      <c r="AU164" s="226" t="s">
        <v>83</v>
      </c>
      <c r="AY164" s="16" t="s">
        <v>115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6" t="s">
        <v>83</v>
      </c>
      <c r="BK164" s="227">
        <f>ROUND(I164*H164,2)</f>
        <v>0</v>
      </c>
      <c r="BL164" s="16" t="s">
        <v>216</v>
      </c>
      <c r="BM164" s="226" t="s">
        <v>217</v>
      </c>
    </row>
    <row r="165" s="2" customFormat="1" ht="24.15" customHeight="1">
      <c r="A165" s="37"/>
      <c r="B165" s="38"/>
      <c r="C165" s="214" t="s">
        <v>218</v>
      </c>
      <c r="D165" s="214" t="s">
        <v>117</v>
      </c>
      <c r="E165" s="215" t="s">
        <v>219</v>
      </c>
      <c r="F165" s="216" t="s">
        <v>220</v>
      </c>
      <c r="G165" s="217" t="s">
        <v>215</v>
      </c>
      <c r="H165" s="218">
        <v>1</v>
      </c>
      <c r="I165" s="219"/>
      <c r="J165" s="220">
        <f>ROUND(I165*H165,2)</f>
        <v>0</v>
      </c>
      <c r="K165" s="221"/>
      <c r="L165" s="43"/>
      <c r="M165" s="222" t="s">
        <v>1</v>
      </c>
      <c r="N165" s="223" t="s">
        <v>40</v>
      </c>
      <c r="O165" s="90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6" t="s">
        <v>216</v>
      </c>
      <c r="AT165" s="226" t="s">
        <v>117</v>
      </c>
      <c r="AU165" s="226" t="s">
        <v>83</v>
      </c>
      <c r="AY165" s="16" t="s">
        <v>115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6" t="s">
        <v>83</v>
      </c>
      <c r="BK165" s="227">
        <f>ROUND(I165*H165,2)</f>
        <v>0</v>
      </c>
      <c r="BL165" s="16" t="s">
        <v>216</v>
      </c>
      <c r="BM165" s="226" t="s">
        <v>221</v>
      </c>
    </row>
    <row r="166" s="2" customFormat="1" ht="16.5" customHeight="1">
      <c r="A166" s="37"/>
      <c r="B166" s="38"/>
      <c r="C166" s="214" t="s">
        <v>7</v>
      </c>
      <c r="D166" s="214" t="s">
        <v>117</v>
      </c>
      <c r="E166" s="215" t="s">
        <v>222</v>
      </c>
      <c r="F166" s="216" t="s">
        <v>223</v>
      </c>
      <c r="G166" s="217" t="s">
        <v>215</v>
      </c>
      <c r="H166" s="218">
        <v>1</v>
      </c>
      <c r="I166" s="219"/>
      <c r="J166" s="220">
        <f>ROUND(I166*H166,2)</f>
        <v>0</v>
      </c>
      <c r="K166" s="221"/>
      <c r="L166" s="43"/>
      <c r="M166" s="222" t="s">
        <v>1</v>
      </c>
      <c r="N166" s="223" t="s">
        <v>40</v>
      </c>
      <c r="O166" s="90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6" t="s">
        <v>216</v>
      </c>
      <c r="AT166" s="226" t="s">
        <v>117</v>
      </c>
      <c r="AU166" s="226" t="s">
        <v>83</v>
      </c>
      <c r="AY166" s="16" t="s">
        <v>115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6" t="s">
        <v>83</v>
      </c>
      <c r="BK166" s="227">
        <f>ROUND(I166*H166,2)</f>
        <v>0</v>
      </c>
      <c r="BL166" s="16" t="s">
        <v>216</v>
      </c>
      <c r="BM166" s="226" t="s">
        <v>224</v>
      </c>
    </row>
    <row r="167" s="2" customFormat="1" ht="24.15" customHeight="1">
      <c r="A167" s="37"/>
      <c r="B167" s="38"/>
      <c r="C167" s="214" t="s">
        <v>225</v>
      </c>
      <c r="D167" s="214" t="s">
        <v>117</v>
      </c>
      <c r="E167" s="215" t="s">
        <v>226</v>
      </c>
      <c r="F167" s="216" t="s">
        <v>227</v>
      </c>
      <c r="G167" s="217" t="s">
        <v>215</v>
      </c>
      <c r="H167" s="218">
        <v>1</v>
      </c>
      <c r="I167" s="219"/>
      <c r="J167" s="220">
        <f>ROUND(I167*H167,2)</f>
        <v>0</v>
      </c>
      <c r="K167" s="221"/>
      <c r="L167" s="43"/>
      <c r="M167" s="222" t="s">
        <v>1</v>
      </c>
      <c r="N167" s="223" t="s">
        <v>40</v>
      </c>
      <c r="O167" s="90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6" t="s">
        <v>216</v>
      </c>
      <c r="AT167" s="226" t="s">
        <v>117</v>
      </c>
      <c r="AU167" s="226" t="s">
        <v>83</v>
      </c>
      <c r="AY167" s="16" t="s">
        <v>115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6" t="s">
        <v>83</v>
      </c>
      <c r="BK167" s="227">
        <f>ROUND(I167*H167,2)</f>
        <v>0</v>
      </c>
      <c r="BL167" s="16" t="s">
        <v>216</v>
      </c>
      <c r="BM167" s="226" t="s">
        <v>228</v>
      </c>
    </row>
    <row r="168" s="13" customFormat="1">
      <c r="A168" s="13"/>
      <c r="B168" s="228"/>
      <c r="C168" s="229"/>
      <c r="D168" s="230" t="s">
        <v>123</v>
      </c>
      <c r="E168" s="231" t="s">
        <v>1</v>
      </c>
      <c r="F168" s="232" t="s">
        <v>229</v>
      </c>
      <c r="G168" s="229"/>
      <c r="H168" s="233">
        <v>1</v>
      </c>
      <c r="I168" s="234"/>
      <c r="J168" s="229"/>
      <c r="K168" s="229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123</v>
      </c>
      <c r="AU168" s="239" t="s">
        <v>83</v>
      </c>
      <c r="AV168" s="13" t="s">
        <v>85</v>
      </c>
      <c r="AW168" s="13" t="s">
        <v>32</v>
      </c>
      <c r="AX168" s="13" t="s">
        <v>75</v>
      </c>
      <c r="AY168" s="239" t="s">
        <v>115</v>
      </c>
    </row>
    <row r="169" s="14" customFormat="1">
      <c r="A169" s="14"/>
      <c r="B169" s="240"/>
      <c r="C169" s="241"/>
      <c r="D169" s="230" t="s">
        <v>123</v>
      </c>
      <c r="E169" s="242" t="s">
        <v>1</v>
      </c>
      <c r="F169" s="243" t="s">
        <v>125</v>
      </c>
      <c r="G169" s="241"/>
      <c r="H169" s="244">
        <v>1</v>
      </c>
      <c r="I169" s="245"/>
      <c r="J169" s="241"/>
      <c r="K169" s="241"/>
      <c r="L169" s="246"/>
      <c r="M169" s="247"/>
      <c r="N169" s="248"/>
      <c r="O169" s="248"/>
      <c r="P169" s="248"/>
      <c r="Q169" s="248"/>
      <c r="R169" s="248"/>
      <c r="S169" s="248"/>
      <c r="T169" s="24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0" t="s">
        <v>123</v>
      </c>
      <c r="AU169" s="250" t="s">
        <v>83</v>
      </c>
      <c r="AV169" s="14" t="s">
        <v>121</v>
      </c>
      <c r="AW169" s="14" t="s">
        <v>32</v>
      </c>
      <c r="AX169" s="14" t="s">
        <v>83</v>
      </c>
      <c r="AY169" s="250" t="s">
        <v>115</v>
      </c>
    </row>
    <row r="170" s="2" customFormat="1" ht="16.5" customHeight="1">
      <c r="A170" s="37"/>
      <c r="B170" s="38"/>
      <c r="C170" s="214" t="s">
        <v>230</v>
      </c>
      <c r="D170" s="214" t="s">
        <v>117</v>
      </c>
      <c r="E170" s="215" t="s">
        <v>231</v>
      </c>
      <c r="F170" s="216" t="s">
        <v>232</v>
      </c>
      <c r="G170" s="217" t="s">
        <v>215</v>
      </c>
      <c r="H170" s="218">
        <v>1</v>
      </c>
      <c r="I170" s="219"/>
      <c r="J170" s="220">
        <f>ROUND(I170*H170,2)</f>
        <v>0</v>
      </c>
      <c r="K170" s="221"/>
      <c r="L170" s="43"/>
      <c r="M170" s="222" t="s">
        <v>1</v>
      </c>
      <c r="N170" s="223" t="s">
        <v>40</v>
      </c>
      <c r="O170" s="90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6" t="s">
        <v>216</v>
      </c>
      <c r="AT170" s="226" t="s">
        <v>117</v>
      </c>
      <c r="AU170" s="226" t="s">
        <v>83</v>
      </c>
      <c r="AY170" s="16" t="s">
        <v>115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6" t="s">
        <v>83</v>
      </c>
      <c r="BK170" s="227">
        <f>ROUND(I170*H170,2)</f>
        <v>0</v>
      </c>
      <c r="BL170" s="16" t="s">
        <v>216</v>
      </c>
      <c r="BM170" s="226" t="s">
        <v>233</v>
      </c>
    </row>
    <row r="171" s="2" customFormat="1" ht="33" customHeight="1">
      <c r="A171" s="37"/>
      <c r="B171" s="38"/>
      <c r="C171" s="214" t="s">
        <v>234</v>
      </c>
      <c r="D171" s="214" t="s">
        <v>117</v>
      </c>
      <c r="E171" s="215" t="s">
        <v>235</v>
      </c>
      <c r="F171" s="216" t="s">
        <v>236</v>
      </c>
      <c r="G171" s="217" t="s">
        <v>215</v>
      </c>
      <c r="H171" s="218">
        <v>1</v>
      </c>
      <c r="I171" s="219"/>
      <c r="J171" s="220">
        <f>ROUND(I171*H171,2)</f>
        <v>0</v>
      </c>
      <c r="K171" s="221"/>
      <c r="L171" s="43"/>
      <c r="M171" s="262" t="s">
        <v>1</v>
      </c>
      <c r="N171" s="263" t="s">
        <v>40</v>
      </c>
      <c r="O171" s="264"/>
      <c r="P171" s="265">
        <f>O171*H171</f>
        <v>0</v>
      </c>
      <c r="Q171" s="265">
        <v>0</v>
      </c>
      <c r="R171" s="265">
        <f>Q171*H171</f>
        <v>0</v>
      </c>
      <c r="S171" s="265">
        <v>0</v>
      </c>
      <c r="T171" s="266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6" t="s">
        <v>216</v>
      </c>
      <c r="AT171" s="226" t="s">
        <v>117</v>
      </c>
      <c r="AU171" s="226" t="s">
        <v>83</v>
      </c>
      <c r="AY171" s="16" t="s">
        <v>115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6" t="s">
        <v>83</v>
      </c>
      <c r="BK171" s="227">
        <f>ROUND(I171*H171,2)</f>
        <v>0</v>
      </c>
      <c r="BL171" s="16" t="s">
        <v>216</v>
      </c>
      <c r="BM171" s="226" t="s">
        <v>237</v>
      </c>
    </row>
    <row r="172" s="2" customFormat="1" ht="6.96" customHeight="1">
      <c r="A172" s="37"/>
      <c r="B172" s="65"/>
      <c r="C172" s="66"/>
      <c r="D172" s="66"/>
      <c r="E172" s="66"/>
      <c r="F172" s="66"/>
      <c r="G172" s="66"/>
      <c r="H172" s="66"/>
      <c r="I172" s="66"/>
      <c r="J172" s="66"/>
      <c r="K172" s="66"/>
      <c r="L172" s="43"/>
      <c r="M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</row>
  </sheetData>
  <sheetProtection sheet="1" autoFilter="0" formatColumns="0" formatRows="0" objects="1" scenarios="1" spinCount="100000" saltValue="50oxC44ucwdvQuEGTaGy6/H4M40xASHafgwxA7cUO2XOYiwndNgXoRzgkwTAFLsLtITOLu9QsOnMtKc/MZCOVA==" hashValue="BBrQEoim7fdBwS7sxCR1TrH/Ubosz8ls3YsTJQFLVnojszy2y2vBa16e/ERqvu8d1qOXnLmIbuKY7hYolgckxg==" algorithmName="SHA-512" password="CC35"/>
  <autoFilter ref="C121:K17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2025-07-10T08:02:32Z</dcterms:created>
  <dcterms:modified xsi:type="dcterms:W3CDTF">2025-07-10T08:02:34Z</dcterms:modified>
</cp:coreProperties>
</file>