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/>
  <mc:AlternateContent xmlns:mc="http://schemas.openxmlformats.org/markup-compatibility/2006">
    <mc:Choice Requires="x15">
      <x15ac:absPath xmlns:x15ac="http://schemas.microsoft.com/office/spreadsheetml/2010/11/ac" url="D:\AQUAS\VDNM 2025\web_ezak\rev.c\"/>
    </mc:Choice>
  </mc:AlternateContent>
  <xr:revisionPtr revIDLastSave="0" documentId="13_ncr:1_{7FB3B39C-0C2A-4DEF-AFE9-124BD5213934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Rekapitulace" sheetId="36" r:id="rId1"/>
    <sheet name="PS03.1" sheetId="38" r:id="rId2"/>
    <sheet name="PS03.2" sheetId="44" r:id="rId3"/>
    <sheet name="PS03.3" sheetId="45" r:id="rId4"/>
    <sheet name="PS03.4" sheetId="46" r:id="rId5"/>
    <sheet name="VON" sheetId="43" r:id="rId6"/>
    <sheet name="SO 07.old" sheetId="7" state="hidden" r:id="rId7"/>
  </sheets>
  <definedNames>
    <definedName name="_Toc320104386_1">#REF!</definedName>
    <definedName name="_Toc320104387_2">#REF!</definedName>
    <definedName name="_Toc409080621" localSheetId="1">'PS03.1'!#REF!</definedName>
    <definedName name="_Toc82598465" localSheetId="1">'PS03.1'!$B$3</definedName>
    <definedName name="Excel_BuiltIn_Print_Area_1_1">#REF!</definedName>
    <definedName name="Excel_BuiltIn_Print_Area_2">#REF!</definedName>
    <definedName name="Excel_BuiltIn_Print_Area_2_1">#REF!</definedName>
    <definedName name="Excel_BuiltIn_Print_Titles_2">#REF!</definedName>
    <definedName name="Excel_BuiltIn_Print_Titles_2_1">#REF!</definedName>
    <definedName name="Excel_BuiltIn_Print_Titles_3_1">#REF!</definedName>
    <definedName name="Excel_BuiltIn_Print_Titles_3_1_1">#REF!</definedName>
    <definedName name="_xlnm.Print_Titles" localSheetId="1">'PS03.1'!$2:$2</definedName>
    <definedName name="_xlnm.Print_Area" localSheetId="1">'PS03.1'!$A$1:$F$19</definedName>
    <definedName name="_xlnm.Print_Area" localSheetId="0">Rekapitulace!$A$1:$E$15</definedName>
    <definedName name="Z_41344A30_E23C_11D5_BB3B_C51F840B824A_.wvu.PrintArea" localSheetId="1" hidden="1">'PS03.1'!#REF!</definedName>
  </definedNames>
  <calcPr calcId="191029" fullPrecision="0"/>
  <customWorkbookViews>
    <customWorkbookView name="Hladík Jaroslav Ing. - vlastní pohled" guid="{41344A30-E23C-11D5-BB3B-C51F840B824A}" mergeInterval="0" personalView="1" maximized="1" windowWidth="1020" windowHeight="606" activeSheetId="11" showComments="commIndAndComment"/>
    <customWorkbookView name="mazel - vlastní pohled" guid="{607DC803-E23C-11D5-9BAA-838DE3D3601A}" mergeInterval="0" personalView="1" maximized="1" windowWidth="1020" windowHeight="606" activeSheetId="13"/>
  </customWorkbookViews>
</workbook>
</file>

<file path=xl/calcChain.xml><?xml version="1.0" encoding="utf-8"?>
<calcChain xmlns="http://schemas.openxmlformats.org/spreadsheetml/2006/main">
  <c r="F8" i="43" l="1"/>
  <c r="F11" i="43"/>
  <c r="F10" i="43"/>
  <c r="F9" i="43"/>
  <c r="F15" i="46"/>
  <c r="F14" i="46"/>
  <c r="F4" i="38" l="1"/>
  <c r="F5" i="38" s="1"/>
  <c r="F7" i="38"/>
  <c r="F8" i="38" s="1"/>
  <c r="F10" i="38"/>
  <c r="F11" i="38" s="1"/>
  <c r="F13" i="38"/>
  <c r="F14" i="38" s="1"/>
  <c r="F16" i="38"/>
  <c r="F17" i="38"/>
  <c r="F4" i="44"/>
  <c r="F5" i="44"/>
  <c r="F6" i="44"/>
  <c r="F7" i="44"/>
  <c r="F8" i="44"/>
  <c r="F11" i="44"/>
  <c r="F12" i="44"/>
  <c r="F13" i="44"/>
  <c r="F14" i="44"/>
  <c r="F15" i="44"/>
  <c r="F16" i="44"/>
  <c r="F17" i="44"/>
  <c r="F20" i="44"/>
  <c r="F21" i="44"/>
  <c r="F24" i="44"/>
  <c r="F25" i="44"/>
  <c r="F4" i="45"/>
  <c r="F5" i="45"/>
  <c r="F8" i="45"/>
  <c r="F9" i="45"/>
  <c r="F10" i="45"/>
  <c r="F13" i="45"/>
  <c r="F14" i="45"/>
  <c r="F4" i="46"/>
  <c r="F5" i="46"/>
  <c r="F6" i="46"/>
  <c r="F7" i="46"/>
  <c r="F10" i="46"/>
  <c r="F11" i="46"/>
  <c r="F16" i="46"/>
  <c r="F4" i="43"/>
  <c r="F5" i="43"/>
  <c r="F12" i="43"/>
  <c r="F14" i="43"/>
  <c r="F15" i="43" s="1"/>
  <c r="F26" i="44" l="1"/>
  <c r="F9" i="44"/>
  <c r="F15" i="45"/>
  <c r="F6" i="43"/>
  <c r="F18" i="43" s="1"/>
  <c r="E30" i="36" s="1"/>
  <c r="F12" i="46"/>
  <c r="F8" i="46"/>
  <c r="F11" i="45"/>
  <c r="F6" i="45"/>
  <c r="F22" i="44"/>
  <c r="F19" i="38"/>
  <c r="E10" i="36" s="1"/>
  <c r="F18" i="44"/>
  <c r="F28" i="44" l="1"/>
  <c r="E15" i="36" s="1"/>
  <c r="F18" i="46"/>
  <c r="E25" i="36" s="1"/>
  <c r="F17" i="45"/>
  <c r="E20" i="36" s="1"/>
  <c r="D6" i="44"/>
  <c r="E32" i="36" l="1"/>
  <c r="D17" i="44"/>
  <c r="H6" i="7" l="1"/>
</calcChain>
</file>

<file path=xl/sharedStrings.xml><?xml version="1.0" encoding="utf-8"?>
<sst xmlns="http://schemas.openxmlformats.org/spreadsheetml/2006/main" count="209" uniqueCount="117">
  <si>
    <t>Pol.
č.</t>
  </si>
  <si>
    <t>Název položky</t>
  </si>
  <si>
    <t xml:space="preserve">Jednotka </t>
  </si>
  <si>
    <t>Množství</t>
  </si>
  <si>
    <t>Jednotková
cena [Kč]</t>
  </si>
  <si>
    <t>Cena celkem
[Kč]</t>
  </si>
  <si>
    <t>1.</t>
  </si>
  <si>
    <r>
      <t>m</t>
    </r>
    <r>
      <rPr>
        <vertAlign val="superscript"/>
        <sz val="10"/>
        <rFont val="Arial CE"/>
        <family val="2"/>
        <charset val="238"/>
      </rPr>
      <t>3</t>
    </r>
  </si>
  <si>
    <t>2.</t>
  </si>
  <si>
    <t>3.</t>
  </si>
  <si>
    <t>4.</t>
  </si>
  <si>
    <r>
      <t>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charset val="238"/>
      </rPr>
      <t/>
    </r>
  </si>
  <si>
    <t>5.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</si>
  <si>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</si>
  <si>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Výkop zemina</t>
  </si>
  <si>
    <t>Zpětný zásyp</t>
  </si>
  <si>
    <t>Množstní + rezerva</t>
  </si>
  <si>
    <t>R
%</t>
  </si>
  <si>
    <t>SO 07 - Jímka hradidel</t>
  </si>
  <si>
    <t>Beton - konstrukce jímky</t>
  </si>
  <si>
    <t>Něco jako poklop ???</t>
  </si>
  <si>
    <t>kpl.</t>
  </si>
  <si>
    <t>Pažení</t>
  </si>
  <si>
    <t>Náklady celkem:</t>
  </si>
  <si>
    <t xml:space="preserve">Přehled nákladů </t>
  </si>
  <si>
    <t>1.1.</t>
  </si>
  <si>
    <t>celkem</t>
  </si>
  <si>
    <t>kpl</t>
  </si>
  <si>
    <t>1.2.</t>
  </si>
  <si>
    <t>1.3.</t>
  </si>
  <si>
    <t>(ceny uvedené v Kč bez DPH)</t>
  </si>
  <si>
    <t>Projektové a inženýrské práce</t>
  </si>
  <si>
    <t>Zařízení staveniště</t>
  </si>
  <si>
    <t>Celkem VON:</t>
  </si>
  <si>
    <t>Ostatní náklady</t>
  </si>
  <si>
    <t>Dílenská dokumentace, technická specifikace dodávek</t>
  </si>
  <si>
    <t>kg</t>
  </si>
  <si>
    <t>Zdvíhací technika</t>
  </si>
  <si>
    <t>Projektová příprava, plán prací, plán BOZP</t>
  </si>
  <si>
    <t>VON - Vedlejší a ostatní náklady</t>
  </si>
  <si>
    <t>Celkem VON</t>
  </si>
  <si>
    <t>Přesuny materiálu a techniky, doprava zařízení</t>
  </si>
  <si>
    <t>m2</t>
  </si>
  <si>
    <t>ks</t>
  </si>
  <si>
    <t>Montážní přípravky a pomůcky</t>
  </si>
  <si>
    <t>Montáž a demontáž</t>
  </si>
  <si>
    <t>Výroba, demontáž původního uzávěru, montáž nového uzávěru  a uvedení do provozu</t>
  </si>
  <si>
    <t>Zřízení a likvidace pracoviště</t>
  </si>
  <si>
    <t xml:space="preserve"> Vybudování/likvidace plovoucího pracoviště a pracoviště pro potápěče (mimo přepravních nákladů a jeřábů) </t>
  </si>
  <si>
    <t xml:space="preserve">Práce spojené s vyčištěním dna, převozem provizorního hrazení ze skladu na VD, instalací provizorního hrazení, vyčerpání jímky a její zatěsnění  (mimo přepravních nákladů a jeřábů) </t>
  </si>
  <si>
    <t xml:space="preserve">Práce spojené  s demontáží provizorního hrazení, převozem provizorního hrazení z VD a jeho uložení do skladu (mimo přepravních nákladů a jeřábů) </t>
  </si>
  <si>
    <t>Pronájem techniky</t>
  </si>
  <si>
    <t>Technika potřebná k provedení prací (pontony, zvedací technika, čluny, čerpadla, apod.)</t>
  </si>
  <si>
    <t>Přepravní náklady</t>
  </si>
  <si>
    <t>Přeprava pracovníků, techniky a materiálu</t>
  </si>
  <si>
    <t>Gallův řetěz v nerezovém provedení, řetězové kolo</t>
  </si>
  <si>
    <t>Výroba dílů a zajištění dodávek</t>
  </si>
  <si>
    <t>Výstroj segmentu - lávky, žebříky, mazací potrubní systém</t>
  </si>
  <si>
    <t xml:space="preserve">Očištění, opískování a povrchová ochrana spodního prahu a zabetonovaných dosedacích segmentů bočního těsnění </t>
  </si>
  <si>
    <t>Demontáž Gallova řetězu a příslušenství - č.v. 2OCK8610-121</t>
  </si>
  <si>
    <t>Montáž Gallova řetězu, ustavení</t>
  </si>
  <si>
    <t>Zkoušky</t>
  </si>
  <si>
    <t>Suché zkoušky</t>
  </si>
  <si>
    <t>Mokré zkoušky</t>
  </si>
  <si>
    <t>Demontáž zařízení</t>
  </si>
  <si>
    <t>Demotáž transmisí</t>
  </si>
  <si>
    <t>Práce v dílnách zhotovitele - revize pohonů</t>
  </si>
  <si>
    <t>Práce na zařízení pohonu dle v. č. 0OCK8600-538b, 0OCK8600-539a - demontáž, vyčištění, nový těsnící materiál, nové náplně, seřízení</t>
  </si>
  <si>
    <t>Práce na dílech transmise dle v. č. 0OCK8600-546 - demontáž spojek, ložisek, vyčištění, nový těsnící materiál, nové náplně, nátěry</t>
  </si>
  <si>
    <t>Zpětná montáž</t>
  </si>
  <si>
    <t>Demontáž převodovek a pohonů ve strojovně pilířů</t>
  </si>
  <si>
    <t>Montáž převodovek a pohonů ve strojovně pilířů - ustavení, seřízení</t>
  </si>
  <si>
    <t>Montáž dílů transmise ustavení, seřízení</t>
  </si>
  <si>
    <t>Sada těsnění segmentu, přítlačných lišt a spojovacího nerezového materiálu</t>
  </si>
  <si>
    <t>Díly segmentu pro montáž na stavbě - válcované polotovary, výpalky, ohýbané profily</t>
  </si>
  <si>
    <t>Demontáž těsnění segmentu, vodící kladek - č. v. 0OCK8548-270b - stavba lešení, dělení materiálu, manipulace</t>
  </si>
  <si>
    <t xml:space="preserve">Tryskání segmentu včetně ramen </t>
  </si>
  <si>
    <t>Technický nález, korozní úbytky, NDT zkoušky</t>
  </si>
  <si>
    <t>Očištění, opískování a povrchová ochrana segmentu</t>
  </si>
  <si>
    <t>Montáž nových dílů segmentového uzávěru</t>
  </si>
  <si>
    <t>Demontáž a úpravy segmentového uzávěru</t>
  </si>
  <si>
    <t>Montáž sady těsnění segmentu, výstroje segmentu</t>
  </si>
  <si>
    <t>VDNM, horní zdrž – modernizace segmentů přelivových polí, DPS</t>
  </si>
  <si>
    <t>Demontáž, revize pohonu, převodů, transmisí, zpětná montáž</t>
  </si>
  <si>
    <t>Projektové a inženýrské práce, nájmy, staveniště</t>
  </si>
  <si>
    <t>PS03 - VDNM, horní zdrž, modernizace segmentu č.3</t>
  </si>
  <si>
    <t>PS03.1 - VDNM, horní zdrž, provizorní hrazení - segment č.3</t>
  </si>
  <si>
    <t>Celkem PS03.1</t>
  </si>
  <si>
    <t>PS03.2 - VDNM, horní zdrž, výměna segnetu č.3</t>
  </si>
  <si>
    <t>Celkem PS03.2</t>
  </si>
  <si>
    <t>PS03.3 - VDNM, horní zdrž, zdvíhací mechanismus - segment č.3</t>
  </si>
  <si>
    <t>Celkem PS03.3</t>
  </si>
  <si>
    <t>PS03.4 - VDNM, horní zdrž, rozmrazovací zařízení - segment č.3</t>
  </si>
  <si>
    <t>Celkem PS03.4</t>
  </si>
  <si>
    <t>Celkem PS03.1 - Provizorní hrazení segment č.3:</t>
  </si>
  <si>
    <t>Celkem PS03.3 - VDNM, horní zdrž, zdvíhací mechanismus - segment č.3</t>
  </si>
  <si>
    <t>VON - Vedlejší a ostaní náklady - segment č.3</t>
  </si>
  <si>
    <t>PS03.2 - VDNM, horní zdrž, rekonstrukce segmentu č.3</t>
  </si>
  <si>
    <t>Celkem PS03.2 - VDNM, horní zdrž, rekonstrukce segmentu č.3</t>
  </si>
  <si>
    <t>Dodávka a výroba nových dílů - hlavní hřídel, elektromotor, aretační brzdy.</t>
  </si>
  <si>
    <t>Zahrazení 3. pole z horní i dolní vody</t>
  </si>
  <si>
    <t>Odhrazení 3. pole z horní i dolní vody</t>
  </si>
  <si>
    <t>Montáž dodatečné výztuže segmentu dle č.v. 1-VDNM-0301 - dolícování, provedení svarových spojů</t>
  </si>
  <si>
    <t>Stavební část</t>
  </si>
  <si>
    <t>Demontáž stavajících zařízení rozmrazovaní ve strojovnách přelivu, likvidace.</t>
  </si>
  <si>
    <t>Vybourání drážek pro potrubí stlačeného vzduchu o profilu 200x150 mm celkové délky 69,5 m a kapes pro osazení aeračních elementů, odvoz alikvidace suti</t>
  </si>
  <si>
    <t>m3</t>
  </si>
  <si>
    <t xml:space="preserve">Zhotovení prostupu vzduchového potrubí do strojovny,zhotovení jádrového vrtu dia.100 - 600 mm, </t>
  </si>
  <si>
    <t>Provedení bednění a zálivek potrubních tras stalčeného vzduchu a aeračních elenmentů, zapravení povrchů v napojení na stávající betonové konstrukce</t>
  </si>
  <si>
    <t>Dodávky technologie, montáž</t>
  </si>
  <si>
    <t>Dodávka aeračních elementů, potrubních rozvodů, kotvení, spojek  a armatur a izolace, montážní práce</t>
  </si>
  <si>
    <t>Zprovoznění, zkoušky</t>
  </si>
  <si>
    <t>Zprovoznění systému rozmrazování, nastavení</t>
  </si>
  <si>
    <t>Dodávka 2 ks dmychadel 3 kW, včetně protihlukového krytu a elektromateriálu, montážní práce</t>
  </si>
  <si>
    <t>Celkem PS03.4 - VDNM, horní zdrž, rozmrazovací zařízení - segment č.3</t>
  </si>
  <si>
    <t>Výzisk z likvidace kovového odpadu</t>
  </si>
  <si>
    <t>Energie pro zařízení staveniště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</si>
</sst>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#,##0.00\ &quot;Kč&quot;;\-#,##0.00\ &quot;Kč&quot;"/>
    <numFmt numFmtId="164" formatCode="_-* #,##0.00\ _K_č_-;\-* #,##0.00\ _K_č_-;_-* &quot;-&quot;??\ _K_č_-;_-@_-"/>
    <numFmt numFmtId="165" formatCode="#,##0.0"/>
    <numFmt numFmtId="166" formatCode="#,##0_ ;\-#,##0\ "/>
    <numFmt numFmtId="167" formatCode="#,##0\ &quot;Kč&quot;"/>
    <numFmt numFmtId="170" formatCode="#,##0.0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Narrow"/>
      <family val="2"/>
    </font>
    <font>
      <vertAlign val="superscript"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b/>
      <sz val="9"/>
      <name val="Arial Narrow"/>
      <family val="2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sz val="11"/>
      <name val="Arial"/>
      <family val="2"/>
      <charset val="238"/>
    </font>
    <font>
      <i/>
      <sz val="9"/>
      <name val="Arial CE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12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4"/>
      <name val="Times New Roman"/>
      <family val="1"/>
      <charset val="238"/>
    </font>
    <font>
      <sz val="1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/>
  </cellStyleXfs>
  <cellXfs count="23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65" fontId="0" fillId="0" borderId="1" xfId="0" applyNumberFormat="1" applyBorder="1"/>
    <xf numFmtId="3" fontId="0" fillId="0" borderId="1" xfId="0" applyNumberFormat="1" applyBorder="1"/>
    <xf numFmtId="0" fontId="0" fillId="0" borderId="2" xfId="0" applyBorder="1"/>
    <xf numFmtId="165" fontId="0" fillId="0" borderId="2" xfId="0" applyNumberFormat="1" applyBorder="1"/>
    <xf numFmtId="3" fontId="0" fillId="0" borderId="2" xfId="0" applyNumberFormat="1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1" xfId="0" applyFont="1" applyBorder="1"/>
    <xf numFmtId="0" fontId="5" fillId="0" borderId="0" xfId="0" applyFont="1"/>
    <xf numFmtId="0" fontId="11" fillId="0" borderId="0" xfId="0" applyFont="1"/>
    <xf numFmtId="3" fontId="13" fillId="0" borderId="0" xfId="0" applyNumberFormat="1" applyFont="1"/>
    <xf numFmtId="0" fontId="7" fillId="0" borderId="0" xfId="0" applyFont="1"/>
    <xf numFmtId="3" fontId="11" fillId="0" borderId="0" xfId="0" applyNumberFormat="1" applyFont="1"/>
    <xf numFmtId="0" fontId="14" fillId="0" borderId="0" xfId="0" applyFont="1"/>
    <xf numFmtId="0" fontId="9" fillId="0" borderId="0" xfId="0" applyFont="1"/>
    <xf numFmtId="0" fontId="15" fillId="0" borderId="0" xfId="0" applyFont="1"/>
    <xf numFmtId="0" fontId="0" fillId="0" borderId="0" xfId="0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3" fontId="12" fillId="0" borderId="11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  <xf numFmtId="0" fontId="9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 wrapText="1"/>
    </xf>
    <xf numFmtId="3" fontId="12" fillId="0" borderId="0" xfId="0" applyNumberFormat="1" applyFont="1" applyAlignment="1">
      <alignment vertical="center"/>
    </xf>
    <xf numFmtId="3" fontId="1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/>
    </xf>
    <xf numFmtId="0" fontId="16" fillId="0" borderId="15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166" fontId="12" fillId="0" borderId="9" xfId="1" applyNumberFormat="1" applyFont="1" applyBorder="1" applyAlignment="1">
      <alignment vertical="center"/>
    </xf>
    <xf numFmtId="3" fontId="12" fillId="0" borderId="10" xfId="0" applyNumberFormat="1" applyFont="1" applyBorder="1" applyAlignment="1">
      <alignment vertical="center"/>
    </xf>
    <xf numFmtId="0" fontId="16" fillId="0" borderId="9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7" xfId="0" applyBorder="1" applyAlignment="1">
      <alignment horizontal="right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right" vertical="center" wrapText="1"/>
    </xf>
    <xf numFmtId="0" fontId="0" fillId="0" borderId="19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9" fillId="4" borderId="0" xfId="0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/>
    </xf>
    <xf numFmtId="3" fontId="6" fillId="4" borderId="9" xfId="0" applyNumberFormat="1" applyFont="1" applyFill="1" applyBorder="1" applyAlignment="1">
      <alignment horizontal="center" vertical="center"/>
    </xf>
    <xf numFmtId="165" fontId="6" fillId="4" borderId="9" xfId="0" applyNumberFormat="1" applyFont="1" applyFill="1" applyBorder="1" applyAlignment="1">
      <alignment horizontal="center" vertical="center" wrapText="1"/>
    </xf>
    <xf numFmtId="3" fontId="6" fillId="4" borderId="10" xfId="0" applyNumberFormat="1" applyFont="1" applyFill="1" applyBorder="1" applyAlignment="1">
      <alignment horizontal="center" vertical="center" wrapText="1"/>
    </xf>
    <xf numFmtId="3" fontId="6" fillId="4" borderId="0" xfId="0" applyNumberFormat="1" applyFont="1" applyFill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left" vertical="center" wrapText="1"/>
    </xf>
    <xf numFmtId="0" fontId="12" fillId="4" borderId="9" xfId="0" applyFont="1" applyFill="1" applyBorder="1" applyAlignment="1">
      <alignment horizontal="center" vertical="center"/>
    </xf>
    <xf numFmtId="3" fontId="12" fillId="4" borderId="9" xfId="0" applyNumberFormat="1" applyFont="1" applyFill="1" applyBorder="1" applyAlignment="1">
      <alignment horizontal="center" vertical="center"/>
    </xf>
    <xf numFmtId="166" fontId="12" fillId="4" borderId="9" xfId="1" applyNumberFormat="1" applyFont="1" applyFill="1" applyBorder="1" applyAlignment="1">
      <alignment vertical="center"/>
    </xf>
    <xf numFmtId="3" fontId="12" fillId="4" borderId="10" xfId="0" applyNumberFormat="1" applyFont="1" applyFill="1" applyBorder="1" applyAlignment="1">
      <alignment vertical="center"/>
    </xf>
    <xf numFmtId="3" fontId="12" fillId="4" borderId="0" xfId="0" applyNumberFormat="1" applyFont="1" applyFill="1" applyAlignment="1">
      <alignment vertical="center"/>
    </xf>
    <xf numFmtId="3" fontId="0" fillId="4" borderId="0" xfId="0" applyNumberFormat="1" applyFill="1" applyAlignment="1">
      <alignment vertical="center"/>
    </xf>
    <xf numFmtId="0" fontId="12" fillId="4" borderId="15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left" vertical="center" wrapText="1"/>
    </xf>
    <xf numFmtId="0" fontId="12" fillId="4" borderId="13" xfId="0" applyFont="1" applyFill="1" applyBorder="1" applyAlignment="1">
      <alignment horizontal="center" vertical="center"/>
    </xf>
    <xf numFmtId="3" fontId="12" fillId="4" borderId="13" xfId="0" applyNumberFormat="1" applyFont="1" applyFill="1" applyBorder="1" applyAlignment="1">
      <alignment horizontal="center" vertical="center"/>
    </xf>
    <xf numFmtId="0" fontId="16" fillId="4" borderId="15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right" vertical="center" wrapText="1"/>
    </xf>
    <xf numFmtId="0" fontId="12" fillId="4" borderId="17" xfId="0" applyFont="1" applyFill="1" applyBorder="1" applyAlignment="1">
      <alignment horizontal="center" vertical="center"/>
    </xf>
    <xf numFmtId="3" fontId="12" fillId="4" borderId="17" xfId="0" applyNumberFormat="1" applyFont="1" applyFill="1" applyBorder="1" applyAlignment="1">
      <alignment horizontal="center" vertical="center"/>
    </xf>
    <xf numFmtId="0" fontId="0" fillId="4" borderId="21" xfId="0" applyFill="1" applyBorder="1" applyAlignment="1">
      <alignment vertical="center"/>
    </xf>
    <xf numFmtId="3" fontId="12" fillId="4" borderId="27" xfId="0" applyNumberFormat="1" applyFont="1" applyFill="1" applyBorder="1" applyAlignment="1">
      <alignment horizontal="center" vertical="center"/>
    </xf>
    <xf numFmtId="0" fontId="12" fillId="4" borderId="17" xfId="0" applyFont="1" applyFill="1" applyBorder="1" applyAlignment="1">
      <alignment horizontal="right" vertical="center" wrapText="1"/>
    </xf>
    <xf numFmtId="0" fontId="16" fillId="4" borderId="9" xfId="0" applyFont="1" applyFill="1" applyBorder="1" applyAlignment="1">
      <alignment horizontal="left" vertical="center" wrapText="1"/>
    </xf>
    <xf numFmtId="3" fontId="12" fillId="4" borderId="0" xfId="0" applyNumberFormat="1" applyFont="1" applyFill="1" applyAlignment="1">
      <alignment horizontal="center" vertical="center"/>
    </xf>
    <xf numFmtId="0" fontId="5" fillId="4" borderId="18" xfId="0" applyFont="1" applyFill="1" applyBorder="1" applyAlignment="1">
      <alignment horizontal="left" vertical="center" wrapText="1"/>
    </xf>
    <xf numFmtId="0" fontId="5" fillId="4" borderId="18" xfId="0" applyFont="1" applyFill="1" applyBorder="1" applyAlignment="1">
      <alignment horizontal="center" vertical="center"/>
    </xf>
    <xf numFmtId="3" fontId="5" fillId="4" borderId="18" xfId="0" applyNumberFormat="1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left" vertical="center" wrapText="1"/>
    </xf>
    <xf numFmtId="3" fontId="12" fillId="4" borderId="7" xfId="0" applyNumberFormat="1" applyFont="1" applyFill="1" applyBorder="1" applyAlignment="1">
      <alignment horizontal="center" vertical="center"/>
    </xf>
    <xf numFmtId="166" fontId="12" fillId="4" borderId="7" xfId="1" applyNumberFormat="1" applyFont="1" applyFill="1" applyBorder="1" applyAlignment="1">
      <alignment vertical="center"/>
    </xf>
    <xf numFmtId="3" fontId="12" fillId="4" borderId="7" xfId="0" applyNumberFormat="1" applyFont="1" applyFill="1" applyBorder="1" applyAlignment="1">
      <alignment vertical="center"/>
    </xf>
    <xf numFmtId="0" fontId="11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0" fillId="4" borderId="0" xfId="0" applyFill="1" applyAlignment="1">
      <alignment horizontal="center" vertical="center"/>
    </xf>
    <xf numFmtId="0" fontId="12" fillId="4" borderId="29" xfId="0" applyFont="1" applyFill="1" applyBorder="1" applyAlignment="1">
      <alignment horizontal="center" vertical="center"/>
    </xf>
    <xf numFmtId="0" fontId="12" fillId="4" borderId="30" xfId="0" applyFont="1" applyFill="1" applyBorder="1" applyAlignment="1">
      <alignment horizontal="left" vertical="center" wrapText="1"/>
    </xf>
    <xf numFmtId="0" fontId="12" fillId="4" borderId="30" xfId="0" applyFont="1" applyFill="1" applyBorder="1" applyAlignment="1">
      <alignment horizontal="center" vertical="center"/>
    </xf>
    <xf numFmtId="3" fontId="12" fillId="4" borderId="30" xfId="0" applyNumberFormat="1" applyFont="1" applyFill="1" applyBorder="1" applyAlignment="1">
      <alignment horizontal="center" vertical="center"/>
    </xf>
    <xf numFmtId="0" fontId="12" fillId="4" borderId="32" xfId="0" applyFont="1" applyFill="1" applyBorder="1" applyAlignment="1">
      <alignment horizontal="center" vertical="center"/>
    </xf>
    <xf numFmtId="0" fontId="12" fillId="4" borderId="33" xfId="0" applyFont="1" applyFill="1" applyBorder="1" applyAlignment="1">
      <alignment horizontal="right" vertical="center" wrapText="1"/>
    </xf>
    <xf numFmtId="0" fontId="12" fillId="4" borderId="33" xfId="0" applyFont="1" applyFill="1" applyBorder="1" applyAlignment="1">
      <alignment horizontal="center" vertical="center"/>
    </xf>
    <xf numFmtId="3" fontId="12" fillId="4" borderId="33" xfId="0" applyNumberFormat="1" applyFont="1" applyFill="1" applyBorder="1" applyAlignment="1">
      <alignment horizontal="center" vertical="center"/>
    </xf>
    <xf numFmtId="3" fontId="12" fillId="0" borderId="18" xfId="0" applyNumberFormat="1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19" fillId="0" borderId="3" xfId="0" applyFont="1" applyBorder="1" applyAlignment="1">
      <alignment wrapText="1"/>
    </xf>
    <xf numFmtId="0" fontId="9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right" vertical="center" wrapText="1"/>
    </xf>
    <xf numFmtId="3" fontId="12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7" fontId="0" fillId="0" borderId="0" xfId="0" applyNumberFormat="1" applyAlignment="1">
      <alignment vertical="center"/>
    </xf>
    <xf numFmtId="165" fontId="0" fillId="0" borderId="13" xfId="0" applyNumberForma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20" fillId="0" borderId="0" xfId="0" applyFont="1"/>
    <xf numFmtId="0" fontId="0" fillId="0" borderId="0" xfId="0" applyAlignment="1">
      <alignment horizontal="left"/>
    </xf>
    <xf numFmtId="0" fontId="17" fillId="0" borderId="0" xfId="0" applyFont="1" applyAlignment="1">
      <alignment horizontal="left" vertical="center"/>
    </xf>
    <xf numFmtId="0" fontId="4" fillId="0" borderId="25" xfId="0" applyFont="1" applyBorder="1" applyAlignment="1">
      <alignment vertical="center"/>
    </xf>
    <xf numFmtId="0" fontId="18" fillId="0" borderId="21" xfId="0" applyFont="1" applyBorder="1" applyAlignment="1">
      <alignment vertical="center"/>
    </xf>
    <xf numFmtId="0" fontId="18" fillId="0" borderId="21" xfId="0" applyFont="1" applyBorder="1" applyAlignment="1">
      <alignment horizontal="center" vertical="center"/>
    </xf>
    <xf numFmtId="3" fontId="18" fillId="0" borderId="21" xfId="0" applyNumberFormat="1" applyFont="1" applyBorder="1" applyAlignment="1">
      <alignment horizontal="center" vertical="center"/>
    </xf>
    <xf numFmtId="166" fontId="18" fillId="0" borderId="21" xfId="1" applyNumberFormat="1" applyFont="1" applyBorder="1" applyAlignment="1">
      <alignment vertical="center"/>
    </xf>
    <xf numFmtId="0" fontId="21" fillId="0" borderId="25" xfId="0" applyFont="1" applyBorder="1" applyAlignment="1">
      <alignment vertical="center"/>
    </xf>
    <xf numFmtId="0" fontId="22" fillId="0" borderId="21" xfId="0" applyFont="1" applyBorder="1" applyAlignment="1">
      <alignment vertical="center"/>
    </xf>
    <xf numFmtId="0" fontId="22" fillId="0" borderId="21" xfId="0" applyFont="1" applyBorder="1" applyAlignment="1">
      <alignment horizontal="center" vertical="center"/>
    </xf>
    <xf numFmtId="3" fontId="22" fillId="0" borderId="21" xfId="0" applyNumberFormat="1" applyFont="1" applyBorder="1" applyAlignment="1">
      <alignment horizontal="center" vertical="center"/>
    </xf>
    <xf numFmtId="166" fontId="22" fillId="0" borderId="21" xfId="1" applyNumberFormat="1" applyFont="1" applyBorder="1" applyAlignment="1">
      <alignment vertical="center"/>
    </xf>
    <xf numFmtId="3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horizontal="center" vertical="center"/>
    </xf>
    <xf numFmtId="166" fontId="12" fillId="0" borderId="0" xfId="1" applyNumberFormat="1" applyFont="1" applyFill="1" applyBorder="1" applyAlignment="1">
      <alignment vertical="center"/>
    </xf>
    <xf numFmtId="167" fontId="16" fillId="0" borderId="0" xfId="0" applyNumberFormat="1" applyFont="1" applyAlignment="1">
      <alignment vertical="center"/>
    </xf>
    <xf numFmtId="0" fontId="16" fillId="0" borderId="32" xfId="0" applyFont="1" applyBorder="1" applyAlignment="1">
      <alignment horizontal="center" vertical="center"/>
    </xf>
    <xf numFmtId="0" fontId="0" fillId="0" borderId="33" xfId="0" applyBorder="1" applyAlignment="1">
      <alignment horizontal="right" vertical="center" wrapText="1"/>
    </xf>
    <xf numFmtId="0" fontId="12" fillId="0" borderId="33" xfId="0" applyFont="1" applyBorder="1" applyAlignment="1">
      <alignment horizontal="center" vertical="center"/>
    </xf>
    <xf numFmtId="3" fontId="12" fillId="0" borderId="33" xfId="0" applyNumberFormat="1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166" fontId="0" fillId="0" borderId="0" xfId="1" applyNumberFormat="1" applyFont="1" applyFill="1" applyBorder="1" applyAlignment="1">
      <alignment vertical="center"/>
    </xf>
    <xf numFmtId="167" fontId="17" fillId="0" borderId="0" xfId="0" applyNumberFormat="1" applyFont="1" applyAlignment="1">
      <alignment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left" vertical="center" wrapText="1"/>
    </xf>
    <xf numFmtId="0" fontId="0" fillId="0" borderId="41" xfId="0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left" vertical="center"/>
    </xf>
    <xf numFmtId="0" fontId="0" fillId="0" borderId="17" xfId="0" applyBorder="1" applyAlignment="1">
      <alignment horizontal="left" vertical="center" wrapText="1"/>
    </xf>
    <xf numFmtId="165" fontId="0" fillId="0" borderId="17" xfId="0" applyNumberFormat="1" applyBorder="1" applyAlignment="1">
      <alignment horizontal="center" vertical="center"/>
    </xf>
    <xf numFmtId="165" fontId="0" fillId="0" borderId="23" xfId="0" applyNumberFormat="1" applyBorder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left" vertical="center" wrapText="1"/>
    </xf>
    <xf numFmtId="166" fontId="12" fillId="4" borderId="0" xfId="1" applyNumberFormat="1" applyFont="1" applyFill="1" applyBorder="1" applyAlignment="1">
      <alignment vertical="center"/>
    </xf>
    <xf numFmtId="0" fontId="24" fillId="4" borderId="25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vertical="center"/>
    </xf>
    <xf numFmtId="0" fontId="24" fillId="4" borderId="21" xfId="0" applyFont="1" applyFill="1" applyBorder="1" applyAlignment="1">
      <alignment horizontal="center" vertical="center"/>
    </xf>
    <xf numFmtId="3" fontId="24" fillId="4" borderId="21" xfId="0" applyNumberFormat="1" applyFont="1" applyFill="1" applyBorder="1" applyAlignment="1">
      <alignment horizontal="center" vertical="center"/>
    </xf>
    <xf numFmtId="166" fontId="24" fillId="4" borderId="21" xfId="1" applyNumberFormat="1" applyFont="1" applyFill="1" applyBorder="1" applyAlignment="1">
      <alignment vertical="center"/>
    </xf>
    <xf numFmtId="3" fontId="4" fillId="4" borderId="0" xfId="0" applyNumberFormat="1" applyFont="1" applyFill="1" applyAlignment="1">
      <alignment vertical="center"/>
    </xf>
    <xf numFmtId="3" fontId="18" fillId="4" borderId="0" xfId="0" applyNumberFormat="1" applyFont="1" applyFill="1" applyAlignment="1">
      <alignment vertical="center"/>
    </xf>
    <xf numFmtId="0" fontId="18" fillId="4" borderId="0" xfId="0" applyFont="1" applyFill="1" applyAlignment="1">
      <alignment vertical="center"/>
    </xf>
    <xf numFmtId="0" fontId="0" fillId="0" borderId="0" xfId="0" applyAlignment="1">
      <alignment horizontal="left" vertical="center" wrapText="1"/>
    </xf>
    <xf numFmtId="0" fontId="17" fillId="0" borderId="25" xfId="0" applyFont="1" applyBorder="1" applyAlignment="1">
      <alignment horizontal="left"/>
    </xf>
    <xf numFmtId="0" fontId="17" fillId="0" borderId="21" xfId="0" applyFont="1" applyBorder="1" applyAlignment="1">
      <alignment horizontal="left"/>
    </xf>
    <xf numFmtId="0" fontId="17" fillId="0" borderId="25" xfId="0" applyFont="1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11" fillId="0" borderId="36" xfId="0" applyFont="1" applyBorder="1" applyAlignment="1">
      <alignment horizontal="left" vertical="top" wrapText="1"/>
    </xf>
    <xf numFmtId="0" fontId="0" fillId="0" borderId="7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35" xfId="0" applyBorder="1"/>
    <xf numFmtId="0" fontId="0" fillId="0" borderId="0" xfId="0"/>
    <xf numFmtId="0" fontId="0" fillId="0" borderId="40" xfId="0" applyBorder="1"/>
    <xf numFmtId="0" fontId="4" fillId="0" borderId="25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21" xfId="0" applyFont="1" applyBorder="1" applyAlignment="1">
      <alignment horizontal="left" vertical="center"/>
    </xf>
    <xf numFmtId="0" fontId="17" fillId="0" borderId="26" xfId="0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11" fillId="0" borderId="36" xfId="0" applyFont="1" applyBorder="1" applyAlignment="1">
      <alignment horizontal="left" vertical="top"/>
    </xf>
    <xf numFmtId="0" fontId="11" fillId="0" borderId="7" xfId="0" applyFont="1" applyBorder="1" applyAlignment="1">
      <alignment horizontal="left" vertical="top"/>
    </xf>
    <xf numFmtId="0" fontId="0" fillId="0" borderId="38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39" xfId="0" applyBorder="1" applyAlignment="1">
      <alignment vertical="top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7" fontId="4" fillId="3" borderId="22" xfId="0" applyNumberFormat="1" applyFont="1" applyFill="1" applyBorder="1"/>
    <xf numFmtId="7" fontId="17" fillId="2" borderId="22" xfId="1" applyNumberFormat="1" applyFont="1" applyFill="1" applyBorder="1" applyAlignment="1">
      <alignment vertical="center"/>
    </xf>
    <xf numFmtId="7" fontId="0" fillId="2" borderId="11" xfId="1" applyNumberFormat="1" applyFont="1" applyFill="1" applyBorder="1" applyAlignment="1">
      <alignment vertical="center"/>
    </xf>
    <xf numFmtId="7" fontId="0" fillId="2" borderId="12" xfId="0" applyNumberFormat="1" applyFill="1" applyBorder="1" applyAlignment="1">
      <alignment vertical="center"/>
    </xf>
    <xf numFmtId="7" fontId="0" fillId="0" borderId="23" xfId="1" applyNumberFormat="1" applyFont="1" applyFill="1" applyBorder="1" applyAlignment="1">
      <alignment vertical="center"/>
    </xf>
    <xf numFmtId="7" fontId="17" fillId="3" borderId="22" xfId="0" applyNumberFormat="1" applyFont="1" applyFill="1" applyBorder="1" applyAlignment="1">
      <alignment vertical="center"/>
    </xf>
    <xf numFmtId="7" fontId="12" fillId="0" borderId="9" xfId="1" applyNumberFormat="1" applyFont="1" applyFill="1" applyBorder="1" applyAlignment="1">
      <alignment vertical="center"/>
    </xf>
    <xf numFmtId="7" fontId="12" fillId="0" borderId="10" xfId="0" applyNumberFormat="1" applyFont="1" applyBorder="1" applyAlignment="1">
      <alignment vertical="center"/>
    </xf>
    <xf numFmtId="7" fontId="0" fillId="2" borderId="13" xfId="1" applyNumberFormat="1" applyFont="1" applyFill="1" applyBorder="1" applyAlignment="1">
      <alignment vertical="center"/>
    </xf>
    <xf numFmtId="7" fontId="0" fillId="2" borderId="14" xfId="0" applyNumberFormat="1" applyFill="1" applyBorder="1" applyAlignment="1">
      <alignment vertical="center"/>
    </xf>
    <xf numFmtId="7" fontId="0" fillId="0" borderId="23" xfId="1" applyNumberFormat="1" applyFont="1" applyBorder="1" applyAlignment="1">
      <alignment vertical="center"/>
    </xf>
    <xf numFmtId="7" fontId="0" fillId="0" borderId="24" xfId="1" applyNumberFormat="1" applyFont="1" applyBorder="1" applyAlignment="1">
      <alignment vertical="center"/>
    </xf>
    <xf numFmtId="7" fontId="12" fillId="0" borderId="9" xfId="1" applyNumberFormat="1" applyFont="1" applyBorder="1" applyAlignment="1">
      <alignment vertical="center"/>
    </xf>
    <xf numFmtId="7" fontId="12" fillId="0" borderId="34" xfId="1" applyNumberFormat="1" applyFont="1" applyFill="1" applyBorder="1" applyAlignment="1">
      <alignment vertical="center"/>
    </xf>
    <xf numFmtId="7" fontId="16" fillId="3" borderId="22" xfId="0" applyNumberFormat="1" applyFont="1" applyFill="1" applyBorder="1" applyAlignment="1">
      <alignment vertical="center"/>
    </xf>
    <xf numFmtId="170" fontId="4" fillId="5" borderId="22" xfId="0" applyNumberFormat="1" applyFont="1" applyFill="1" applyBorder="1" applyAlignment="1">
      <alignment vertical="center"/>
    </xf>
    <xf numFmtId="7" fontId="0" fillId="2" borderId="12" xfId="1" applyNumberFormat="1" applyFont="1" applyFill="1" applyBorder="1" applyAlignment="1">
      <alignment vertical="center"/>
    </xf>
    <xf numFmtId="7" fontId="0" fillId="2" borderId="14" xfId="1" applyNumberFormat="1" applyFont="1" applyFill="1" applyBorder="1" applyAlignment="1">
      <alignment vertical="center"/>
    </xf>
    <xf numFmtId="7" fontId="0" fillId="2" borderId="30" xfId="1" applyNumberFormat="1" applyFont="1" applyFill="1" applyBorder="1" applyAlignment="1">
      <alignment vertical="center"/>
    </xf>
    <xf numFmtId="7" fontId="0" fillId="2" borderId="31" xfId="1" applyNumberFormat="1" applyFont="1" applyFill="1" applyBorder="1" applyAlignment="1">
      <alignment vertical="center"/>
    </xf>
    <xf numFmtId="7" fontId="0" fillId="0" borderId="34" xfId="1" applyNumberFormat="1" applyFont="1" applyBorder="1" applyAlignment="1">
      <alignment vertical="center"/>
    </xf>
    <xf numFmtId="170" fontId="21" fillId="5" borderId="22" xfId="0" applyNumberFormat="1" applyFont="1" applyFill="1" applyBorder="1" applyAlignment="1">
      <alignment vertical="center"/>
    </xf>
    <xf numFmtId="7" fontId="0" fillId="2" borderId="23" xfId="1" applyNumberFormat="1" applyFont="1" applyFill="1" applyBorder="1" applyAlignment="1">
      <alignment vertical="center"/>
    </xf>
    <xf numFmtId="7" fontId="0" fillId="0" borderId="28" xfId="1" applyNumberFormat="1" applyFont="1" applyFill="1" applyBorder="1" applyAlignment="1">
      <alignment vertical="center"/>
    </xf>
    <xf numFmtId="7" fontId="0" fillId="2" borderId="20" xfId="1" applyNumberFormat="1" applyFont="1" applyFill="1" applyBorder="1" applyAlignment="1">
      <alignment vertical="center"/>
    </xf>
    <xf numFmtId="7" fontId="0" fillId="2" borderId="27" xfId="1" applyNumberFormat="1" applyFont="1" applyFill="1" applyBorder="1" applyAlignment="1">
      <alignment vertical="center"/>
    </xf>
    <xf numFmtId="7" fontId="17" fillId="3" borderId="22" xfId="1" applyNumberFormat="1" applyFont="1" applyFill="1" applyBorder="1" applyAlignment="1">
      <alignment vertical="center"/>
    </xf>
    <xf numFmtId="7" fontId="12" fillId="4" borderId="9" xfId="1" applyNumberFormat="1" applyFont="1" applyFill="1" applyBorder="1" applyAlignment="1">
      <alignment vertical="center"/>
    </xf>
    <xf numFmtId="7" fontId="12" fillId="4" borderId="10" xfId="0" applyNumberFormat="1" applyFont="1" applyFill="1" applyBorder="1" applyAlignment="1">
      <alignment vertical="center"/>
    </xf>
    <xf numFmtId="7" fontId="12" fillId="4" borderId="28" xfId="1" applyNumberFormat="1" applyFont="1" applyFill="1" applyBorder="1" applyAlignment="1">
      <alignment vertical="center"/>
    </xf>
    <xf numFmtId="7" fontId="12" fillId="4" borderId="34" xfId="1" applyNumberFormat="1" applyFont="1" applyFill="1" applyBorder="1" applyAlignment="1">
      <alignment vertical="center"/>
    </xf>
  </cellXfs>
  <cellStyles count="3">
    <cellStyle name="Čárka" xfId="1" builtinId="3"/>
    <cellStyle name="Normální" xfId="0" builtinId="0"/>
    <cellStyle name="Normální 2" xfId="2" xr:uid="{00000000-0005-0000-0000-000002000000}"/>
  </cellStyles>
  <dxfs count="2"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colors>
    <mruColors>
      <color rgb="FF99FF33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showGridLines="0" tabSelected="1" zoomScaleNormal="100" workbookViewId="0">
      <selection activeCell="E44" sqref="E44"/>
    </sheetView>
  </sheetViews>
  <sheetFormatPr defaultRowHeight="12.75" x14ac:dyDescent="0.2"/>
  <cols>
    <col min="1" max="1" width="5.140625" style="17" customWidth="1"/>
    <col min="2" max="2" width="3.7109375" style="17" customWidth="1"/>
    <col min="3" max="3" width="22.140625" style="17" customWidth="1"/>
    <col min="4" max="4" width="18.28515625" style="17" customWidth="1"/>
    <col min="5" max="5" width="22.85546875" style="18" customWidth="1"/>
    <col min="6" max="6" width="11" style="17" customWidth="1"/>
    <col min="7" max="16384" width="9.140625" style="17"/>
  </cols>
  <sheetData>
    <row r="1" spans="1:10" ht="47.25" customHeight="1" x14ac:dyDescent="0.2">
      <c r="A1" s="191" t="s">
        <v>82</v>
      </c>
      <c r="B1" s="192"/>
      <c r="C1" s="192"/>
      <c r="D1" s="192"/>
      <c r="E1" s="192"/>
      <c r="F1" s="160"/>
    </row>
    <row r="2" spans="1:10" ht="22.5" x14ac:dyDescent="0.3">
      <c r="A2" s="127"/>
      <c r="B2" s="126"/>
      <c r="C2" s="195" t="s">
        <v>85</v>
      </c>
      <c r="D2" s="196"/>
      <c r="E2" s="196"/>
    </row>
    <row r="3" spans="1:10" ht="14.25" customHeight="1" x14ac:dyDescent="0.3">
      <c r="A3" s="127"/>
      <c r="B3" s="126"/>
      <c r="C3" s="126"/>
      <c r="D3" s="128"/>
      <c r="E3" s="128"/>
    </row>
    <row r="4" spans="1:10" ht="15.75" x14ac:dyDescent="0.25">
      <c r="A4" s="22" t="s">
        <v>24</v>
      </c>
    </row>
    <row r="5" spans="1:10" x14ac:dyDescent="0.2">
      <c r="A5" s="23" t="s">
        <v>30</v>
      </c>
    </row>
    <row r="6" spans="1:10" ht="13.5" thickBot="1" x14ac:dyDescent="0.25">
      <c r="A6" s="19"/>
      <c r="B6" s="19"/>
    </row>
    <row r="7" spans="1:10" ht="15" thickBot="1" x14ac:dyDescent="0.25">
      <c r="A7" s="19"/>
      <c r="B7" s="129"/>
      <c r="C7" s="179" t="s">
        <v>86</v>
      </c>
      <c r="D7" s="180"/>
      <c r="E7" s="181"/>
      <c r="F7" s="129"/>
      <c r="I7" s="21"/>
      <c r="J7"/>
    </row>
    <row r="8" spans="1:10" ht="14.25" x14ac:dyDescent="0.2">
      <c r="A8" s="19"/>
      <c r="C8" s="197" t="s">
        <v>45</v>
      </c>
      <c r="D8" s="198"/>
      <c r="E8" s="184"/>
      <c r="I8" s="21"/>
      <c r="J8"/>
    </row>
    <row r="9" spans="1:10" ht="15" thickBot="1" x14ac:dyDescent="0.25">
      <c r="A9" s="19"/>
      <c r="C9" s="199"/>
      <c r="D9" s="200"/>
      <c r="E9" s="201"/>
      <c r="I9" s="21"/>
      <c r="J9"/>
    </row>
    <row r="10" spans="1:10" ht="27" customHeight="1" thickBot="1" x14ac:dyDescent="0.25">
      <c r="C10" s="177" t="s">
        <v>87</v>
      </c>
      <c r="D10" s="178"/>
      <c r="E10" s="208">
        <f>+'PS03.1'!F19</f>
        <v>0</v>
      </c>
      <c r="I10" s="21"/>
      <c r="J10" s="21"/>
    </row>
    <row r="11" spans="1:10" ht="14.25" customHeight="1" thickBot="1" x14ac:dyDescent="0.25">
      <c r="E11" s="20"/>
      <c r="I11" s="21"/>
      <c r="J11" s="21"/>
    </row>
    <row r="12" spans="1:10" ht="15" thickBot="1" x14ac:dyDescent="0.25">
      <c r="A12" s="19"/>
      <c r="B12" s="129"/>
      <c r="C12" s="179" t="s">
        <v>88</v>
      </c>
      <c r="D12" s="180"/>
      <c r="E12" s="181"/>
      <c r="F12" s="129"/>
      <c r="I12" s="21"/>
      <c r="J12"/>
    </row>
    <row r="13" spans="1:10" ht="14.25" x14ac:dyDescent="0.2">
      <c r="A13" s="19"/>
      <c r="C13" s="182" t="s">
        <v>46</v>
      </c>
      <c r="D13" s="183"/>
      <c r="E13" s="184"/>
      <c r="F13" s="40"/>
      <c r="I13" s="21"/>
      <c r="J13"/>
    </row>
    <row r="14" spans="1:10" ht="15" thickBot="1" x14ac:dyDescent="0.25">
      <c r="A14" s="19"/>
      <c r="C14" s="185"/>
      <c r="D14" s="186"/>
      <c r="E14" s="187"/>
      <c r="F14" s="40"/>
      <c r="I14" s="21"/>
      <c r="J14"/>
    </row>
    <row r="15" spans="1:10" ht="26.25" customHeight="1" thickBot="1" x14ac:dyDescent="0.25">
      <c r="C15" s="177" t="s">
        <v>89</v>
      </c>
      <c r="D15" s="178"/>
      <c r="E15" s="208">
        <f>+'PS03.2'!F28</f>
        <v>0</v>
      </c>
      <c r="F15" s="65"/>
      <c r="I15" s="21"/>
      <c r="J15"/>
    </row>
    <row r="16" spans="1:10" ht="15" thickBot="1" x14ac:dyDescent="0.25">
      <c r="C16" s="40"/>
      <c r="D16" s="40"/>
      <c r="E16" s="20"/>
      <c r="I16" s="21"/>
      <c r="J16"/>
    </row>
    <row r="17" spans="1:10" ht="15" thickBot="1" x14ac:dyDescent="0.25">
      <c r="A17" s="19"/>
      <c r="B17" s="129"/>
      <c r="C17" s="179" t="s">
        <v>90</v>
      </c>
      <c r="D17" s="180"/>
      <c r="E17" s="181"/>
      <c r="F17" s="129"/>
      <c r="I17" s="21"/>
      <c r="J17"/>
    </row>
    <row r="18" spans="1:10" ht="14.25" x14ac:dyDescent="0.2">
      <c r="C18" s="182" t="s">
        <v>83</v>
      </c>
      <c r="D18" s="183"/>
      <c r="E18" s="184"/>
      <c r="I18" s="21"/>
      <c r="J18"/>
    </row>
    <row r="19" spans="1:10" ht="15" thickBot="1" x14ac:dyDescent="0.25">
      <c r="C19" s="185"/>
      <c r="D19" s="186"/>
      <c r="E19" s="187"/>
      <c r="I19" s="21"/>
      <c r="J19"/>
    </row>
    <row r="20" spans="1:10" ht="27" customHeight="1" thickBot="1" x14ac:dyDescent="0.25">
      <c r="C20" s="177" t="s">
        <v>91</v>
      </c>
      <c r="D20" s="178"/>
      <c r="E20" s="208">
        <f>+'PS03.3'!F17</f>
        <v>0</v>
      </c>
      <c r="I20" s="21"/>
      <c r="J20"/>
    </row>
    <row r="21" spans="1:10" ht="15" thickBot="1" x14ac:dyDescent="0.25">
      <c r="C21" s="40"/>
      <c r="D21" s="40"/>
      <c r="E21" s="20"/>
      <c r="I21" s="21"/>
      <c r="J21"/>
    </row>
    <row r="22" spans="1:10" ht="15" thickBot="1" x14ac:dyDescent="0.25">
      <c r="A22" s="19"/>
      <c r="B22" s="129"/>
      <c r="C22" s="179" t="s">
        <v>92</v>
      </c>
      <c r="D22" s="180"/>
      <c r="E22" s="181"/>
      <c r="F22" s="129"/>
      <c r="I22" s="21"/>
      <c r="J22"/>
    </row>
    <row r="23" spans="1:10" ht="14.25" x14ac:dyDescent="0.2">
      <c r="C23" s="182" t="s">
        <v>83</v>
      </c>
      <c r="D23" s="183"/>
      <c r="E23" s="184"/>
      <c r="I23" s="21"/>
      <c r="J23"/>
    </row>
    <row r="24" spans="1:10" ht="15" thickBot="1" x14ac:dyDescent="0.25">
      <c r="C24" s="185"/>
      <c r="D24" s="186"/>
      <c r="E24" s="187"/>
      <c r="I24" s="21"/>
      <c r="J24"/>
    </row>
    <row r="25" spans="1:10" ht="18.75" customHeight="1" thickBot="1" x14ac:dyDescent="0.25">
      <c r="C25" s="177" t="s">
        <v>93</v>
      </c>
      <c r="D25" s="178"/>
      <c r="E25" s="208">
        <f>+'PS03.4'!F18</f>
        <v>0</v>
      </c>
      <c r="I25" s="21"/>
      <c r="J25"/>
    </row>
    <row r="26" spans="1:10" ht="18.600000000000001" customHeight="1" thickBot="1" x14ac:dyDescent="0.25">
      <c r="C26" s="40"/>
      <c r="D26" s="40"/>
      <c r="E26" s="20"/>
      <c r="I26" s="21"/>
      <c r="J26"/>
    </row>
    <row r="27" spans="1:10" ht="15" thickBot="1" x14ac:dyDescent="0.25">
      <c r="A27" s="19"/>
      <c r="B27" s="129"/>
      <c r="C27" s="179" t="s">
        <v>39</v>
      </c>
      <c r="D27" s="193"/>
      <c r="E27" s="194"/>
      <c r="F27" s="129"/>
      <c r="I27" s="21"/>
      <c r="J27"/>
    </row>
    <row r="28" spans="1:10" ht="14.25" x14ac:dyDescent="0.2">
      <c r="C28" s="182" t="s">
        <v>84</v>
      </c>
      <c r="D28" s="183"/>
      <c r="E28" s="184"/>
      <c r="I28" s="21"/>
      <c r="J28"/>
    </row>
    <row r="29" spans="1:10" ht="15" thickBot="1" x14ac:dyDescent="0.25">
      <c r="C29" s="185"/>
      <c r="D29" s="186"/>
      <c r="E29" s="187"/>
      <c r="I29" s="21"/>
      <c r="J29"/>
    </row>
    <row r="30" spans="1:10" ht="15" thickBot="1" x14ac:dyDescent="0.25">
      <c r="C30" s="177" t="s">
        <v>40</v>
      </c>
      <c r="D30" s="178"/>
      <c r="E30" s="208">
        <f>+VON!F18</f>
        <v>0</v>
      </c>
      <c r="I30" s="21"/>
      <c r="J30"/>
    </row>
    <row r="31" spans="1:10" ht="15" thickBot="1" x14ac:dyDescent="0.25">
      <c r="C31" s="40"/>
      <c r="D31" s="40"/>
      <c r="E31" s="20"/>
      <c r="I31" s="21"/>
      <c r="J31"/>
    </row>
    <row r="32" spans="1:10" ht="16.5" thickBot="1" x14ac:dyDescent="0.3">
      <c r="A32" s="188" t="s">
        <v>23</v>
      </c>
      <c r="B32" s="189"/>
      <c r="C32" s="189"/>
      <c r="D32" s="190"/>
      <c r="E32" s="207">
        <f>+E10+E15+E20+E25+E30</f>
        <v>0</v>
      </c>
    </row>
  </sheetData>
  <mergeCells count="18">
    <mergeCell ref="A1:E1"/>
    <mergeCell ref="C23:E24"/>
    <mergeCell ref="C25:D25"/>
    <mergeCell ref="C27:E27"/>
    <mergeCell ref="C2:E2"/>
    <mergeCell ref="C7:E7"/>
    <mergeCell ref="C8:E9"/>
    <mergeCell ref="C10:D10"/>
    <mergeCell ref="C12:E12"/>
    <mergeCell ref="C13:E14"/>
    <mergeCell ref="C15:D15"/>
    <mergeCell ref="C17:E17"/>
    <mergeCell ref="C18:E19"/>
    <mergeCell ref="C20:D20"/>
    <mergeCell ref="C22:E22"/>
    <mergeCell ref="C28:E29"/>
    <mergeCell ref="C30:D30"/>
    <mergeCell ref="A32:D32"/>
  </mergeCells>
  <phoneticPr fontId="0" type="noConversion"/>
  <conditionalFormatting sqref="E10">
    <cfRule type="cellIs" dxfId="1" priority="2" stopIfTrue="1" operator="equal">
      <formula>""""""</formula>
    </cfRule>
  </conditionalFormatting>
  <conditionalFormatting sqref="E15">
    <cfRule type="cellIs" dxfId="0" priority="1" stopIfTrue="1" operator="equal">
      <formula>""""""</formula>
    </cfRule>
  </conditionalFormatting>
  <printOptions horizontalCentered="1"/>
  <pageMargins left="0.9055118110236221" right="0.9055118110236221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9"/>
  <sheetViews>
    <sheetView showGridLines="0" zoomScale="115" zoomScaleNormal="115" workbookViewId="0">
      <selection activeCell="F19" sqref="F19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7109375" style="34" customWidth="1"/>
    <col min="5" max="5" width="10.7109375" style="24" customWidth="1"/>
    <col min="6" max="6" width="16.42578125" style="24" customWidth="1"/>
    <col min="7" max="7" width="12.7109375" style="123" customWidth="1"/>
    <col min="8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202" t="s">
        <v>86</v>
      </c>
      <c r="B1" s="202"/>
      <c r="C1" s="202"/>
      <c r="D1" s="202"/>
      <c r="E1" s="202"/>
      <c r="F1" s="202"/>
      <c r="G1" s="119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120"/>
    </row>
    <row r="3" spans="1:9" ht="15" customHeight="1" thickBot="1" x14ac:dyDescent="0.25">
      <c r="A3" s="42">
        <v>1</v>
      </c>
      <c r="B3" s="43" t="s">
        <v>47</v>
      </c>
      <c r="C3" s="44"/>
      <c r="D3" s="45"/>
      <c r="E3" s="46"/>
      <c r="F3" s="47"/>
      <c r="G3" s="121"/>
      <c r="I3" s="35"/>
    </row>
    <row r="4" spans="1:9" ht="35.25" customHeight="1" thickBot="1" x14ac:dyDescent="0.25">
      <c r="A4" s="51"/>
      <c r="B4" s="49" t="s">
        <v>48</v>
      </c>
      <c r="C4" s="63" t="s">
        <v>27</v>
      </c>
      <c r="D4" s="53">
        <v>1</v>
      </c>
      <c r="E4" s="209"/>
      <c r="F4" s="210">
        <f>+E4*D4</f>
        <v>0</v>
      </c>
      <c r="G4" s="122"/>
      <c r="H4" s="35"/>
    </row>
    <row r="5" spans="1:9" ht="15" customHeight="1" thickBot="1" x14ac:dyDescent="0.25">
      <c r="A5" s="55"/>
      <c r="B5" s="50" t="s">
        <v>26</v>
      </c>
      <c r="C5" s="56"/>
      <c r="D5" s="57"/>
      <c r="E5" s="211"/>
      <c r="F5" s="212">
        <f>SUM(F4:F4)</f>
        <v>0</v>
      </c>
      <c r="G5" s="122"/>
      <c r="H5" s="35"/>
    </row>
    <row r="6" spans="1:9" ht="14.25" customHeight="1" thickBot="1" x14ac:dyDescent="0.3">
      <c r="A6" s="42">
        <v>2</v>
      </c>
      <c r="B6" s="118" t="s">
        <v>100</v>
      </c>
      <c r="C6" s="44"/>
      <c r="D6" s="45"/>
      <c r="E6" s="213"/>
      <c r="F6" s="214"/>
      <c r="G6" s="121"/>
      <c r="H6" s="35"/>
    </row>
    <row r="7" spans="1:9" ht="54" customHeight="1" thickBot="1" x14ac:dyDescent="0.25">
      <c r="A7" s="55"/>
      <c r="B7" s="49" t="s">
        <v>49</v>
      </c>
      <c r="C7" s="64" t="s">
        <v>27</v>
      </c>
      <c r="D7" s="53">
        <v>1</v>
      </c>
      <c r="E7" s="215"/>
      <c r="F7" s="216">
        <f t="shared" ref="F7" si="0">+E7*D7</f>
        <v>0</v>
      </c>
      <c r="G7" s="122"/>
      <c r="H7" s="35"/>
    </row>
    <row r="8" spans="1:9" ht="15" customHeight="1" thickBot="1" x14ac:dyDescent="0.25">
      <c r="A8" s="55"/>
      <c r="B8" s="50" t="s">
        <v>26</v>
      </c>
      <c r="C8" s="56"/>
      <c r="D8" s="57"/>
      <c r="E8" s="217"/>
      <c r="F8" s="212">
        <f>SUM(F7:F7)</f>
        <v>0</v>
      </c>
      <c r="G8" s="122"/>
      <c r="H8" s="35"/>
    </row>
    <row r="9" spans="1:9" ht="15" customHeight="1" thickBot="1" x14ac:dyDescent="0.25">
      <c r="A9" s="42">
        <v>3</v>
      </c>
      <c r="B9" s="48" t="s">
        <v>101</v>
      </c>
      <c r="C9" s="44"/>
      <c r="D9" s="45"/>
      <c r="E9" s="213"/>
      <c r="F9" s="214"/>
      <c r="G9" s="121"/>
      <c r="H9" s="35"/>
    </row>
    <row r="10" spans="1:9" ht="48.75" customHeight="1" thickBot="1" x14ac:dyDescent="0.25">
      <c r="A10" s="116"/>
      <c r="B10" s="49" t="s">
        <v>50</v>
      </c>
      <c r="C10" s="115" t="s">
        <v>27</v>
      </c>
      <c r="D10" s="114">
        <v>1</v>
      </c>
      <c r="E10" s="215"/>
      <c r="F10" s="216">
        <f t="shared" ref="F10" si="1">+E10*D10</f>
        <v>0</v>
      </c>
      <c r="G10" s="121"/>
      <c r="H10" s="35"/>
    </row>
    <row r="11" spans="1:9" ht="15" customHeight="1" thickBot="1" x14ac:dyDescent="0.25">
      <c r="A11" s="59"/>
      <c r="B11" s="60" t="s">
        <v>26</v>
      </c>
      <c r="C11" s="61"/>
      <c r="D11" s="62"/>
      <c r="E11" s="218"/>
      <c r="F11" s="212">
        <f>SUM(F10:F10)</f>
        <v>0</v>
      </c>
      <c r="G11" s="122"/>
      <c r="H11" s="35"/>
    </row>
    <row r="12" spans="1:9" ht="13.5" thickBot="1" x14ac:dyDescent="0.25">
      <c r="A12" s="42">
        <v>4</v>
      </c>
      <c r="B12" s="43" t="s">
        <v>51</v>
      </c>
      <c r="C12" s="44"/>
      <c r="D12" s="45"/>
      <c r="E12" s="219"/>
      <c r="F12" s="214"/>
    </row>
    <row r="13" spans="1:9" ht="39" customHeight="1" thickBot="1" x14ac:dyDescent="0.25">
      <c r="A13" s="51"/>
      <c r="B13" s="49" t="s">
        <v>52</v>
      </c>
      <c r="C13" s="52" t="s">
        <v>27</v>
      </c>
      <c r="D13" s="53">
        <v>1</v>
      </c>
      <c r="E13" s="209"/>
      <c r="F13" s="210">
        <f>+E13*D13</f>
        <v>0</v>
      </c>
    </row>
    <row r="14" spans="1:9" ht="15" customHeight="1" thickBot="1" x14ac:dyDescent="0.25">
      <c r="A14" s="55"/>
      <c r="B14" s="50" t="s">
        <v>26</v>
      </c>
      <c r="C14" s="56"/>
      <c r="D14" s="57"/>
      <c r="E14" s="211"/>
      <c r="F14" s="212">
        <f>SUM(F13:F13)</f>
        <v>0</v>
      </c>
    </row>
    <row r="15" spans="1:9" ht="13.5" thickBot="1" x14ac:dyDescent="0.25">
      <c r="A15" s="42">
        <v>5</v>
      </c>
      <c r="B15" s="43" t="s">
        <v>53</v>
      </c>
      <c r="C15" s="44"/>
      <c r="D15" s="45"/>
      <c r="E15" s="219"/>
      <c r="F15" s="214"/>
    </row>
    <row r="16" spans="1:9" ht="18" customHeight="1" thickBot="1" x14ac:dyDescent="0.25">
      <c r="A16" s="32"/>
      <c r="B16" s="49" t="s">
        <v>54</v>
      </c>
      <c r="C16" s="31" t="s">
        <v>27</v>
      </c>
      <c r="D16" s="30">
        <v>1</v>
      </c>
      <c r="E16" s="209"/>
      <c r="F16" s="216">
        <f t="shared" ref="F16" si="2">+E16*D16</f>
        <v>0</v>
      </c>
    </row>
    <row r="17" spans="1:7" ht="13.5" thickBot="1" x14ac:dyDescent="0.25">
      <c r="A17" s="146"/>
      <c r="B17" s="147" t="s">
        <v>26</v>
      </c>
      <c r="C17" s="148"/>
      <c r="D17" s="149"/>
      <c r="E17" s="220"/>
      <c r="F17" s="221">
        <f>SUM(F16:F16)</f>
        <v>0</v>
      </c>
    </row>
    <row r="18" spans="1:7" ht="13.5" thickBot="1" x14ac:dyDescent="0.25">
      <c r="A18" s="116"/>
      <c r="B18" s="142"/>
      <c r="C18" s="143"/>
      <c r="D18" s="39"/>
      <c r="E18" s="144"/>
      <c r="F18" s="145"/>
    </row>
    <row r="19" spans="1:7" ht="15" customHeight="1" thickBot="1" x14ac:dyDescent="0.25">
      <c r="A19" s="130" t="s">
        <v>94</v>
      </c>
      <c r="B19" s="131"/>
      <c r="C19" s="132"/>
      <c r="D19" s="133"/>
      <c r="E19" s="134"/>
      <c r="F19" s="222">
        <f>+F5+F8+F11+F14+F17</f>
        <v>0</v>
      </c>
      <c r="G19" s="121"/>
    </row>
  </sheetData>
  <mergeCells count="1">
    <mergeCell ref="A1:F1"/>
  </mergeCells>
  <phoneticPr fontId="0" type="noConversion"/>
  <printOptions horizontalCentered="1"/>
  <pageMargins left="0.9055118110236221" right="0.9055118110236221" top="0.74803149606299213" bottom="0.74803149606299213" header="0.31496062992125984" footer="0.31496062992125984"/>
  <pageSetup paperSize="9" scale="8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8"/>
  <sheetViews>
    <sheetView showGridLines="0" zoomScaleNormal="100" workbookViewId="0">
      <selection activeCell="F28" sqref="F28"/>
    </sheetView>
  </sheetViews>
  <sheetFormatPr defaultRowHeight="12.75" x14ac:dyDescent="0.2"/>
  <cols>
    <col min="1" max="1" width="5" style="24" customWidth="1"/>
    <col min="2" max="2" width="49.7109375" style="33" customWidth="1"/>
    <col min="3" max="3" width="6.42578125" style="24" customWidth="1"/>
    <col min="4" max="4" width="7.140625" style="34" customWidth="1"/>
    <col min="5" max="5" width="12.5703125" style="24" customWidth="1"/>
    <col min="6" max="6" width="15.140625" style="24" customWidth="1"/>
    <col min="7" max="9" width="12.7109375" style="24" customWidth="1"/>
    <col min="10" max="10" width="10.42578125" style="24" bestFit="1" customWidth="1"/>
    <col min="11" max="11" width="9.5703125" style="24" bestFit="1" customWidth="1"/>
    <col min="12" max="16384" width="9.140625" style="24"/>
  </cols>
  <sheetData>
    <row r="1" spans="1:10" ht="21" customHeight="1" thickBot="1" x14ac:dyDescent="0.25">
      <c r="A1" s="202" t="s">
        <v>97</v>
      </c>
      <c r="B1" s="202"/>
      <c r="C1" s="202"/>
      <c r="D1" s="202"/>
      <c r="E1" s="202"/>
      <c r="F1" s="202"/>
      <c r="G1" s="36"/>
    </row>
    <row r="2" spans="1:10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10" ht="15" customHeight="1" thickBot="1" x14ac:dyDescent="0.25">
      <c r="A3" s="42">
        <v>1</v>
      </c>
      <c r="B3" s="43" t="s">
        <v>56</v>
      </c>
      <c r="C3" s="44"/>
      <c r="D3" s="45"/>
      <c r="E3" s="46"/>
      <c r="F3" s="47"/>
      <c r="G3" s="38"/>
      <c r="H3" s="203"/>
      <c r="I3" s="35"/>
    </row>
    <row r="4" spans="1:10" ht="39" customHeight="1" x14ac:dyDescent="0.2">
      <c r="A4" s="51"/>
      <c r="B4" s="49" t="s">
        <v>74</v>
      </c>
      <c r="C4" s="64" t="s">
        <v>36</v>
      </c>
      <c r="D4" s="54">
        <v>1741</v>
      </c>
      <c r="E4" s="209"/>
      <c r="F4" s="223">
        <f>+E4*D4</f>
        <v>0</v>
      </c>
      <c r="G4" s="35"/>
      <c r="H4" s="203"/>
    </row>
    <row r="5" spans="1:10" ht="28.5" customHeight="1" x14ac:dyDescent="0.2">
      <c r="A5" s="51"/>
      <c r="B5" s="49" t="s">
        <v>73</v>
      </c>
      <c r="C5" s="64" t="s">
        <v>27</v>
      </c>
      <c r="D5" s="54">
        <v>1</v>
      </c>
      <c r="E5" s="209"/>
      <c r="F5" s="223">
        <f t="shared" ref="F5:F8" si="0">+E5*D5</f>
        <v>0</v>
      </c>
      <c r="G5" s="35"/>
      <c r="H5" s="203"/>
    </row>
    <row r="6" spans="1:10" ht="21.75" customHeight="1" x14ac:dyDescent="0.2">
      <c r="A6" s="51"/>
      <c r="B6" s="49" t="s">
        <v>57</v>
      </c>
      <c r="C6" s="64" t="s">
        <v>36</v>
      </c>
      <c r="D6" s="54">
        <f>480*2</f>
        <v>960</v>
      </c>
      <c r="E6" s="209"/>
      <c r="F6" s="223">
        <f t="shared" si="0"/>
        <v>0</v>
      </c>
      <c r="G6" s="35"/>
      <c r="H6" s="203"/>
    </row>
    <row r="7" spans="1:10" ht="15" customHeight="1" x14ac:dyDescent="0.2">
      <c r="A7" s="51"/>
      <c r="B7" s="49" t="s">
        <v>55</v>
      </c>
      <c r="C7" s="64" t="s">
        <v>43</v>
      </c>
      <c r="D7" s="54">
        <v>2</v>
      </c>
      <c r="E7" s="209"/>
      <c r="F7" s="223">
        <f t="shared" si="0"/>
        <v>0</v>
      </c>
      <c r="G7" s="161"/>
      <c r="H7" s="203"/>
    </row>
    <row r="8" spans="1:10" ht="15" customHeight="1" thickBot="1" x14ac:dyDescent="0.25">
      <c r="A8" s="51"/>
      <c r="B8" s="49" t="s">
        <v>44</v>
      </c>
      <c r="C8" s="64" t="s">
        <v>36</v>
      </c>
      <c r="D8" s="54">
        <v>250</v>
      </c>
      <c r="E8" s="209"/>
      <c r="F8" s="223">
        <f t="shared" si="0"/>
        <v>0</v>
      </c>
      <c r="G8" s="35"/>
      <c r="H8" s="203"/>
    </row>
    <row r="9" spans="1:10" ht="15" customHeight="1" thickBot="1" x14ac:dyDescent="0.25">
      <c r="A9" s="55"/>
      <c r="B9" s="50" t="s">
        <v>26</v>
      </c>
      <c r="C9" s="56"/>
      <c r="D9" s="57"/>
      <c r="E9" s="211"/>
      <c r="F9" s="212">
        <f>SUM(F4:F8)</f>
        <v>0</v>
      </c>
      <c r="G9" s="35"/>
      <c r="H9" s="203"/>
      <c r="J9" s="124"/>
    </row>
    <row r="10" spans="1:10" ht="14.25" customHeight="1" thickBot="1" x14ac:dyDescent="0.25">
      <c r="A10" s="42">
        <v>2</v>
      </c>
      <c r="B10" s="48" t="s">
        <v>80</v>
      </c>
      <c r="C10" s="44"/>
      <c r="D10" s="45"/>
      <c r="E10" s="213"/>
      <c r="F10" s="214"/>
      <c r="G10" s="38"/>
      <c r="H10" s="35"/>
    </row>
    <row r="11" spans="1:10" ht="31.5" customHeight="1" x14ac:dyDescent="0.2">
      <c r="A11" s="41"/>
      <c r="B11" s="49" t="s">
        <v>59</v>
      </c>
      <c r="C11" s="115" t="s">
        <v>27</v>
      </c>
      <c r="D11" s="114">
        <v>2</v>
      </c>
      <c r="E11" s="215"/>
      <c r="F11" s="224">
        <f t="shared" ref="F11:F17" si="1">+E11*D11</f>
        <v>0</v>
      </c>
      <c r="G11" s="38"/>
      <c r="H11" s="35"/>
    </row>
    <row r="12" spans="1:10" ht="43.5" customHeight="1" x14ac:dyDescent="0.2">
      <c r="A12" s="55"/>
      <c r="B12" s="49" t="s">
        <v>75</v>
      </c>
      <c r="C12" s="64" t="s">
        <v>27</v>
      </c>
      <c r="D12" s="54">
        <v>1</v>
      </c>
      <c r="E12" s="215"/>
      <c r="F12" s="224">
        <f t="shared" si="1"/>
        <v>0</v>
      </c>
      <c r="G12" s="35"/>
      <c r="H12" s="35"/>
    </row>
    <row r="13" spans="1:10" ht="15" customHeight="1" x14ac:dyDescent="0.2">
      <c r="A13" s="51"/>
      <c r="B13" s="49" t="s">
        <v>76</v>
      </c>
      <c r="C13" s="64" t="s">
        <v>42</v>
      </c>
      <c r="D13" s="54">
        <v>485</v>
      </c>
      <c r="E13" s="215"/>
      <c r="F13" s="224">
        <f t="shared" si="1"/>
        <v>0</v>
      </c>
      <c r="G13" s="35"/>
      <c r="H13" s="35"/>
    </row>
    <row r="14" spans="1:10" ht="27.75" customHeight="1" x14ac:dyDescent="0.2">
      <c r="A14" s="55"/>
      <c r="B14" s="49" t="s">
        <v>77</v>
      </c>
      <c r="C14" s="64" t="s">
        <v>27</v>
      </c>
      <c r="D14" s="54">
        <v>1</v>
      </c>
      <c r="E14" s="215"/>
      <c r="F14" s="224">
        <f t="shared" si="1"/>
        <v>0</v>
      </c>
      <c r="G14" s="35"/>
      <c r="H14" s="35"/>
    </row>
    <row r="15" spans="1:10" ht="27.75" customHeight="1" x14ac:dyDescent="0.2">
      <c r="A15" s="55"/>
      <c r="B15" s="49" t="s">
        <v>102</v>
      </c>
      <c r="C15" s="64" t="s">
        <v>36</v>
      </c>
      <c r="D15" s="54">
        <v>1165</v>
      </c>
      <c r="E15" s="215"/>
      <c r="F15" s="224">
        <f t="shared" si="1"/>
        <v>0</v>
      </c>
      <c r="G15" s="35"/>
      <c r="H15" s="35"/>
    </row>
    <row r="16" spans="1:10" ht="27.75" customHeight="1" x14ac:dyDescent="0.2">
      <c r="A16" s="55"/>
      <c r="B16" s="49" t="s">
        <v>78</v>
      </c>
      <c r="C16" s="64" t="s">
        <v>42</v>
      </c>
      <c r="D16" s="54">
        <v>485</v>
      </c>
      <c r="E16" s="215"/>
      <c r="F16" s="224">
        <f t="shared" si="1"/>
        <v>0</v>
      </c>
      <c r="G16" s="35"/>
      <c r="H16" s="35"/>
    </row>
    <row r="17" spans="1:8" ht="27" customHeight="1" thickBot="1" x14ac:dyDescent="0.25">
      <c r="A17" s="55"/>
      <c r="B17" s="49" t="s">
        <v>58</v>
      </c>
      <c r="C17" s="64" t="s">
        <v>42</v>
      </c>
      <c r="D17" s="125">
        <f>4.3*0.3*2+0.2*23.5</f>
        <v>7.3</v>
      </c>
      <c r="E17" s="215"/>
      <c r="F17" s="224">
        <f t="shared" si="1"/>
        <v>0</v>
      </c>
      <c r="G17" s="35"/>
      <c r="H17" s="35"/>
    </row>
    <row r="18" spans="1:8" ht="15" customHeight="1" thickBot="1" x14ac:dyDescent="0.25">
      <c r="A18" s="55"/>
      <c r="B18" s="50" t="s">
        <v>26</v>
      </c>
      <c r="C18" s="56"/>
      <c r="D18" s="57"/>
      <c r="E18" s="217"/>
      <c r="F18" s="212">
        <f>SUM(F11:F17)</f>
        <v>0</v>
      </c>
      <c r="G18" s="35"/>
      <c r="H18" s="35"/>
    </row>
    <row r="19" spans="1:8" ht="15" customHeight="1" thickBot="1" x14ac:dyDescent="0.25">
      <c r="A19" s="42">
        <v>3</v>
      </c>
      <c r="B19" s="48" t="s">
        <v>79</v>
      </c>
      <c r="C19" s="44"/>
      <c r="D19" s="45"/>
      <c r="E19" s="213"/>
      <c r="F19" s="214"/>
      <c r="G19" s="39"/>
      <c r="H19" s="35"/>
    </row>
    <row r="20" spans="1:8" ht="27.75" customHeight="1" x14ac:dyDescent="0.2">
      <c r="A20" s="55"/>
      <c r="B20" s="49" t="s">
        <v>60</v>
      </c>
      <c r="C20" s="64" t="s">
        <v>27</v>
      </c>
      <c r="D20" s="54">
        <v>2</v>
      </c>
      <c r="E20" s="215"/>
      <c r="F20" s="224">
        <f t="shared" ref="F20:F21" si="2">+E20*D20</f>
        <v>0</v>
      </c>
      <c r="G20" s="58"/>
      <c r="H20" s="35"/>
    </row>
    <row r="21" spans="1:8" ht="27.75" customHeight="1" thickBot="1" x14ac:dyDescent="0.25">
      <c r="A21" s="55"/>
      <c r="B21" s="176" t="s">
        <v>81</v>
      </c>
      <c r="C21" s="64" t="s">
        <v>27</v>
      </c>
      <c r="D21" s="54">
        <v>1</v>
      </c>
      <c r="E21" s="215"/>
      <c r="F21" s="224">
        <f t="shared" si="2"/>
        <v>0</v>
      </c>
      <c r="G21" s="58"/>
      <c r="H21" s="35"/>
    </row>
    <row r="22" spans="1:8" ht="15" customHeight="1" thickBot="1" x14ac:dyDescent="0.25">
      <c r="A22" s="59"/>
      <c r="B22" s="60" t="s">
        <v>26</v>
      </c>
      <c r="C22" s="61"/>
      <c r="D22" s="62"/>
      <c r="E22" s="218"/>
      <c r="F22" s="212">
        <f>SUM(F20:F21)</f>
        <v>0</v>
      </c>
      <c r="G22" s="35"/>
      <c r="H22" s="35"/>
    </row>
    <row r="23" spans="1:8" ht="13.5" thickBot="1" x14ac:dyDescent="0.25">
      <c r="A23" s="42">
        <v>4</v>
      </c>
      <c r="B23" s="43" t="s">
        <v>61</v>
      </c>
      <c r="C23" s="44"/>
      <c r="D23" s="45"/>
      <c r="E23" s="219"/>
      <c r="F23" s="214"/>
    </row>
    <row r="24" spans="1:8" ht="15" customHeight="1" x14ac:dyDescent="0.2">
      <c r="A24" s="153"/>
      <c r="B24" s="154" t="s">
        <v>62</v>
      </c>
      <c r="C24" s="155" t="s">
        <v>27</v>
      </c>
      <c r="D24" s="156">
        <v>1</v>
      </c>
      <c r="E24" s="225"/>
      <c r="F24" s="226">
        <f>+E24*D24</f>
        <v>0</v>
      </c>
    </row>
    <row r="25" spans="1:8" ht="15" customHeight="1" thickBot="1" x14ac:dyDescent="0.25">
      <c r="A25" s="51"/>
      <c r="B25" s="49" t="s">
        <v>63</v>
      </c>
      <c r="C25" s="54" t="s">
        <v>27</v>
      </c>
      <c r="D25" s="54">
        <v>1</v>
      </c>
      <c r="E25" s="209"/>
      <c r="F25" s="223">
        <f>+E25*D25</f>
        <v>0</v>
      </c>
    </row>
    <row r="26" spans="1:8" ht="15" customHeight="1" thickBot="1" x14ac:dyDescent="0.25">
      <c r="A26" s="157"/>
      <c r="B26" s="147" t="s">
        <v>26</v>
      </c>
      <c r="C26" s="158"/>
      <c r="D26" s="159"/>
      <c r="E26" s="227"/>
      <c r="F26" s="212">
        <f>SUM(F24:F25)</f>
        <v>0</v>
      </c>
    </row>
    <row r="27" spans="1:8" ht="15" customHeight="1" thickBot="1" x14ac:dyDescent="0.25">
      <c r="A27" s="150"/>
      <c r="B27" s="142"/>
      <c r="C27" s="34"/>
      <c r="D27" s="58"/>
      <c r="E27" s="151"/>
      <c r="F27" s="152"/>
    </row>
    <row r="28" spans="1:8" s="141" customFormat="1" ht="15" customHeight="1" thickBot="1" x14ac:dyDescent="0.25">
      <c r="A28" s="135" t="s">
        <v>98</v>
      </c>
      <c r="B28" s="136"/>
      <c r="C28" s="137"/>
      <c r="D28" s="138"/>
      <c r="E28" s="139"/>
      <c r="F28" s="228">
        <f>+F9+F18+F22+F26</f>
        <v>0</v>
      </c>
      <c r="G28" s="140"/>
    </row>
  </sheetData>
  <mergeCells count="2">
    <mergeCell ref="A1:F1"/>
    <mergeCell ref="H3:H9"/>
  </mergeCells>
  <pageMargins left="0.9055118110236221" right="0.9055118110236221" top="0.74803149606299213" bottom="0.74803149606299213" header="0.31496062992125984" footer="0.31496062992125984"/>
  <pageSetup paperSize="9" scale="6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8"/>
  <sheetViews>
    <sheetView showGridLines="0" workbookViewId="0">
      <selection activeCell="B28" sqref="B28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42578125" style="34" customWidth="1"/>
    <col min="5" max="5" width="10.7109375" style="24" customWidth="1"/>
    <col min="6" max="6" width="18.140625" style="24" customWidth="1"/>
    <col min="7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204" t="s">
        <v>90</v>
      </c>
      <c r="B1" s="204"/>
      <c r="C1" s="204"/>
      <c r="D1" s="204"/>
      <c r="E1" s="204"/>
      <c r="F1" s="204"/>
      <c r="G1" s="36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9" ht="15" customHeight="1" thickBot="1" x14ac:dyDescent="0.25">
      <c r="A3" s="42">
        <v>1</v>
      </c>
      <c r="B3" s="43" t="s">
        <v>64</v>
      </c>
      <c r="C3" s="44"/>
      <c r="D3" s="45"/>
      <c r="E3" s="46"/>
      <c r="F3" s="47"/>
      <c r="G3" s="38"/>
      <c r="I3" s="35"/>
    </row>
    <row r="4" spans="1:9" ht="15" customHeight="1" x14ac:dyDescent="0.2">
      <c r="A4" s="51"/>
      <c r="B4" s="49" t="s">
        <v>70</v>
      </c>
      <c r="C4" s="63" t="s">
        <v>27</v>
      </c>
      <c r="D4" s="53">
        <v>2</v>
      </c>
      <c r="E4" s="215"/>
      <c r="F4" s="210">
        <f>+E4*D4</f>
        <v>0</v>
      </c>
      <c r="G4" s="35"/>
      <c r="H4" s="35"/>
    </row>
    <row r="5" spans="1:9" ht="15" customHeight="1" thickBot="1" x14ac:dyDescent="0.25">
      <c r="A5" s="51"/>
      <c r="B5" s="49" t="s">
        <v>65</v>
      </c>
      <c r="C5" s="64" t="s">
        <v>27</v>
      </c>
      <c r="D5" s="54">
        <v>1</v>
      </c>
      <c r="E5" s="215"/>
      <c r="F5" s="216">
        <f>+E5*D5</f>
        <v>0</v>
      </c>
      <c r="G5" s="35"/>
      <c r="H5" s="35"/>
    </row>
    <row r="6" spans="1:9" ht="15" customHeight="1" thickBot="1" x14ac:dyDescent="0.25">
      <c r="A6" s="55"/>
      <c r="B6" s="50" t="s">
        <v>26</v>
      </c>
      <c r="C6" s="56"/>
      <c r="D6" s="57"/>
      <c r="E6" s="211"/>
      <c r="F6" s="212">
        <f>SUM(F4:F5)</f>
        <v>0</v>
      </c>
      <c r="G6" s="35"/>
      <c r="H6" s="35"/>
    </row>
    <row r="7" spans="1:9" ht="14.25" customHeight="1" thickBot="1" x14ac:dyDescent="0.25">
      <c r="A7" s="42">
        <v>2</v>
      </c>
      <c r="B7" s="48" t="s">
        <v>66</v>
      </c>
      <c r="C7" s="44"/>
      <c r="D7" s="45"/>
      <c r="E7" s="213"/>
      <c r="F7" s="214"/>
      <c r="G7" s="38"/>
      <c r="H7" s="35"/>
    </row>
    <row r="8" spans="1:9" ht="45" customHeight="1" x14ac:dyDescent="0.2">
      <c r="A8" s="55"/>
      <c r="B8" s="49" t="s">
        <v>67</v>
      </c>
      <c r="C8" s="64" t="s">
        <v>27</v>
      </c>
      <c r="D8" s="53">
        <v>2</v>
      </c>
      <c r="E8" s="215"/>
      <c r="F8" s="216">
        <f t="shared" ref="F8:F10" si="0">+E8*D8</f>
        <v>0</v>
      </c>
      <c r="G8" s="35"/>
      <c r="H8" s="35"/>
    </row>
    <row r="9" spans="1:9" ht="45" customHeight="1" x14ac:dyDescent="0.2">
      <c r="A9" s="55"/>
      <c r="B9" s="49" t="s">
        <v>99</v>
      </c>
      <c r="C9" s="64" t="s">
        <v>27</v>
      </c>
      <c r="D9" s="53">
        <v>2</v>
      </c>
      <c r="E9" s="215"/>
      <c r="F9" s="216">
        <f t="shared" si="0"/>
        <v>0</v>
      </c>
      <c r="G9" s="35"/>
      <c r="H9" s="35"/>
    </row>
    <row r="10" spans="1:9" ht="49.5" customHeight="1" thickBot="1" x14ac:dyDescent="0.25">
      <c r="A10" s="51"/>
      <c r="B10" s="49" t="s">
        <v>68</v>
      </c>
      <c r="C10" s="64" t="s">
        <v>27</v>
      </c>
      <c r="D10" s="54">
        <v>1</v>
      </c>
      <c r="E10" s="215"/>
      <c r="F10" s="216">
        <f t="shared" si="0"/>
        <v>0</v>
      </c>
      <c r="G10" s="35"/>
      <c r="H10" s="35"/>
    </row>
    <row r="11" spans="1:9" ht="15" customHeight="1" thickBot="1" x14ac:dyDescent="0.25">
      <c r="A11" s="55"/>
      <c r="B11" s="50" t="s">
        <v>26</v>
      </c>
      <c r="C11" s="56"/>
      <c r="D11" s="57"/>
      <c r="E11" s="217"/>
      <c r="F11" s="212">
        <f>SUM(F8:F10)</f>
        <v>0</v>
      </c>
      <c r="G11" s="35"/>
      <c r="H11" s="35"/>
    </row>
    <row r="12" spans="1:9" ht="15" customHeight="1" thickBot="1" x14ac:dyDescent="0.25">
      <c r="A12" s="42">
        <v>3</v>
      </c>
      <c r="B12" s="48" t="s">
        <v>69</v>
      </c>
      <c r="C12" s="44"/>
      <c r="D12" s="45"/>
      <c r="E12" s="213"/>
      <c r="F12" s="214"/>
      <c r="G12" s="39"/>
      <c r="H12" s="35"/>
    </row>
    <row r="13" spans="1:9" ht="30" customHeight="1" x14ac:dyDescent="0.2">
      <c r="A13" s="116"/>
      <c r="B13" s="49" t="s">
        <v>71</v>
      </c>
      <c r="C13" s="115" t="s">
        <v>27</v>
      </c>
      <c r="D13" s="114">
        <v>2</v>
      </c>
      <c r="E13" s="209"/>
      <c r="F13" s="210">
        <f t="shared" ref="F13" si="1">+E13*D13</f>
        <v>0</v>
      </c>
      <c r="G13" s="39"/>
      <c r="H13" s="35"/>
    </row>
    <row r="14" spans="1:9" ht="15" customHeight="1" thickBot="1" x14ac:dyDescent="0.25">
      <c r="A14" s="117"/>
      <c r="B14" s="49" t="s">
        <v>72</v>
      </c>
      <c r="C14" s="64" t="s">
        <v>27</v>
      </c>
      <c r="D14" s="64">
        <v>1</v>
      </c>
      <c r="E14" s="209"/>
      <c r="F14" s="216">
        <f t="shared" ref="F14" si="2">+E14*D14</f>
        <v>0</v>
      </c>
      <c r="G14" s="58"/>
      <c r="H14" s="35"/>
    </row>
    <row r="15" spans="1:9" ht="15" customHeight="1" thickBot="1" x14ac:dyDescent="0.25">
      <c r="A15" s="157"/>
      <c r="B15" s="147" t="s">
        <v>26</v>
      </c>
      <c r="C15" s="158"/>
      <c r="D15" s="159"/>
      <c r="E15" s="227"/>
      <c r="F15" s="212">
        <f>SUM(F13:F14)</f>
        <v>0</v>
      </c>
      <c r="G15" s="35"/>
      <c r="H15" s="35"/>
    </row>
    <row r="16" spans="1:9" ht="15" customHeight="1" thickBot="1" x14ac:dyDescent="0.25">
      <c r="A16" s="34"/>
      <c r="B16" s="142"/>
      <c r="C16" s="34"/>
      <c r="D16" s="58"/>
      <c r="E16" s="151"/>
      <c r="F16" s="152"/>
      <c r="G16" s="35"/>
      <c r="H16" s="35"/>
    </row>
    <row r="17" spans="1:9" s="141" customFormat="1" ht="15" customHeight="1" thickBot="1" x14ac:dyDescent="0.25">
      <c r="A17" s="135" t="s">
        <v>95</v>
      </c>
      <c r="B17" s="136"/>
      <c r="C17" s="137"/>
      <c r="D17" s="138"/>
      <c r="E17" s="139"/>
      <c r="F17" s="228">
        <f>+F6+F11+F15</f>
        <v>0</v>
      </c>
      <c r="G17" s="140"/>
    </row>
    <row r="18" spans="1:9" ht="15" x14ac:dyDescent="0.2">
      <c r="I18" s="141"/>
    </row>
  </sheetData>
  <mergeCells count="1">
    <mergeCell ref="A1:F1"/>
  </mergeCells>
  <printOptions horizontalCentered="1"/>
  <pageMargins left="0.9055118110236221" right="0.9055118110236221" top="0.74803149606299213" bottom="0.74803149606299213" header="0.31496062992125984" footer="0.31496062992125984"/>
  <pageSetup paperSize="9" scale="8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08C49-6427-4148-8DF3-779B568A3FE9}">
  <sheetPr>
    <pageSetUpPr fitToPage="1"/>
  </sheetPr>
  <dimension ref="A1:I18"/>
  <sheetViews>
    <sheetView zoomScale="115" zoomScaleNormal="115" workbookViewId="0">
      <selection activeCell="E14" sqref="E14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42578125" style="34" customWidth="1"/>
    <col min="5" max="5" width="10.7109375" style="24" customWidth="1"/>
    <col min="6" max="6" width="18.42578125" style="24" customWidth="1"/>
    <col min="7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16.5" thickBot="1" x14ac:dyDescent="0.25">
      <c r="A1" s="202" t="s">
        <v>92</v>
      </c>
      <c r="B1" s="202"/>
      <c r="C1" s="202"/>
      <c r="D1" s="202"/>
      <c r="E1" s="202"/>
      <c r="F1" s="202"/>
      <c r="G1" s="36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9" ht="13.5" thickBot="1" x14ac:dyDescent="0.25">
      <c r="A3" s="42">
        <v>1</v>
      </c>
      <c r="B3" s="43" t="s">
        <v>103</v>
      </c>
      <c r="C3" s="44"/>
      <c r="D3" s="45"/>
      <c r="E3" s="46"/>
      <c r="F3" s="47"/>
      <c r="G3" s="38"/>
      <c r="I3" s="35"/>
    </row>
    <row r="4" spans="1:9" ht="32.25" customHeight="1" x14ac:dyDescent="0.2">
      <c r="A4" s="51"/>
      <c r="B4" s="49" t="s">
        <v>104</v>
      </c>
      <c r="C4" s="63" t="s">
        <v>27</v>
      </c>
      <c r="D4" s="53">
        <v>1</v>
      </c>
      <c r="E4" s="215"/>
      <c r="F4" s="216">
        <f>+D4*E4</f>
        <v>0</v>
      </c>
      <c r="G4" s="35"/>
      <c r="H4" s="35"/>
    </row>
    <row r="5" spans="1:9" ht="60.75" customHeight="1" x14ac:dyDescent="0.2">
      <c r="A5" s="51"/>
      <c r="B5" s="49" t="s">
        <v>105</v>
      </c>
      <c r="C5" s="64" t="s">
        <v>106</v>
      </c>
      <c r="D5" s="125">
        <v>2.5</v>
      </c>
      <c r="E5" s="215"/>
      <c r="F5" s="216">
        <f>+D5*E5</f>
        <v>0</v>
      </c>
      <c r="G5" s="35"/>
      <c r="H5" s="35"/>
    </row>
    <row r="6" spans="1:9" ht="50.25" customHeight="1" x14ac:dyDescent="0.2">
      <c r="A6" s="51"/>
      <c r="B6" s="162" t="s">
        <v>107</v>
      </c>
      <c r="C6" s="56" t="s">
        <v>27</v>
      </c>
      <c r="D6" s="163">
        <v>4</v>
      </c>
      <c r="E6" s="229"/>
      <c r="F6" s="216">
        <f>+D6*E6</f>
        <v>0</v>
      </c>
      <c r="G6" s="35"/>
      <c r="H6" s="35"/>
    </row>
    <row r="7" spans="1:9" ht="39" thickBot="1" x14ac:dyDescent="0.25">
      <c r="A7" s="51"/>
      <c r="B7" s="162" t="s">
        <v>108</v>
      </c>
      <c r="C7" s="56" t="s">
        <v>27</v>
      </c>
      <c r="D7" s="164">
        <v>1</v>
      </c>
      <c r="E7" s="215"/>
      <c r="F7" s="216">
        <f>+D7*E7</f>
        <v>0</v>
      </c>
      <c r="G7" s="35"/>
      <c r="H7" s="35"/>
    </row>
    <row r="8" spans="1:9" ht="20.25" customHeight="1" thickBot="1" x14ac:dyDescent="0.25">
      <c r="A8" s="55"/>
      <c r="B8" s="50" t="s">
        <v>26</v>
      </c>
      <c r="C8" s="56"/>
      <c r="D8" s="57"/>
      <c r="E8" s="230"/>
      <c r="F8" s="212">
        <f>SUM(F4:F7)</f>
        <v>0</v>
      </c>
      <c r="G8" s="35"/>
      <c r="H8" s="35"/>
    </row>
    <row r="9" spans="1:9" ht="13.5" thickBot="1" x14ac:dyDescent="0.25">
      <c r="A9" s="42">
        <v>2</v>
      </c>
      <c r="B9" s="48" t="s">
        <v>109</v>
      </c>
      <c r="C9" s="44"/>
      <c r="D9" s="45"/>
      <c r="E9" s="213"/>
      <c r="F9" s="214"/>
      <c r="G9" s="38"/>
      <c r="H9" s="35"/>
    </row>
    <row r="10" spans="1:9" ht="42" customHeight="1" x14ac:dyDescent="0.2">
      <c r="A10" s="55"/>
      <c r="B10" s="49" t="s">
        <v>110</v>
      </c>
      <c r="C10" s="64" t="s">
        <v>27</v>
      </c>
      <c r="D10" s="53">
        <v>1</v>
      </c>
      <c r="E10" s="215"/>
      <c r="F10" s="216">
        <f>+D10*E10</f>
        <v>0</v>
      </c>
      <c r="G10" s="35"/>
      <c r="H10" s="35"/>
    </row>
    <row r="11" spans="1:9" ht="33.75" customHeight="1" thickBot="1" x14ac:dyDescent="0.25">
      <c r="A11" s="51"/>
      <c r="B11" s="49" t="s">
        <v>113</v>
      </c>
      <c r="C11" s="64" t="s">
        <v>27</v>
      </c>
      <c r="D11" s="54">
        <v>1</v>
      </c>
      <c r="E11" s="215"/>
      <c r="F11" s="216">
        <f>+D11*E11</f>
        <v>0</v>
      </c>
      <c r="G11" s="35"/>
      <c r="H11" s="35"/>
    </row>
    <row r="12" spans="1:9" ht="16.5" customHeight="1" thickBot="1" x14ac:dyDescent="0.25">
      <c r="A12" s="55"/>
      <c r="B12" s="50" t="s">
        <v>26</v>
      </c>
      <c r="C12" s="56"/>
      <c r="D12" s="57"/>
      <c r="E12" s="217"/>
      <c r="F12" s="212">
        <f>SUM(F10:F11)</f>
        <v>0</v>
      </c>
      <c r="G12" s="35"/>
      <c r="H12" s="35"/>
    </row>
    <row r="13" spans="1:9" ht="13.5" thickBot="1" x14ac:dyDescent="0.25">
      <c r="A13" s="42">
        <v>3</v>
      </c>
      <c r="B13" s="48" t="s">
        <v>111</v>
      </c>
      <c r="C13" s="44"/>
      <c r="D13" s="45"/>
      <c r="E13" s="213"/>
      <c r="F13" s="214"/>
      <c r="G13" s="39"/>
      <c r="H13" s="35"/>
    </row>
    <row r="14" spans="1:9" x14ac:dyDescent="0.2">
      <c r="A14" s="116"/>
      <c r="B14" s="49" t="s">
        <v>112</v>
      </c>
      <c r="C14" s="64" t="s">
        <v>27</v>
      </c>
      <c r="D14" s="54">
        <v>1</v>
      </c>
      <c r="E14" s="209"/>
      <c r="F14" s="216">
        <f>+D14*E14</f>
        <v>0</v>
      </c>
      <c r="G14" s="39"/>
      <c r="H14" s="35"/>
    </row>
    <row r="15" spans="1:9" ht="13.5" thickBot="1" x14ac:dyDescent="0.25">
      <c r="A15" s="117"/>
      <c r="B15" s="49" t="s">
        <v>61</v>
      </c>
      <c r="C15" s="64" t="s">
        <v>27</v>
      </c>
      <c r="D15" s="54">
        <v>1</v>
      </c>
      <c r="E15" s="209"/>
      <c r="F15" s="216">
        <f>+D15*E15</f>
        <v>0</v>
      </c>
      <c r="G15" s="58"/>
      <c r="H15" s="35"/>
    </row>
    <row r="16" spans="1:9" ht="13.5" thickBot="1" x14ac:dyDescent="0.25">
      <c r="A16" s="157"/>
      <c r="B16" s="147" t="s">
        <v>26</v>
      </c>
      <c r="C16" s="158"/>
      <c r="D16" s="159"/>
      <c r="E16" s="227"/>
      <c r="F16" s="212">
        <f>SUM(F14:F15)</f>
        <v>0</v>
      </c>
      <c r="G16" s="35"/>
      <c r="H16" s="35"/>
    </row>
    <row r="17" spans="1:8" ht="13.5" thickBot="1" x14ac:dyDescent="0.25">
      <c r="A17" s="34"/>
      <c r="B17" s="142"/>
      <c r="C17" s="34"/>
      <c r="D17" s="58"/>
      <c r="E17" s="151"/>
      <c r="F17" s="152"/>
      <c r="G17" s="35"/>
      <c r="H17" s="35"/>
    </row>
    <row r="18" spans="1:8" ht="16.5" thickBot="1" x14ac:dyDescent="0.25">
      <c r="A18" s="130" t="s">
        <v>114</v>
      </c>
      <c r="B18" s="131"/>
      <c r="C18" s="132"/>
      <c r="D18" s="133"/>
      <c r="E18" s="134"/>
      <c r="F18" s="228">
        <f>+F8+F12+F16</f>
        <v>0</v>
      </c>
      <c r="G18" s="38"/>
    </row>
  </sheetData>
  <mergeCells count="1">
    <mergeCell ref="A1:F1"/>
  </mergeCells>
  <pageMargins left="0.9055118110236221" right="0.9055118110236221" top="0.78740157480314965" bottom="0.78740157480314965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18"/>
  <sheetViews>
    <sheetView zoomScale="115" zoomScaleNormal="115" workbookViewId="0">
      <selection activeCell="E28" sqref="E28"/>
    </sheetView>
  </sheetViews>
  <sheetFormatPr defaultRowHeight="12.75" x14ac:dyDescent="0.2"/>
  <cols>
    <col min="1" max="1" width="5" style="67" customWidth="1"/>
    <col min="2" max="2" width="49.140625" style="104" customWidth="1"/>
    <col min="3" max="3" width="8.42578125" style="67" bestFit="1" customWidth="1"/>
    <col min="4" max="4" width="7.7109375" style="105" customWidth="1"/>
    <col min="5" max="5" width="10.7109375" style="67" customWidth="1"/>
    <col min="6" max="6" width="15" style="67" customWidth="1"/>
    <col min="7" max="9" width="12.7109375" style="67" customWidth="1"/>
    <col min="10" max="10" width="9.140625" style="67"/>
    <col min="11" max="11" width="9.5703125" style="67" bestFit="1" customWidth="1"/>
    <col min="12" max="16384" width="9.140625" style="67"/>
  </cols>
  <sheetData>
    <row r="1" spans="1:9" ht="21.75" customHeight="1" thickBot="1" x14ac:dyDescent="0.25">
      <c r="A1" s="205" t="s">
        <v>96</v>
      </c>
      <c r="B1" s="205"/>
      <c r="C1" s="205"/>
      <c r="D1" s="205"/>
      <c r="E1" s="205"/>
      <c r="F1" s="205"/>
      <c r="G1" s="66"/>
    </row>
    <row r="2" spans="1:9" ht="27.75" thickBot="1" x14ac:dyDescent="0.25">
      <c r="A2" s="68" t="s">
        <v>0</v>
      </c>
      <c r="B2" s="69" t="s">
        <v>1</v>
      </c>
      <c r="C2" s="69" t="s">
        <v>2</v>
      </c>
      <c r="D2" s="70" t="s">
        <v>3</v>
      </c>
      <c r="E2" s="71" t="s">
        <v>4</v>
      </c>
      <c r="F2" s="72" t="s">
        <v>5</v>
      </c>
      <c r="G2" s="73"/>
    </row>
    <row r="3" spans="1:9" ht="15" customHeight="1" thickBot="1" x14ac:dyDescent="0.25">
      <c r="A3" s="74" t="s">
        <v>25</v>
      </c>
      <c r="B3" s="75" t="s">
        <v>31</v>
      </c>
      <c r="C3" s="76"/>
      <c r="D3" s="77"/>
      <c r="E3" s="78"/>
      <c r="F3" s="79"/>
      <c r="G3" s="80"/>
      <c r="I3" s="81"/>
    </row>
    <row r="4" spans="1:9" x14ac:dyDescent="0.2">
      <c r="A4" s="106"/>
      <c r="B4" s="107" t="s">
        <v>38</v>
      </c>
      <c r="C4" s="108" t="s">
        <v>27</v>
      </c>
      <c r="D4" s="109">
        <v>1</v>
      </c>
      <c r="E4" s="225"/>
      <c r="F4" s="226">
        <f>+D4*E4</f>
        <v>0</v>
      </c>
      <c r="G4" s="80"/>
      <c r="H4" s="81"/>
    </row>
    <row r="5" spans="1:9" ht="13.5" thickBot="1" x14ac:dyDescent="0.25">
      <c r="A5" s="82"/>
      <c r="B5" s="83" t="s">
        <v>35</v>
      </c>
      <c r="C5" s="84" t="s">
        <v>27</v>
      </c>
      <c r="D5" s="85">
        <v>1</v>
      </c>
      <c r="E5" s="215"/>
      <c r="F5" s="231">
        <f>+D5*E5</f>
        <v>0</v>
      </c>
      <c r="G5" s="80"/>
      <c r="H5" s="81"/>
    </row>
    <row r="6" spans="1:9" ht="13.5" thickBot="1" x14ac:dyDescent="0.25">
      <c r="A6" s="86"/>
      <c r="B6" s="87" t="s">
        <v>26</v>
      </c>
      <c r="C6" s="88"/>
      <c r="D6" s="89"/>
      <c r="E6" s="232"/>
      <c r="F6" s="233">
        <f>SUM(F4:F5)</f>
        <v>0</v>
      </c>
      <c r="G6" s="80"/>
      <c r="H6" s="81"/>
    </row>
    <row r="7" spans="1:9" ht="13.5" thickBot="1" x14ac:dyDescent="0.25">
      <c r="A7" s="74" t="s">
        <v>28</v>
      </c>
      <c r="B7" s="90" t="s">
        <v>34</v>
      </c>
      <c r="C7" s="76"/>
      <c r="D7" s="77"/>
      <c r="E7" s="234"/>
      <c r="F7" s="235"/>
      <c r="G7" s="80"/>
      <c r="H7" s="81"/>
    </row>
    <row r="8" spans="1:9" x14ac:dyDescent="0.2">
      <c r="A8" s="82"/>
      <c r="B8" s="83" t="s">
        <v>115</v>
      </c>
      <c r="C8" s="84" t="s">
        <v>36</v>
      </c>
      <c r="D8" s="85">
        <v>1504</v>
      </c>
      <c r="E8" s="215"/>
      <c r="F8" s="231">
        <f>(+D8*E8)*(-1)</f>
        <v>0</v>
      </c>
      <c r="G8" s="80"/>
      <c r="H8" s="81"/>
    </row>
    <row r="9" spans="1:9" x14ac:dyDescent="0.2">
      <c r="A9" s="82"/>
      <c r="B9" s="83" t="s">
        <v>37</v>
      </c>
      <c r="C9" s="84" t="s">
        <v>27</v>
      </c>
      <c r="D9" s="91">
        <v>1</v>
      </c>
      <c r="E9" s="215"/>
      <c r="F9" s="231">
        <f>+D9*E9</f>
        <v>0</v>
      </c>
      <c r="G9" s="80"/>
      <c r="H9" s="81"/>
    </row>
    <row r="10" spans="1:9" x14ac:dyDescent="0.2">
      <c r="A10" s="82"/>
      <c r="B10" s="83" t="s">
        <v>41</v>
      </c>
      <c r="C10" s="84" t="s">
        <v>27</v>
      </c>
      <c r="D10" s="91">
        <v>1</v>
      </c>
      <c r="E10" s="215"/>
      <c r="F10" s="231">
        <f>+D10*E10</f>
        <v>0</v>
      </c>
      <c r="G10" s="80"/>
      <c r="H10" s="81"/>
    </row>
    <row r="11" spans="1:9" ht="13.5" thickBot="1" x14ac:dyDescent="0.25">
      <c r="A11" s="82"/>
      <c r="B11" s="83" t="s">
        <v>116</v>
      </c>
      <c r="C11" s="84" t="s">
        <v>27</v>
      </c>
      <c r="D11" s="91">
        <v>1</v>
      </c>
      <c r="E11" s="215"/>
      <c r="F11" s="231">
        <f>+D11*E11</f>
        <v>0</v>
      </c>
      <c r="G11" s="80"/>
      <c r="H11" s="81"/>
    </row>
    <row r="12" spans="1:9" ht="15" customHeight="1" thickBot="1" x14ac:dyDescent="0.25">
      <c r="A12" s="82"/>
      <c r="B12" s="92" t="s">
        <v>26</v>
      </c>
      <c r="C12" s="88"/>
      <c r="D12" s="89"/>
      <c r="E12" s="236"/>
      <c r="F12" s="221">
        <f>SUM(F8:F11)</f>
        <v>0</v>
      </c>
      <c r="G12" s="80"/>
      <c r="H12" s="81"/>
    </row>
    <row r="13" spans="1:9" ht="15" customHeight="1" thickBot="1" x14ac:dyDescent="0.25">
      <c r="A13" s="74" t="s">
        <v>29</v>
      </c>
      <c r="B13" s="93" t="s">
        <v>32</v>
      </c>
      <c r="C13" s="76"/>
      <c r="D13" s="77"/>
      <c r="E13" s="234"/>
      <c r="F13" s="235"/>
      <c r="G13" s="94"/>
      <c r="H13" s="81"/>
    </row>
    <row r="14" spans="1:9" ht="15" customHeight="1" thickBot="1" x14ac:dyDescent="0.25">
      <c r="A14" s="86"/>
      <c r="B14" s="95" t="s">
        <v>32</v>
      </c>
      <c r="C14" s="96" t="s">
        <v>27</v>
      </c>
      <c r="D14" s="97">
        <v>1</v>
      </c>
      <c r="E14" s="215"/>
      <c r="F14" s="216">
        <f t="shared" ref="F14" si="0">+E14*D14</f>
        <v>0</v>
      </c>
      <c r="G14" s="94"/>
      <c r="H14" s="81"/>
    </row>
    <row r="15" spans="1:9" ht="17.25" customHeight="1" thickBot="1" x14ac:dyDescent="0.25">
      <c r="A15" s="110"/>
      <c r="B15" s="111" t="s">
        <v>26</v>
      </c>
      <c r="C15" s="112"/>
      <c r="D15" s="113"/>
      <c r="E15" s="237"/>
      <c r="F15" s="221">
        <f>SUM(F14)</f>
        <v>0</v>
      </c>
      <c r="G15" s="80"/>
      <c r="H15" s="81"/>
    </row>
    <row r="16" spans="1:9" s="103" customFormat="1" ht="15" customHeight="1" x14ac:dyDescent="0.2">
      <c r="A16" s="98"/>
      <c r="B16" s="99"/>
      <c r="C16" s="98"/>
      <c r="D16" s="100"/>
      <c r="E16" s="101"/>
      <c r="F16" s="102"/>
      <c r="G16" s="80"/>
      <c r="H16" s="81"/>
    </row>
    <row r="17" spans="1:9" ht="13.5" thickBot="1" x14ac:dyDescent="0.25">
      <c r="A17" s="165"/>
      <c r="B17" s="166"/>
      <c r="C17" s="165"/>
      <c r="D17" s="94"/>
      <c r="E17" s="167"/>
      <c r="F17" s="80"/>
      <c r="G17" s="80"/>
    </row>
    <row r="18" spans="1:9" s="175" customFormat="1" ht="16.5" thickBot="1" x14ac:dyDescent="0.25">
      <c r="A18" s="168"/>
      <c r="B18" s="169" t="s">
        <v>33</v>
      </c>
      <c r="C18" s="170"/>
      <c r="D18" s="171"/>
      <c r="E18" s="172"/>
      <c r="F18" s="228">
        <f>+F6+F12+F15</f>
        <v>0</v>
      </c>
      <c r="G18" s="173"/>
      <c r="H18" s="174"/>
      <c r="I18" s="174"/>
    </row>
  </sheetData>
  <mergeCells count="1">
    <mergeCell ref="A1:F1"/>
  </mergeCells>
  <pageMargins left="0.9055118110236221" right="0.9055118110236221" top="0.74803149606299213" bottom="0.74803149606299213" header="0.31496062992125984" footer="0.31496062992125984"/>
  <pageSetup paperSize="9" scale="6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1"/>
  <sheetViews>
    <sheetView zoomScaleNormal="100" workbookViewId="0">
      <selection activeCell="D9" sqref="D9"/>
    </sheetView>
  </sheetViews>
  <sheetFormatPr defaultRowHeight="12.75" x14ac:dyDescent="0.2"/>
  <cols>
    <col min="1" max="1" width="4.7109375" style="1" customWidth="1"/>
    <col min="2" max="2" width="43.140625" style="15" customWidth="1"/>
    <col min="3" max="3" width="8.42578125" style="1" bestFit="1" customWidth="1"/>
    <col min="4" max="4" width="7.7109375" style="1" bestFit="1" customWidth="1"/>
    <col min="5" max="5" width="3.85546875" style="1" customWidth="1"/>
    <col min="6" max="6" width="7.7109375" style="1" customWidth="1"/>
    <col min="7" max="7" width="9.85546875" style="1" bestFit="1" customWidth="1"/>
    <col min="8" max="8" width="11.140625" style="1" customWidth="1"/>
  </cols>
  <sheetData>
    <row r="1" spans="1:8" ht="15.75" x14ac:dyDescent="0.25">
      <c r="A1" s="206" t="s">
        <v>18</v>
      </c>
      <c r="B1" s="206"/>
      <c r="C1" s="206"/>
      <c r="D1" s="206"/>
      <c r="E1" s="206"/>
      <c r="F1" s="206"/>
      <c r="G1" s="206"/>
      <c r="H1" s="206"/>
    </row>
    <row r="2" spans="1:8" ht="13.5" thickBot="1" x14ac:dyDescent="0.25">
      <c r="A2"/>
      <c r="B2" s="16"/>
      <c r="C2"/>
      <c r="D2"/>
      <c r="E2"/>
      <c r="F2"/>
      <c r="G2"/>
      <c r="H2"/>
    </row>
    <row r="3" spans="1:8" ht="39" thickBot="1" x14ac:dyDescent="0.25">
      <c r="A3" s="8" t="s">
        <v>0</v>
      </c>
      <c r="B3" s="14" t="s">
        <v>1</v>
      </c>
      <c r="C3" s="9" t="s">
        <v>2</v>
      </c>
      <c r="D3" s="9" t="s">
        <v>3</v>
      </c>
      <c r="E3" s="13" t="s">
        <v>17</v>
      </c>
      <c r="F3" s="12" t="s">
        <v>16</v>
      </c>
      <c r="G3" s="10" t="s">
        <v>4</v>
      </c>
      <c r="H3" s="11" t="s">
        <v>5</v>
      </c>
    </row>
    <row r="4" spans="1:8" ht="14.25" x14ac:dyDescent="0.2">
      <c r="A4" s="2" t="s">
        <v>6</v>
      </c>
      <c r="B4" s="15" t="s">
        <v>14</v>
      </c>
      <c r="C4" s="2" t="s">
        <v>7</v>
      </c>
      <c r="D4" s="1">
        <v>280</v>
      </c>
      <c r="E4" s="5"/>
      <c r="F4" s="5"/>
      <c r="G4" s="6"/>
      <c r="H4" s="7"/>
    </row>
    <row r="5" spans="1:8" ht="14.25" x14ac:dyDescent="0.2">
      <c r="A5" s="2" t="s">
        <v>8</v>
      </c>
      <c r="B5" s="15" t="s">
        <v>22</v>
      </c>
      <c r="C5" s="2" t="s">
        <v>13</v>
      </c>
      <c r="D5" s="1">
        <v>91</v>
      </c>
      <c r="E5" s="5"/>
      <c r="F5" s="5"/>
      <c r="G5" s="6"/>
      <c r="H5" s="7"/>
    </row>
    <row r="6" spans="1:8" ht="14.25" x14ac:dyDescent="0.2">
      <c r="A6" s="2" t="s">
        <v>9</v>
      </c>
      <c r="B6" s="15" t="s">
        <v>15</v>
      </c>
      <c r="C6" s="2" t="s">
        <v>11</v>
      </c>
      <c r="D6" s="1">
        <v>54</v>
      </c>
      <c r="G6" s="3"/>
      <c r="H6" s="4">
        <f>D6*G6</f>
        <v>0</v>
      </c>
    </row>
    <row r="7" spans="1:8" ht="14.25" x14ac:dyDescent="0.2">
      <c r="A7" s="2" t="s">
        <v>10</v>
      </c>
      <c r="B7" s="15" t="s">
        <v>19</v>
      </c>
      <c r="C7" s="2" t="s">
        <v>11</v>
      </c>
      <c r="D7" s="1">
        <v>52</v>
      </c>
      <c r="G7" s="3"/>
      <c r="H7" s="4"/>
    </row>
    <row r="8" spans="1:8" x14ac:dyDescent="0.2">
      <c r="A8" s="2" t="s">
        <v>12</v>
      </c>
      <c r="B8" s="15" t="s">
        <v>20</v>
      </c>
      <c r="C8" s="2" t="s">
        <v>21</v>
      </c>
      <c r="D8" s="1">
        <v>1</v>
      </c>
      <c r="G8" s="3"/>
      <c r="H8" s="4"/>
    </row>
    <row r="9" spans="1:8" x14ac:dyDescent="0.2">
      <c r="A9" s="2"/>
      <c r="C9" s="2"/>
      <c r="G9" s="3"/>
      <c r="H9" s="4"/>
    </row>
    <row r="10" spans="1:8" x14ac:dyDescent="0.2">
      <c r="A10" s="2"/>
      <c r="C10" s="2"/>
      <c r="G10" s="3"/>
      <c r="H10" s="4"/>
    </row>
    <row r="11" spans="1:8" x14ac:dyDescent="0.2">
      <c r="A11" s="2"/>
      <c r="C11" s="2"/>
      <c r="G11" s="3"/>
      <c r="H11" s="4"/>
    </row>
  </sheetData>
  <customSheetViews>
    <customSheetView guid="{41344A30-E23C-11D5-BB3B-C51F840B824A}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1"/>
      <headerFooter alignWithMargins="0"/>
    </customSheetView>
    <customSheetView guid="{607DC803-E23C-11D5-9BAA-838DE3D3601A}" showPageBreaks="1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2"/>
      <headerFooter alignWithMargins="0"/>
    </customSheetView>
  </customSheetViews>
  <mergeCells count="1">
    <mergeCell ref="A1:H1"/>
  </mergeCells>
  <phoneticPr fontId="0" type="noConversion"/>
  <pageMargins left="0.43" right="0.28999999999999998" top="0.98425196850393704" bottom="0.98425196850393704" header="0.51181102362204722" footer="0.51181102362204722"/>
  <pageSetup paperSize="9" scale="98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</vt:i4>
      </vt:variant>
    </vt:vector>
  </HeadingPairs>
  <TitlesOfParts>
    <vt:vector size="11" baseType="lpstr">
      <vt:lpstr>Rekapitulace</vt:lpstr>
      <vt:lpstr>PS03.1</vt:lpstr>
      <vt:lpstr>PS03.2</vt:lpstr>
      <vt:lpstr>PS03.3</vt:lpstr>
      <vt:lpstr>PS03.4</vt:lpstr>
      <vt:lpstr>VON</vt:lpstr>
      <vt:lpstr>SO 07.old</vt:lpstr>
      <vt:lpstr>PS03.1!_Toc82598465</vt:lpstr>
      <vt:lpstr>PS03.1!Názvy_tisku</vt:lpstr>
      <vt:lpstr>PS03.1!Oblast_tisku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</dc:title>
  <dc:creator>&lt;Petr Libánský&gt;</dc:creator>
  <cp:lastModifiedBy>petr jizdny</cp:lastModifiedBy>
  <cp:lastPrinted>2024-11-27T09:07:06Z</cp:lastPrinted>
  <dcterms:created xsi:type="dcterms:W3CDTF">2001-11-22T14:45:11Z</dcterms:created>
  <dcterms:modified xsi:type="dcterms:W3CDTF">2025-07-21T03:18:53Z</dcterms:modified>
</cp:coreProperties>
</file>