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01 - VT Lomná km 1,180-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'So01 - VT Lomná km 1,180-...'!$C$120:$K$151</definedName>
    <definedName name="_xlnm.Print_Area" localSheetId="1">'So01 - VT Lomná km 1,180-...'!$C$4:$J$76,'So01 - VT Lomná km 1,180-...'!$C$108:$J$151</definedName>
    <definedName name="_xlnm.Print_Titles" localSheetId="1">'So01 - VT Lomná km 1,180-...'!$120:$120</definedName>
  </definedNames>
  <calcPr/>
</workbook>
</file>

<file path=xl/calcChain.xml><?xml version="1.0" encoding="utf-8"?>
<calcChain xmlns="http://schemas.openxmlformats.org/spreadsheetml/2006/main">
  <c i="1" l="1" r="AY95"/>
  <c r="AX95"/>
  <c i="2" r="J37"/>
  <c r="J36"/>
  <c r="J35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T147"/>
  <c r="R148"/>
  <c r="R147"/>
  <c r="P148"/>
  <c r="P147"/>
  <c r="BI143"/>
  <c r="BH143"/>
  <c r="BG143"/>
  <c r="BF143"/>
  <c r="T143"/>
  <c r="R143"/>
  <c r="P143"/>
  <c r="BI137"/>
  <c r="BH137"/>
  <c r="BG137"/>
  <c r="BF137"/>
  <c r="T137"/>
  <c r="R137"/>
  <c r="P137"/>
  <c r="BI132"/>
  <c r="BH132"/>
  <c r="BG132"/>
  <c r="BF132"/>
  <c r="T132"/>
  <c r="R132"/>
  <c r="P132"/>
  <c r="BI128"/>
  <c r="BH128"/>
  <c r="BG128"/>
  <c r="BF128"/>
  <c r="T128"/>
  <c r="R128"/>
  <c r="P128"/>
  <c r="BI127"/>
  <c r="BH127"/>
  <c r="BG127"/>
  <c r="BF127"/>
  <c r="T127"/>
  <c r="R127"/>
  <c r="P127"/>
  <c r="BI124"/>
  <c r="BH124"/>
  <c r="BG124"/>
  <c r="BF124"/>
  <c r="T124"/>
  <c r="R124"/>
  <c r="P124"/>
  <c r="F117"/>
  <c r="F115"/>
  <c r="E113"/>
  <c r="F91"/>
  <c r="F89"/>
  <c r="E87"/>
  <c r="J24"/>
  <c r="E24"/>
  <c r="J118"/>
  <c r="J23"/>
  <c r="J21"/>
  <c r="E21"/>
  <c r="J117"/>
  <c r="J20"/>
  <c r="J18"/>
  <c r="E18"/>
  <c r="F118"/>
  <c r="J17"/>
  <c r="J12"/>
  <c r="J115"/>
  <c r="E7"/>
  <c r="E111"/>
  <c i="1" r="L90"/>
  <c r="AM90"/>
  <c r="AM89"/>
  <c r="L89"/>
  <c r="AM87"/>
  <c r="L87"/>
  <c r="L85"/>
  <c r="L84"/>
  <c i="2" r="BK151"/>
  <c r="J150"/>
  <c r="J148"/>
  <c r="J143"/>
  <c r="J137"/>
  <c r="BK128"/>
  <c r="BK127"/>
  <c r="BK124"/>
  <c r="F36"/>
  <c r="F37"/>
  <c r="BK132"/>
  <c r="J128"/>
  <c r="J124"/>
  <c r="J34"/>
  <c r="F35"/>
  <c r="J151"/>
  <c r="BK150"/>
  <c r="BK148"/>
  <c r="BK143"/>
  <c r="BK137"/>
  <c r="J132"/>
  <c r="J127"/>
  <c i="1" r="AS94"/>
  <c i="2" r="F34"/>
  <c l="1" r="P123"/>
  <c r="BK123"/>
  <c r="J123"/>
  <c r="J98"/>
  <c r="P136"/>
  <c r="BK136"/>
  <c r="J136"/>
  <c r="J99"/>
  <c r="R136"/>
  <c r="T123"/>
  <c r="R149"/>
  <c r="R123"/>
  <c r="R122"/>
  <c r="R121"/>
  <c r="T136"/>
  <c r="BK149"/>
  <c r="J149"/>
  <c r="J101"/>
  <c r="P149"/>
  <c r="T149"/>
  <c r="BK147"/>
  <c r="J147"/>
  <c r="J100"/>
  <c i="1" r="BB95"/>
  <c r="BA95"/>
  <c r="BC95"/>
  <c i="2" r="E85"/>
  <c r="J89"/>
  <c r="J91"/>
  <c r="F92"/>
  <c r="J92"/>
  <c r="BE124"/>
  <c r="BE127"/>
  <c r="BE128"/>
  <c r="BE132"/>
  <c r="BE137"/>
  <c r="BE143"/>
  <c r="BE148"/>
  <c r="BE150"/>
  <c r="BE151"/>
  <c i="1" r="AW95"/>
  <c r="BD95"/>
  <c r="BB94"/>
  <c r="W31"/>
  <c r="BA94"/>
  <c r="W30"/>
  <c r="BC94"/>
  <c r="W32"/>
  <c r="BD94"/>
  <c r="W33"/>
  <c i="2" l="1" r="T122"/>
  <c r="T121"/>
  <c r="P122"/>
  <c r="P121"/>
  <c i="1" r="AU95"/>
  <c i="2" r="BK122"/>
  <c r="BK121"/>
  <c r="J121"/>
  <c r="J96"/>
  <c i="1" r="AU94"/>
  <c i="2" r="F33"/>
  <c i="1" r="AZ95"/>
  <c r="AZ94"/>
  <c r="W29"/>
  <c r="AX94"/>
  <c r="AW94"/>
  <c r="AK30"/>
  <c r="AY94"/>
  <c i="2" r="J33"/>
  <c i="1" r="AV95"/>
  <c r="AT95"/>
  <c i="2" l="1" r="J122"/>
  <c r="J97"/>
  <c r="J30"/>
  <c i="1" r="AG95"/>
  <c r="AG94"/>
  <c r="AK26"/>
  <c r="AV94"/>
  <c r="AK29"/>
  <c r="AK35"/>
  <c i="2" l="1" r="J39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<sst xmlns="http://schemas.openxmlformats.org/spreadsheetml/2006/main">
  <si>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</si>
  <si>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</si>
  <si>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</si>
  <si>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</si>
  <si>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</si>
  <si>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{a718dfb1-7623-420f-b3a1-f5521c10eb1f}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</si>
  <si>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</si>
  <si>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</si>
  <si>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</si>
  <si>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</si>
  <si>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</si>
  <si>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</si>
  <si>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</si>
  <si>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</si>
  <si>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POV003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</si>
  <si>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</si>
  <si>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</si>
  <si>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VT Lomná km 1,180-1,950-oprava opevnění,nánosy OPŠ 09/2024,č.stavby 8818</t>
  </si>
  <si>
    <t>KSO:</t>
  </si>
  <si>
    <t>CC-CZ:</t>
  </si>
  <si>
    <t>Místo:</t>
  </si>
  <si>
    <t xml:space="preserve"> </t>
  </si>
  <si>
    <t>Datum:</t>
  </si>
  <si>
    <t>24. 3. 2025</t>
  </si>
  <si>
    <t>Zadavatel:</t>
  </si>
  <si>
    <t>IČ:</t>
  </si>
  <si>
    <t>70890021</t>
  </si>
  <si>
    <t>Povodí Odry,státní podnik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</si>
  <si>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</si>
  <si>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</si>
  <si>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</si>
  <si>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</si>
  <si>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</si>
  <si>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</si>
  <si>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</si>
  <si>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</si>
  <si>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</si>
  <si>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</si>
  <si>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</si>
  <si>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</si>
  <si>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</si>
  <si>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</si>
  <si>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</si>
  <si>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</si>
  <si>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</si>
  <si>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</si>
  <si>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</si>
  <si>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</si>
  <si>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</si>
  <si>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</si>
  <si>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</si>
  <si>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</si>
  <si>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</si>
  <si>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</si>
  <si>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</si>
  <si>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</si>
  <si>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</si>
  <si>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</si>
  <si>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</si>
  <si>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</si>
  <si>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</si>
  <si>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</si>
  <si>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</si>
  <si>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</si>
  <si>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</si>
  <si>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</si>
  <si>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</si>
  <si>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</si>
  <si>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</si>
  <si>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</si>
  <si>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</si>
  <si>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</si>
  <si>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</si>
  <si>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</si>
  <si>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</si>
  <si>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</si>
  <si>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</si>
  <si>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</si>
  <si>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</si>
  <si>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</si>
  <si>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</si>
  <si>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VT Lomná km 1,180-1,950-oprava opevnění,nánosy OPŠ 09/202,č.stavby 8818</t>
  </si>
  <si>
    <t>STA</t>
  </si>
  <si>
    <t>1</t>
  </si>
  <si>
    <t>{d9781f8a-9854-45cc-9b15-d0498aae5f6f}</t>
  </si>
  <si>
    <t>2</t>
  </si>
  <si>
    <t>KRYCÍ LIST SOUPISU PRACÍ</t>
  </si>
  <si>
    <t>Objekt:</t>
  </si>
  <si>
    <t>So01 - VT Lomná km 1,180-1,950-oprava opevnění,nánosy OPŠ 09/202,č.stavby 8818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</si>
  <si>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</si>
  <si>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</si>
  <si>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</si>
  <si>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</si>
  <si>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</si>
  <si>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</si>
  <si>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</si>
  <si>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</si>
  <si>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998 - Přesun hmot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</si>
  <si>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</si>
  <si>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</si>
  <si>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</si>
  <si>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</si>
  <si>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</si>
  <si>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</si>
  <si>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</si>
  <si>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</si>
  <si>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</si>
  <si>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</si>
  <si>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</si>
  <si>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</si>
  <si>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</si>
  <si>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</si>
  <si>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</si>
  <si>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</si>
  <si>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</si>
  <si>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</si>
  <si>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</si>
  <si>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124253102</t>
  </si>
  <si>
    <t>Vykopávky pro koryta vodotečí v hornině třídy těžitelnosti I skupiny 3 objem do 5000 m3 strojně</t>
  </si>
  <si>
    <t>m3</t>
  </si>
  <si>
    <t>4</t>
  </si>
  <si>
    <t>892428686</t>
  </si>
  <si>
    <t>VV</t>
  </si>
  <si>
    <t>"odtěžení nánosů " 1500</t>
  </si>
  <si>
    <t>Součet</t>
  </si>
  <si>
    <t>164303101</t>
  </si>
  <si>
    <t>Vodorovné přemístění výkopku po vodě přes 50 do 500 m s vyložením horniny třídy těžitelnosti I a II skupiny 1 až 4</t>
  </si>
  <si>
    <t>99576025</t>
  </si>
  <si>
    <t>3</t>
  </si>
  <si>
    <t>171251201</t>
  </si>
  <si>
    <t>Uložení sypaniny na skládky nebo meziskládky</t>
  </si>
  <si>
    <t>-2030109463</t>
  </si>
  <si>
    <t>" na maziskládku "</t>
  </si>
  <si>
    <t>1500-300</t>
  </si>
  <si>
    <t>10</t>
  </si>
  <si>
    <t>174151101</t>
  </si>
  <si>
    <t>Zásyp jam, šachet rýh nebo kolem objektů sypaninou se zhutněním</t>
  </si>
  <si>
    <t>394191921</t>
  </si>
  <si>
    <t>"zásyp nátrže "</t>
  </si>
  <si>
    <t>300</t>
  </si>
  <si>
    <t>Svislé a kompletní konstrukce</t>
  </si>
  <si>
    <t>462512161</t>
  </si>
  <si>
    <t>Zához z lomového kamene záhozového hmotnost kamenů do 200 kg bez výplně</t>
  </si>
  <si>
    <t>-686138508</t>
  </si>
  <si>
    <t>" oprava břehov opevnění "</t>
  </si>
  <si>
    <t>60*0,8</t>
  </si>
  <si>
    <t>" oprava stabilizačního prahu a nátrže na PB"</t>
  </si>
  <si>
    <t>3+10</t>
  </si>
  <si>
    <t>5</t>
  </si>
  <si>
    <t>462512169</t>
  </si>
  <si>
    <t>Příplatek za urovnání líce záhozu z lomového kamene záhozového do 200 kg</t>
  </si>
  <si>
    <t>m2</t>
  </si>
  <si>
    <t>-1236041278</t>
  </si>
  <si>
    <t>"břehové opevnění úsek I . a úsek II."</t>
  </si>
  <si>
    <t>60+10</t>
  </si>
  <si>
    <t>998</t>
  </si>
  <si>
    <t>Přesun hmot</t>
  </si>
  <si>
    <t>6</t>
  </si>
  <si>
    <t>998324011</t>
  </si>
  <si>
    <t>Přesun hmot pro objekty související se sypanými hrázemi a vodní elektrárny</t>
  </si>
  <si>
    <t>t</t>
  </si>
  <si>
    <t>-902402322</t>
  </si>
  <si>
    <t>VRN</t>
  </si>
  <si>
    <t>Vedlejší rozpočtové náklady</t>
  </si>
  <si>
    <t>8</t>
  </si>
  <si>
    <t>010001000</t>
  </si>
  <si>
    <t>Zřízení a odstranění norné stěny</t>
  </si>
  <si>
    <t>kpl</t>
  </si>
  <si>
    <t>1024</t>
  </si>
  <si>
    <t>950035629</t>
  </si>
  <si>
    <t>7</t>
  </si>
  <si>
    <t>020001000</t>
  </si>
  <si>
    <t>Slovení rybí osádky</t>
  </si>
  <si>
    <t>111461680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</si>
</sst>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107</xdr:row>
      <xdr:rowOff>0</xdr:rowOff>
    </xdr:from>
    <xdr:to>
      <xdr:col>9</xdr:col>
      <xdr:colOff>1216025</xdr:colOff>
      <xdr:row>111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POV003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VT Lomná km 1,180-1,950-oprava opevnění,nánosy OPŠ 09/2024,č.stavby 8818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24. 3. 2025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Povodí Odry,státní podnik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37.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'So01 - VT Lomná km 1,180-...'!J30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'So01 - VT Lomná km 1,180-...'!P121</f>
        <v>0</v>
      </c>
      <c r="AV95" s="128">
        <f>'So01 - VT Lomná km 1,180-...'!J33</f>
        <v>0</v>
      </c>
      <c r="AW95" s="128">
        <f>'So01 - VT Lomná km 1,180-...'!J34</f>
        <v>0</v>
      </c>
      <c r="AX95" s="128">
        <f>'So01 - VT Lomná km 1,180-...'!J35</f>
        <v>0</v>
      </c>
      <c r="AY95" s="128">
        <f>'So01 - VT Lomná km 1,180-...'!J36</f>
        <v>0</v>
      </c>
      <c r="AZ95" s="128">
        <f>'So01 - VT Lomná km 1,180-...'!F33</f>
        <v>0</v>
      </c>
      <c r="BA95" s="128">
        <f>'So01 - VT Lomná km 1,180-...'!F34</f>
        <v>0</v>
      </c>
      <c r="BB95" s="128">
        <f>'So01 - VT Lomná km 1,180-...'!F35</f>
        <v>0</v>
      </c>
      <c r="BC95" s="128">
        <f>'So01 - VT Lomná km 1,180-...'!F36</f>
        <v>0</v>
      </c>
      <c r="BD95" s="130">
        <f>'So01 - VT Lomná km 1,180-...'!F37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3mDJ1pAhx/D4iiG/0FwYPZn/JH295tYzqOHqrsErHY6+UUQKmHfuZ35BgrxKFbel2PL05qIFCp6cpPNvt5kjSQ==" hashValue="BoKmjp4mA/LY0O8f5IrlGjRX6JGhGlttgoaUio7is86nrPPjSnOHuoCebXOWCxY4qMBbhsn7+sPcLnycb5WiM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01 - VT Lomná km 1,180-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85</v>
      </c>
    </row>
    <row r="4" s="1" customFormat="1" ht="24.96" customHeight="1">
      <c r="B4" s="20"/>
      <c r="D4" s="134" t="s">
        <v>86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26.25" customHeight="1">
      <c r="B7" s="20"/>
      <c r="E7" s="137" t="str">
        <f>'Rekapitulace stavby'!K6</f>
        <v>VT Lomná km 1,180-1,950-oprava opevnění,nánosy OPŠ 09/2024,č.stavby 8818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38" t="s">
        <v>88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24. 3. 2025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27</v>
      </c>
      <c r="F15" s="38"/>
      <c r="G15" s="38"/>
      <c r="H15" s="38"/>
      <c r="I15" s="136" t="s">
        <v>28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29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31</v>
      </c>
      <c r="E20" s="38"/>
      <c r="F20" s="38"/>
      <c r="G20" s="38"/>
      <c r="H20" s="38"/>
      <c r="I20" s="136" t="s">
        <v>25</v>
      </c>
      <c r="J20" s="139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tr">
        <f>IF('Rekapitulace stavby'!E17="","",'Rekapitulace stavby'!E17)</f>
        <v xml:space="preserve"> </v>
      </c>
      <c r="F21" s="38"/>
      <c r="G21" s="38"/>
      <c r="H21" s="38"/>
      <c r="I21" s="136" t="s">
        <v>28</v>
      </c>
      <c r="J21" s="139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33</v>
      </c>
      <c r="E23" s="38"/>
      <c r="F23" s="38"/>
      <c r="G23" s="38"/>
      <c r="H23" s="38"/>
      <c r="I23" s="136" t="s">
        <v>25</v>
      </c>
      <c r="J23" s="139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tr">
        <f>IF('Rekapitulace stavby'!E20="","",'Rekapitulace stavby'!E20)</f>
        <v xml:space="preserve"> </v>
      </c>
      <c r="F24" s="38"/>
      <c r="G24" s="38"/>
      <c r="H24" s="38"/>
      <c r="I24" s="136" t="s">
        <v>28</v>
      </c>
      <c r="J24" s="139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35</v>
      </c>
      <c r="E30" s="38"/>
      <c r="F30" s="38"/>
      <c r="G30" s="38"/>
      <c r="H30" s="38"/>
      <c r="I30" s="38"/>
      <c r="J30" s="147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37</v>
      </c>
      <c r="G32" s="38"/>
      <c r="H32" s="38"/>
      <c r="I32" s="148" t="s">
        <v>36</v>
      </c>
      <c r="J32" s="148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39</v>
      </c>
      <c r="E33" s="136" t="s">
        <v>40</v>
      </c>
      <c r="F33" s="150">
        <f>ROUND((SUM(BE121:BE151)),  2)</f>
        <v>0</v>
      </c>
      <c r="G33" s="38"/>
      <c r="H33" s="38"/>
      <c r="I33" s="151">
        <v>0.20999999999999999</v>
      </c>
      <c r="J33" s="150">
        <f>ROUND(((SUM(BE121:BE151))*I33),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41</v>
      </c>
      <c r="F34" s="150">
        <f>ROUND((SUM(BF121:BF151)),  2)</f>
        <v>0</v>
      </c>
      <c r="G34" s="38"/>
      <c r="H34" s="38"/>
      <c r="I34" s="151">
        <v>0.12</v>
      </c>
      <c r="J34" s="150">
        <f>ROUND(((SUM(BF121:BF151))*I34),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42</v>
      </c>
      <c r="F35" s="150">
        <f>ROUND((SUM(BG121:BG151)),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43</v>
      </c>
      <c r="F36" s="150">
        <f>ROUND((SUM(BH121:BH151)),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44</v>
      </c>
      <c r="F37" s="150">
        <f>ROUND((SUM(BI121:BI151)),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48</v>
      </c>
      <c r="E50" s="160"/>
      <c r="F50" s="160"/>
      <c r="G50" s="159" t="s">
        <v>49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50</v>
      </c>
      <c r="E61" s="162"/>
      <c r="F61" s="163" t="s">
        <v>51</v>
      </c>
      <c r="G61" s="161" t="s">
        <v>50</v>
      </c>
      <c r="H61" s="162"/>
      <c r="I61" s="162"/>
      <c r="J61" s="164" t="s">
        <v>51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52</v>
      </c>
      <c r="E65" s="165"/>
      <c r="F65" s="165"/>
      <c r="G65" s="159" t="s">
        <v>53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50</v>
      </c>
      <c r="E76" s="162"/>
      <c r="F76" s="163" t="s">
        <v>51</v>
      </c>
      <c r="G76" s="161" t="s">
        <v>50</v>
      </c>
      <c r="H76" s="162"/>
      <c r="I76" s="162"/>
      <c r="J76" s="164" t="s">
        <v>51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89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26.25" customHeight="1">
      <c r="A85" s="38"/>
      <c r="B85" s="39"/>
      <c r="C85" s="40"/>
      <c r="D85" s="40"/>
      <c r="E85" s="170" t="str">
        <f>E7</f>
        <v>VT Lomná km 1,180-1,950-oprava opevnění,nánosy OPŠ 09/2024,č.stavby 8818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87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30" customHeight="1">
      <c r="A87" s="38"/>
      <c r="B87" s="39"/>
      <c r="C87" s="40"/>
      <c r="D87" s="40"/>
      <c r="E87" s="76" t="str">
        <f>E9</f>
        <v>So01 - VT Lomná km 1,180-1,950-oprava opevnění,nánosy OPŠ 09/202,č.stavby 8818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Odry,státní podnik</v>
      </c>
      <c r="G91" s="40"/>
      <c r="H91" s="40"/>
      <c r="I91" s="32" t="s">
        <v>31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1" t="s">
        <v>90</v>
      </c>
      <c r="D94" s="172"/>
      <c r="E94" s="172"/>
      <c r="F94" s="172"/>
      <c r="G94" s="172"/>
      <c r="H94" s="172"/>
      <c r="I94" s="172"/>
      <c r="J94" s="173" t="s">
        <v>91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4" t="s">
        <v>92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93</v>
      </c>
    </row>
    <row r="97" hidden="1" s="9" customFormat="1" ht="24.96" customHeight="1">
      <c r="A97" s="9"/>
      <c r="B97" s="175"/>
      <c r="C97" s="176"/>
      <c r="D97" s="177" t="s">
        <v>94</v>
      </c>
      <c r="E97" s="178"/>
      <c r="F97" s="178"/>
      <c r="G97" s="178"/>
      <c r="H97" s="178"/>
      <c r="I97" s="178"/>
      <c r="J97" s="179">
        <f>J122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1"/>
      <c r="C98" s="182"/>
      <c r="D98" s="183" t="s">
        <v>95</v>
      </c>
      <c r="E98" s="184"/>
      <c r="F98" s="184"/>
      <c r="G98" s="184"/>
      <c r="H98" s="184"/>
      <c r="I98" s="184"/>
      <c r="J98" s="185">
        <f>J123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1"/>
      <c r="C99" s="182"/>
      <c r="D99" s="183" t="s">
        <v>96</v>
      </c>
      <c r="E99" s="184"/>
      <c r="F99" s="184"/>
      <c r="G99" s="184"/>
      <c r="H99" s="184"/>
      <c r="I99" s="184"/>
      <c r="J99" s="185">
        <f>J136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1"/>
      <c r="C100" s="182"/>
      <c r="D100" s="183" t="s">
        <v>97</v>
      </c>
      <c r="E100" s="184"/>
      <c r="F100" s="184"/>
      <c r="G100" s="184"/>
      <c r="H100" s="184"/>
      <c r="I100" s="184"/>
      <c r="J100" s="185">
        <f>J147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5"/>
      <c r="C101" s="176"/>
      <c r="D101" s="177" t="s">
        <v>98</v>
      </c>
      <c r="E101" s="178"/>
      <c r="F101" s="178"/>
      <c r="G101" s="178"/>
      <c r="H101" s="178"/>
      <c r="I101" s="178"/>
      <c r="J101" s="179">
        <f>J149</f>
        <v>0</v>
      </c>
      <c r="K101" s="176"/>
      <c r="L101" s="18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hidden="1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/>
    <row r="105" hidden="1"/>
    <row r="106" hidden="1"/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99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6.25" customHeight="1">
      <c r="A111" s="38"/>
      <c r="B111" s="39"/>
      <c r="C111" s="40"/>
      <c r="D111" s="40"/>
      <c r="E111" s="170" t="str">
        <f>E7</f>
        <v>VT Lomná km 1,180-1,950-oprava opevnění,nánosy OPŠ 09/2024,č.stavby 8818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87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30" customHeight="1">
      <c r="A113" s="38"/>
      <c r="B113" s="39"/>
      <c r="C113" s="40"/>
      <c r="D113" s="40"/>
      <c r="E113" s="76" t="str">
        <f>E9</f>
        <v>So01 - VT Lomná km 1,180-1,950-oprava opevnění,nánosy OPŠ 09/202,č.stavby 8818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 xml:space="preserve"> </v>
      </c>
      <c r="G115" s="40"/>
      <c r="H115" s="40"/>
      <c r="I115" s="32" t="s">
        <v>22</v>
      </c>
      <c r="J115" s="79" t="str">
        <f>IF(J12="","",J12)</f>
        <v>24. 3. 2025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Povodí Odry,státní podnik</v>
      </c>
      <c r="G117" s="40"/>
      <c r="H117" s="40"/>
      <c r="I117" s="32" t="s">
        <v>31</v>
      </c>
      <c r="J117" s="36" t="str">
        <f>E21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29</v>
      </c>
      <c r="D118" s="40"/>
      <c r="E118" s="40"/>
      <c r="F118" s="27" t="str">
        <f>IF(E18="","",E18)</f>
        <v>Vyplň údaj</v>
      </c>
      <c r="G118" s="40"/>
      <c r="H118" s="40"/>
      <c r="I118" s="32" t="s">
        <v>33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87"/>
      <c r="B120" s="188"/>
      <c r="C120" s="189" t="s">
        <v>100</v>
      </c>
      <c r="D120" s="190" t="s">
        <v>60</v>
      </c>
      <c r="E120" s="190" t="s">
        <v>56</v>
      </c>
      <c r="F120" s="190" t="s">
        <v>57</v>
      </c>
      <c r="G120" s="190" t="s">
        <v>101</v>
      </c>
      <c r="H120" s="190" t="s">
        <v>102</v>
      </c>
      <c r="I120" s="190" t="s">
        <v>103</v>
      </c>
      <c r="J120" s="191" t="s">
        <v>91</v>
      </c>
      <c r="K120" s="192" t="s">
        <v>104</v>
      </c>
      <c r="L120" s="193"/>
      <c r="M120" s="100" t="s">
        <v>1</v>
      </c>
      <c r="N120" s="101" t="s">
        <v>39</v>
      </c>
      <c r="O120" s="101" t="s">
        <v>105</v>
      </c>
      <c r="P120" s="101" t="s">
        <v>106</v>
      </c>
      <c r="Q120" s="101" t="s">
        <v>107</v>
      </c>
      <c r="R120" s="101" t="s">
        <v>108</v>
      </c>
      <c r="S120" s="101" t="s">
        <v>109</v>
      </c>
      <c r="T120" s="102" t="s">
        <v>110</v>
      </c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="2" customFormat="1" ht="22.8" customHeight="1">
      <c r="A121" s="38"/>
      <c r="B121" s="39"/>
      <c r="C121" s="107" t="s">
        <v>111</v>
      </c>
      <c r="D121" s="40"/>
      <c r="E121" s="40"/>
      <c r="F121" s="40"/>
      <c r="G121" s="40"/>
      <c r="H121" s="40"/>
      <c r="I121" s="40"/>
      <c r="J121" s="194">
        <f>BK121</f>
        <v>0</v>
      </c>
      <c r="K121" s="40"/>
      <c r="L121" s="44"/>
      <c r="M121" s="103"/>
      <c r="N121" s="195"/>
      <c r="O121" s="104"/>
      <c r="P121" s="196">
        <f>P122+P149</f>
        <v>0</v>
      </c>
      <c r="Q121" s="104"/>
      <c r="R121" s="196">
        <f>R122+R149</f>
        <v>122.19641999999999</v>
      </c>
      <c r="S121" s="104"/>
      <c r="T121" s="197">
        <f>T122+T149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74</v>
      </c>
      <c r="AU121" s="17" t="s">
        <v>93</v>
      </c>
      <c r="BK121" s="198">
        <f>BK122+BK149</f>
        <v>0</v>
      </c>
    </row>
    <row r="122" s="12" customFormat="1" ht="25.92" customHeight="1">
      <c r="A122" s="12"/>
      <c r="B122" s="199"/>
      <c r="C122" s="200"/>
      <c r="D122" s="201" t="s">
        <v>74</v>
      </c>
      <c r="E122" s="202" t="s">
        <v>112</v>
      </c>
      <c r="F122" s="202" t="s">
        <v>113</v>
      </c>
      <c r="G122" s="200"/>
      <c r="H122" s="200"/>
      <c r="I122" s="203"/>
      <c r="J122" s="204">
        <f>BK122</f>
        <v>0</v>
      </c>
      <c r="K122" s="200"/>
      <c r="L122" s="205"/>
      <c r="M122" s="206"/>
      <c r="N122" s="207"/>
      <c r="O122" s="207"/>
      <c r="P122" s="208">
        <f>P123+P136+P147</f>
        <v>0</v>
      </c>
      <c r="Q122" s="207"/>
      <c r="R122" s="208">
        <f>R123+R136+R147</f>
        <v>122.19641999999999</v>
      </c>
      <c r="S122" s="207"/>
      <c r="T122" s="209">
        <f>T123+T136+T147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0" t="s">
        <v>83</v>
      </c>
      <c r="AT122" s="211" t="s">
        <v>74</v>
      </c>
      <c r="AU122" s="211" t="s">
        <v>75</v>
      </c>
      <c r="AY122" s="210" t="s">
        <v>114</v>
      </c>
      <c r="BK122" s="212">
        <f>BK123+BK136+BK147</f>
        <v>0</v>
      </c>
    </row>
    <row r="123" s="12" customFormat="1" ht="22.8" customHeight="1">
      <c r="A123" s="12"/>
      <c r="B123" s="199"/>
      <c r="C123" s="200"/>
      <c r="D123" s="201" t="s">
        <v>74</v>
      </c>
      <c r="E123" s="213" t="s">
        <v>83</v>
      </c>
      <c r="F123" s="213" t="s">
        <v>115</v>
      </c>
      <c r="G123" s="200"/>
      <c r="H123" s="200"/>
      <c r="I123" s="203"/>
      <c r="J123" s="214">
        <f>BK123</f>
        <v>0</v>
      </c>
      <c r="K123" s="200"/>
      <c r="L123" s="205"/>
      <c r="M123" s="206"/>
      <c r="N123" s="207"/>
      <c r="O123" s="207"/>
      <c r="P123" s="208">
        <f>SUM(P124:P135)</f>
        <v>0</v>
      </c>
      <c r="Q123" s="207"/>
      <c r="R123" s="208">
        <f>SUM(R124:R135)</f>
        <v>0</v>
      </c>
      <c r="S123" s="207"/>
      <c r="T123" s="209">
        <f>SUM(T124:T135)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0" t="s">
        <v>83</v>
      </c>
      <c r="AT123" s="211" t="s">
        <v>74</v>
      </c>
      <c r="AU123" s="211" t="s">
        <v>83</v>
      </c>
      <c r="AY123" s="210" t="s">
        <v>114</v>
      </c>
      <c r="BK123" s="212">
        <f>SUM(BK124:BK135)</f>
        <v>0</v>
      </c>
    </row>
    <row r="124" s="2" customFormat="1" ht="33" customHeight="1">
      <c r="A124" s="38"/>
      <c r="B124" s="39"/>
      <c r="C124" s="215" t="s">
        <v>83</v>
      </c>
      <c r="D124" s="215" t="s">
        <v>116</v>
      </c>
      <c r="E124" s="216" t="s">
        <v>117</v>
      </c>
      <c r="F124" s="217" t="s">
        <v>118</v>
      </c>
      <c r="G124" s="218" t="s">
        <v>119</v>
      </c>
      <c r="H124" s="219">
        <v>1500</v>
      </c>
      <c r="I124" s="220"/>
      <c r="J124" s="221">
        <f>ROUND(I124*H124,2)</f>
        <v>0</v>
      </c>
      <c r="K124" s="222"/>
      <c r="L124" s="44"/>
      <c r="M124" s="223" t="s">
        <v>1</v>
      </c>
      <c r="N124" s="224" t="s">
        <v>40</v>
      </c>
      <c r="O124" s="91"/>
      <c r="P124" s="225">
        <f>O124*H124</f>
        <v>0</v>
      </c>
      <c r="Q124" s="225">
        <v>0</v>
      </c>
      <c r="R124" s="225">
        <f>Q124*H124</f>
        <v>0</v>
      </c>
      <c r="S124" s="225">
        <v>0</v>
      </c>
      <c r="T124" s="22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7" t="s">
        <v>120</v>
      </c>
      <c r="AT124" s="227" t="s">
        <v>116</v>
      </c>
      <c r="AU124" s="227" t="s">
        <v>85</v>
      </c>
      <c r="AY124" s="17" t="s">
        <v>114</v>
      </c>
      <c r="BE124" s="228">
        <f>IF(N124="základní",J124,0)</f>
        <v>0</v>
      </c>
      <c r="BF124" s="228">
        <f>IF(N124="snížená",J124,0)</f>
        <v>0</v>
      </c>
      <c r="BG124" s="228">
        <f>IF(N124="zákl. přenesená",J124,0)</f>
        <v>0</v>
      </c>
      <c r="BH124" s="228">
        <f>IF(N124="sníž. přenesená",J124,0)</f>
        <v>0</v>
      </c>
      <c r="BI124" s="228">
        <f>IF(N124="nulová",J124,0)</f>
        <v>0</v>
      </c>
      <c r="BJ124" s="17" t="s">
        <v>83</v>
      </c>
      <c r="BK124" s="228">
        <f>ROUND(I124*H124,2)</f>
        <v>0</v>
      </c>
      <c r="BL124" s="17" t="s">
        <v>120</v>
      </c>
      <c r="BM124" s="227" t="s">
        <v>121</v>
      </c>
    </row>
    <row r="125" s="13" customFormat="1">
      <c r="A125" s="13"/>
      <c r="B125" s="229"/>
      <c r="C125" s="230"/>
      <c r="D125" s="231" t="s">
        <v>122</v>
      </c>
      <c r="E125" s="232" t="s">
        <v>1</v>
      </c>
      <c r="F125" s="233" t="s">
        <v>123</v>
      </c>
      <c r="G125" s="230"/>
      <c r="H125" s="234">
        <v>1500</v>
      </c>
      <c r="I125" s="235"/>
      <c r="J125" s="230"/>
      <c r="K125" s="230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122</v>
      </c>
      <c r="AU125" s="240" t="s">
        <v>85</v>
      </c>
      <c r="AV125" s="13" t="s">
        <v>85</v>
      </c>
      <c r="AW125" s="13" t="s">
        <v>32</v>
      </c>
      <c r="AX125" s="13" t="s">
        <v>75</v>
      </c>
      <c r="AY125" s="240" t="s">
        <v>114</v>
      </c>
    </row>
    <row r="126" s="14" customFormat="1">
      <c r="A126" s="14"/>
      <c r="B126" s="241"/>
      <c r="C126" s="242"/>
      <c r="D126" s="231" t="s">
        <v>122</v>
      </c>
      <c r="E126" s="243" t="s">
        <v>1</v>
      </c>
      <c r="F126" s="244" t="s">
        <v>124</v>
      </c>
      <c r="G126" s="242"/>
      <c r="H126" s="245">
        <v>1500</v>
      </c>
      <c r="I126" s="246"/>
      <c r="J126" s="242"/>
      <c r="K126" s="242"/>
      <c r="L126" s="247"/>
      <c r="M126" s="248"/>
      <c r="N126" s="249"/>
      <c r="O126" s="249"/>
      <c r="P126" s="249"/>
      <c r="Q126" s="249"/>
      <c r="R126" s="249"/>
      <c r="S126" s="249"/>
      <c r="T126" s="25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1" t="s">
        <v>122</v>
      </c>
      <c r="AU126" s="251" t="s">
        <v>85</v>
      </c>
      <c r="AV126" s="14" t="s">
        <v>120</v>
      </c>
      <c r="AW126" s="14" t="s">
        <v>32</v>
      </c>
      <c r="AX126" s="14" t="s">
        <v>83</v>
      </c>
      <c r="AY126" s="251" t="s">
        <v>114</v>
      </c>
    </row>
    <row r="127" s="2" customFormat="1" ht="37.8" customHeight="1">
      <c r="A127" s="38"/>
      <c r="B127" s="39"/>
      <c r="C127" s="215" t="s">
        <v>85</v>
      </c>
      <c r="D127" s="215" t="s">
        <v>116</v>
      </c>
      <c r="E127" s="216" t="s">
        <v>125</v>
      </c>
      <c r="F127" s="217" t="s">
        <v>126</v>
      </c>
      <c r="G127" s="218" t="s">
        <v>119</v>
      </c>
      <c r="H127" s="219">
        <v>1500</v>
      </c>
      <c r="I127" s="220"/>
      <c r="J127" s="221">
        <f>ROUND(I127*H127,2)</f>
        <v>0</v>
      </c>
      <c r="K127" s="222"/>
      <c r="L127" s="44"/>
      <c r="M127" s="223" t="s">
        <v>1</v>
      </c>
      <c r="N127" s="224" t="s">
        <v>40</v>
      </c>
      <c r="O127" s="91"/>
      <c r="P127" s="225">
        <f>O127*H127</f>
        <v>0</v>
      </c>
      <c r="Q127" s="225">
        <v>0</v>
      </c>
      <c r="R127" s="225">
        <f>Q127*H127</f>
        <v>0</v>
      </c>
      <c r="S127" s="225">
        <v>0</v>
      </c>
      <c r="T127" s="22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7" t="s">
        <v>120</v>
      </c>
      <c r="AT127" s="227" t="s">
        <v>116</v>
      </c>
      <c r="AU127" s="227" t="s">
        <v>85</v>
      </c>
      <c r="AY127" s="17" t="s">
        <v>114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17" t="s">
        <v>83</v>
      </c>
      <c r="BK127" s="228">
        <f>ROUND(I127*H127,2)</f>
        <v>0</v>
      </c>
      <c r="BL127" s="17" t="s">
        <v>120</v>
      </c>
      <c r="BM127" s="227" t="s">
        <v>127</v>
      </c>
    </row>
    <row r="128" s="2" customFormat="1" ht="16.5" customHeight="1">
      <c r="A128" s="38"/>
      <c r="B128" s="39"/>
      <c r="C128" s="215" t="s">
        <v>128</v>
      </c>
      <c r="D128" s="215" t="s">
        <v>116</v>
      </c>
      <c r="E128" s="216" t="s">
        <v>129</v>
      </c>
      <c r="F128" s="217" t="s">
        <v>130</v>
      </c>
      <c r="G128" s="218" t="s">
        <v>119</v>
      </c>
      <c r="H128" s="219">
        <v>1200</v>
      </c>
      <c r="I128" s="220"/>
      <c r="J128" s="221">
        <f>ROUND(I128*H128,2)</f>
        <v>0</v>
      </c>
      <c r="K128" s="222"/>
      <c r="L128" s="44"/>
      <c r="M128" s="223" t="s">
        <v>1</v>
      </c>
      <c r="N128" s="224" t="s">
        <v>40</v>
      </c>
      <c r="O128" s="91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7" t="s">
        <v>120</v>
      </c>
      <c r="AT128" s="227" t="s">
        <v>116</v>
      </c>
      <c r="AU128" s="227" t="s">
        <v>85</v>
      </c>
      <c r="AY128" s="17" t="s">
        <v>114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7" t="s">
        <v>83</v>
      </c>
      <c r="BK128" s="228">
        <f>ROUND(I128*H128,2)</f>
        <v>0</v>
      </c>
      <c r="BL128" s="17" t="s">
        <v>120</v>
      </c>
      <c r="BM128" s="227" t="s">
        <v>131</v>
      </c>
    </row>
    <row r="129" s="15" customFormat="1">
      <c r="A129" s="15"/>
      <c r="B129" s="252"/>
      <c r="C129" s="253"/>
      <c r="D129" s="231" t="s">
        <v>122</v>
      </c>
      <c r="E129" s="254" t="s">
        <v>1</v>
      </c>
      <c r="F129" s="255" t="s">
        <v>132</v>
      </c>
      <c r="G129" s="253"/>
      <c r="H129" s="254" t="s">
        <v>1</v>
      </c>
      <c r="I129" s="256"/>
      <c r="J129" s="253"/>
      <c r="K129" s="253"/>
      <c r="L129" s="257"/>
      <c r="M129" s="258"/>
      <c r="N129" s="259"/>
      <c r="O129" s="259"/>
      <c r="P129" s="259"/>
      <c r="Q129" s="259"/>
      <c r="R129" s="259"/>
      <c r="S129" s="259"/>
      <c r="T129" s="260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1" t="s">
        <v>122</v>
      </c>
      <c r="AU129" s="261" t="s">
        <v>85</v>
      </c>
      <c r="AV129" s="15" t="s">
        <v>83</v>
      </c>
      <c r="AW129" s="15" t="s">
        <v>32</v>
      </c>
      <c r="AX129" s="15" t="s">
        <v>75</v>
      </c>
      <c r="AY129" s="261" t="s">
        <v>114</v>
      </c>
    </row>
    <row r="130" s="13" customFormat="1">
      <c r="A130" s="13"/>
      <c r="B130" s="229"/>
      <c r="C130" s="230"/>
      <c r="D130" s="231" t="s">
        <v>122</v>
      </c>
      <c r="E130" s="232" t="s">
        <v>1</v>
      </c>
      <c r="F130" s="233" t="s">
        <v>133</v>
      </c>
      <c r="G130" s="230"/>
      <c r="H130" s="234">
        <v>1200</v>
      </c>
      <c r="I130" s="235"/>
      <c r="J130" s="230"/>
      <c r="K130" s="230"/>
      <c r="L130" s="236"/>
      <c r="M130" s="237"/>
      <c r="N130" s="238"/>
      <c r="O130" s="238"/>
      <c r="P130" s="238"/>
      <c r="Q130" s="238"/>
      <c r="R130" s="238"/>
      <c r="S130" s="238"/>
      <c r="T130" s="23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0" t="s">
        <v>122</v>
      </c>
      <c r="AU130" s="240" t="s">
        <v>85</v>
      </c>
      <c r="AV130" s="13" t="s">
        <v>85</v>
      </c>
      <c r="AW130" s="13" t="s">
        <v>32</v>
      </c>
      <c r="AX130" s="13" t="s">
        <v>75</v>
      </c>
      <c r="AY130" s="240" t="s">
        <v>114</v>
      </c>
    </row>
    <row r="131" s="14" customFormat="1">
      <c r="A131" s="14"/>
      <c r="B131" s="241"/>
      <c r="C131" s="242"/>
      <c r="D131" s="231" t="s">
        <v>122</v>
      </c>
      <c r="E131" s="243" t="s">
        <v>1</v>
      </c>
      <c r="F131" s="244" t="s">
        <v>124</v>
      </c>
      <c r="G131" s="242"/>
      <c r="H131" s="245">
        <v>1200</v>
      </c>
      <c r="I131" s="246"/>
      <c r="J131" s="242"/>
      <c r="K131" s="242"/>
      <c r="L131" s="247"/>
      <c r="M131" s="248"/>
      <c r="N131" s="249"/>
      <c r="O131" s="249"/>
      <c r="P131" s="249"/>
      <c r="Q131" s="249"/>
      <c r="R131" s="249"/>
      <c r="S131" s="249"/>
      <c r="T131" s="25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1" t="s">
        <v>122</v>
      </c>
      <c r="AU131" s="251" t="s">
        <v>85</v>
      </c>
      <c r="AV131" s="14" t="s">
        <v>120</v>
      </c>
      <c r="AW131" s="14" t="s">
        <v>32</v>
      </c>
      <c r="AX131" s="14" t="s">
        <v>83</v>
      </c>
      <c r="AY131" s="251" t="s">
        <v>114</v>
      </c>
    </row>
    <row r="132" s="2" customFormat="1" ht="24.15" customHeight="1">
      <c r="A132" s="38"/>
      <c r="B132" s="39"/>
      <c r="C132" s="215" t="s">
        <v>134</v>
      </c>
      <c r="D132" s="215" t="s">
        <v>116</v>
      </c>
      <c r="E132" s="216" t="s">
        <v>135</v>
      </c>
      <c r="F132" s="217" t="s">
        <v>136</v>
      </c>
      <c r="G132" s="218" t="s">
        <v>119</v>
      </c>
      <c r="H132" s="219">
        <v>300</v>
      </c>
      <c r="I132" s="220"/>
      <c r="J132" s="221">
        <f>ROUND(I132*H132,2)</f>
        <v>0</v>
      </c>
      <c r="K132" s="222"/>
      <c r="L132" s="44"/>
      <c r="M132" s="223" t="s">
        <v>1</v>
      </c>
      <c r="N132" s="224" t="s">
        <v>40</v>
      </c>
      <c r="O132" s="91"/>
      <c r="P132" s="225">
        <f>O132*H132</f>
        <v>0</v>
      </c>
      <c r="Q132" s="225">
        <v>0</v>
      </c>
      <c r="R132" s="225">
        <f>Q132*H132</f>
        <v>0</v>
      </c>
      <c r="S132" s="225">
        <v>0</v>
      </c>
      <c r="T132" s="22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7" t="s">
        <v>120</v>
      </c>
      <c r="AT132" s="227" t="s">
        <v>116</v>
      </c>
      <c r="AU132" s="227" t="s">
        <v>85</v>
      </c>
      <c r="AY132" s="17" t="s">
        <v>114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7" t="s">
        <v>83</v>
      </c>
      <c r="BK132" s="228">
        <f>ROUND(I132*H132,2)</f>
        <v>0</v>
      </c>
      <c r="BL132" s="17" t="s">
        <v>120</v>
      </c>
      <c r="BM132" s="227" t="s">
        <v>137</v>
      </c>
    </row>
    <row r="133" s="15" customFormat="1">
      <c r="A133" s="15"/>
      <c r="B133" s="252"/>
      <c r="C133" s="253"/>
      <c r="D133" s="231" t="s">
        <v>122</v>
      </c>
      <c r="E133" s="254" t="s">
        <v>1</v>
      </c>
      <c r="F133" s="255" t="s">
        <v>138</v>
      </c>
      <c r="G133" s="253"/>
      <c r="H133" s="254" t="s">
        <v>1</v>
      </c>
      <c r="I133" s="256"/>
      <c r="J133" s="253"/>
      <c r="K133" s="253"/>
      <c r="L133" s="257"/>
      <c r="M133" s="258"/>
      <c r="N133" s="259"/>
      <c r="O133" s="259"/>
      <c r="P133" s="259"/>
      <c r="Q133" s="259"/>
      <c r="R133" s="259"/>
      <c r="S133" s="259"/>
      <c r="T133" s="260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1" t="s">
        <v>122</v>
      </c>
      <c r="AU133" s="261" t="s">
        <v>85</v>
      </c>
      <c r="AV133" s="15" t="s">
        <v>83</v>
      </c>
      <c r="AW133" s="15" t="s">
        <v>32</v>
      </c>
      <c r="AX133" s="15" t="s">
        <v>75</v>
      </c>
      <c r="AY133" s="261" t="s">
        <v>114</v>
      </c>
    </row>
    <row r="134" s="13" customFormat="1">
      <c r="A134" s="13"/>
      <c r="B134" s="229"/>
      <c r="C134" s="230"/>
      <c r="D134" s="231" t="s">
        <v>122</v>
      </c>
      <c r="E134" s="232" t="s">
        <v>1</v>
      </c>
      <c r="F134" s="233" t="s">
        <v>139</v>
      </c>
      <c r="G134" s="230"/>
      <c r="H134" s="234">
        <v>300</v>
      </c>
      <c r="I134" s="235"/>
      <c r="J134" s="230"/>
      <c r="K134" s="230"/>
      <c r="L134" s="236"/>
      <c r="M134" s="237"/>
      <c r="N134" s="238"/>
      <c r="O134" s="238"/>
      <c r="P134" s="238"/>
      <c r="Q134" s="238"/>
      <c r="R134" s="238"/>
      <c r="S134" s="238"/>
      <c r="T134" s="23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0" t="s">
        <v>122</v>
      </c>
      <c r="AU134" s="240" t="s">
        <v>85</v>
      </c>
      <c r="AV134" s="13" t="s">
        <v>85</v>
      </c>
      <c r="AW134" s="13" t="s">
        <v>32</v>
      </c>
      <c r="AX134" s="13" t="s">
        <v>75</v>
      </c>
      <c r="AY134" s="240" t="s">
        <v>114</v>
      </c>
    </row>
    <row r="135" s="14" customFormat="1">
      <c r="A135" s="14"/>
      <c r="B135" s="241"/>
      <c r="C135" s="242"/>
      <c r="D135" s="231" t="s">
        <v>122</v>
      </c>
      <c r="E135" s="243" t="s">
        <v>1</v>
      </c>
      <c r="F135" s="244" t="s">
        <v>124</v>
      </c>
      <c r="G135" s="242"/>
      <c r="H135" s="245">
        <v>300</v>
      </c>
      <c r="I135" s="246"/>
      <c r="J135" s="242"/>
      <c r="K135" s="242"/>
      <c r="L135" s="247"/>
      <c r="M135" s="248"/>
      <c r="N135" s="249"/>
      <c r="O135" s="249"/>
      <c r="P135" s="249"/>
      <c r="Q135" s="249"/>
      <c r="R135" s="249"/>
      <c r="S135" s="249"/>
      <c r="T135" s="25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1" t="s">
        <v>122</v>
      </c>
      <c r="AU135" s="251" t="s">
        <v>85</v>
      </c>
      <c r="AV135" s="14" t="s">
        <v>120</v>
      </c>
      <c r="AW135" s="14" t="s">
        <v>32</v>
      </c>
      <c r="AX135" s="14" t="s">
        <v>83</v>
      </c>
      <c r="AY135" s="251" t="s">
        <v>114</v>
      </c>
    </row>
    <row r="136" s="12" customFormat="1" ht="22.8" customHeight="1">
      <c r="A136" s="12"/>
      <c r="B136" s="199"/>
      <c r="C136" s="200"/>
      <c r="D136" s="201" t="s">
        <v>74</v>
      </c>
      <c r="E136" s="213" t="s">
        <v>128</v>
      </c>
      <c r="F136" s="213" t="s">
        <v>140</v>
      </c>
      <c r="G136" s="200"/>
      <c r="H136" s="200"/>
      <c r="I136" s="203"/>
      <c r="J136" s="214">
        <f>BK136</f>
        <v>0</v>
      </c>
      <c r="K136" s="200"/>
      <c r="L136" s="205"/>
      <c r="M136" s="206"/>
      <c r="N136" s="207"/>
      <c r="O136" s="207"/>
      <c r="P136" s="208">
        <f>SUM(P137:P146)</f>
        <v>0</v>
      </c>
      <c r="Q136" s="207"/>
      <c r="R136" s="208">
        <f>SUM(R137:R146)</f>
        <v>122.19641999999999</v>
      </c>
      <c r="S136" s="207"/>
      <c r="T136" s="209">
        <f>SUM(T137:T146)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0" t="s">
        <v>83</v>
      </c>
      <c r="AT136" s="211" t="s">
        <v>74</v>
      </c>
      <c r="AU136" s="211" t="s">
        <v>83</v>
      </c>
      <c r="AY136" s="210" t="s">
        <v>114</v>
      </c>
      <c r="BK136" s="212">
        <f>SUM(BK137:BK146)</f>
        <v>0</v>
      </c>
    </row>
    <row r="137" s="2" customFormat="1" ht="24.15" customHeight="1">
      <c r="A137" s="38"/>
      <c r="B137" s="39"/>
      <c r="C137" s="215" t="s">
        <v>120</v>
      </c>
      <c r="D137" s="215" t="s">
        <v>116</v>
      </c>
      <c r="E137" s="216" t="s">
        <v>141</v>
      </c>
      <c r="F137" s="217" t="s">
        <v>142</v>
      </c>
      <c r="G137" s="218" t="s">
        <v>119</v>
      </c>
      <c r="H137" s="219">
        <v>61</v>
      </c>
      <c r="I137" s="220"/>
      <c r="J137" s="221">
        <f>ROUND(I137*H137,2)</f>
        <v>0</v>
      </c>
      <c r="K137" s="222"/>
      <c r="L137" s="44"/>
      <c r="M137" s="223" t="s">
        <v>1</v>
      </c>
      <c r="N137" s="224" t="s">
        <v>40</v>
      </c>
      <c r="O137" s="91"/>
      <c r="P137" s="225">
        <f>O137*H137</f>
        <v>0</v>
      </c>
      <c r="Q137" s="225">
        <v>2.0032199999999998</v>
      </c>
      <c r="R137" s="225">
        <f>Q137*H137</f>
        <v>122.19641999999999</v>
      </c>
      <c r="S137" s="225">
        <v>0</v>
      </c>
      <c r="T137" s="22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7" t="s">
        <v>120</v>
      </c>
      <c r="AT137" s="227" t="s">
        <v>116</v>
      </c>
      <c r="AU137" s="227" t="s">
        <v>85</v>
      </c>
      <c r="AY137" s="17" t="s">
        <v>114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7" t="s">
        <v>83</v>
      </c>
      <c r="BK137" s="228">
        <f>ROUND(I137*H137,2)</f>
        <v>0</v>
      </c>
      <c r="BL137" s="17" t="s">
        <v>120</v>
      </c>
      <c r="BM137" s="227" t="s">
        <v>143</v>
      </c>
    </row>
    <row r="138" s="15" customFormat="1">
      <c r="A138" s="15"/>
      <c r="B138" s="252"/>
      <c r="C138" s="253"/>
      <c r="D138" s="231" t="s">
        <v>122</v>
      </c>
      <c r="E138" s="254" t="s">
        <v>1</v>
      </c>
      <c r="F138" s="255" t="s">
        <v>144</v>
      </c>
      <c r="G138" s="253"/>
      <c r="H138" s="254" t="s">
        <v>1</v>
      </c>
      <c r="I138" s="256"/>
      <c r="J138" s="253"/>
      <c r="K138" s="253"/>
      <c r="L138" s="257"/>
      <c r="M138" s="258"/>
      <c r="N138" s="259"/>
      <c r="O138" s="259"/>
      <c r="P138" s="259"/>
      <c r="Q138" s="259"/>
      <c r="R138" s="259"/>
      <c r="S138" s="259"/>
      <c r="T138" s="260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1" t="s">
        <v>122</v>
      </c>
      <c r="AU138" s="261" t="s">
        <v>85</v>
      </c>
      <c r="AV138" s="15" t="s">
        <v>83</v>
      </c>
      <c r="AW138" s="15" t="s">
        <v>32</v>
      </c>
      <c r="AX138" s="15" t="s">
        <v>75</v>
      </c>
      <c r="AY138" s="261" t="s">
        <v>114</v>
      </c>
    </row>
    <row r="139" s="13" customFormat="1">
      <c r="A139" s="13"/>
      <c r="B139" s="229"/>
      <c r="C139" s="230"/>
      <c r="D139" s="231" t="s">
        <v>122</v>
      </c>
      <c r="E139" s="232" t="s">
        <v>1</v>
      </c>
      <c r="F139" s="233" t="s">
        <v>145</v>
      </c>
      <c r="G139" s="230"/>
      <c r="H139" s="234">
        <v>48</v>
      </c>
      <c r="I139" s="235"/>
      <c r="J139" s="230"/>
      <c r="K139" s="230"/>
      <c r="L139" s="236"/>
      <c r="M139" s="237"/>
      <c r="N139" s="238"/>
      <c r="O139" s="238"/>
      <c r="P139" s="238"/>
      <c r="Q139" s="238"/>
      <c r="R139" s="238"/>
      <c r="S139" s="238"/>
      <c r="T139" s="23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0" t="s">
        <v>122</v>
      </c>
      <c r="AU139" s="240" t="s">
        <v>85</v>
      </c>
      <c r="AV139" s="13" t="s">
        <v>85</v>
      </c>
      <c r="AW139" s="13" t="s">
        <v>32</v>
      </c>
      <c r="AX139" s="13" t="s">
        <v>75</v>
      </c>
      <c r="AY139" s="240" t="s">
        <v>114</v>
      </c>
    </row>
    <row r="140" s="15" customFormat="1">
      <c r="A140" s="15"/>
      <c r="B140" s="252"/>
      <c r="C140" s="253"/>
      <c r="D140" s="231" t="s">
        <v>122</v>
      </c>
      <c r="E140" s="254" t="s">
        <v>1</v>
      </c>
      <c r="F140" s="255" t="s">
        <v>146</v>
      </c>
      <c r="G140" s="253"/>
      <c r="H140" s="254" t="s">
        <v>1</v>
      </c>
      <c r="I140" s="256"/>
      <c r="J140" s="253"/>
      <c r="K140" s="253"/>
      <c r="L140" s="257"/>
      <c r="M140" s="258"/>
      <c r="N140" s="259"/>
      <c r="O140" s="259"/>
      <c r="P140" s="259"/>
      <c r="Q140" s="259"/>
      <c r="R140" s="259"/>
      <c r="S140" s="259"/>
      <c r="T140" s="260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1" t="s">
        <v>122</v>
      </c>
      <c r="AU140" s="261" t="s">
        <v>85</v>
      </c>
      <c r="AV140" s="15" t="s">
        <v>83</v>
      </c>
      <c r="AW140" s="15" t="s">
        <v>32</v>
      </c>
      <c r="AX140" s="15" t="s">
        <v>75</v>
      </c>
      <c r="AY140" s="261" t="s">
        <v>114</v>
      </c>
    </row>
    <row r="141" s="13" customFormat="1">
      <c r="A141" s="13"/>
      <c r="B141" s="229"/>
      <c r="C141" s="230"/>
      <c r="D141" s="231" t="s">
        <v>122</v>
      </c>
      <c r="E141" s="232" t="s">
        <v>1</v>
      </c>
      <c r="F141" s="233" t="s">
        <v>147</v>
      </c>
      <c r="G141" s="230"/>
      <c r="H141" s="234">
        <v>13</v>
      </c>
      <c r="I141" s="235"/>
      <c r="J141" s="230"/>
      <c r="K141" s="230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122</v>
      </c>
      <c r="AU141" s="240" t="s">
        <v>85</v>
      </c>
      <c r="AV141" s="13" t="s">
        <v>85</v>
      </c>
      <c r="AW141" s="13" t="s">
        <v>32</v>
      </c>
      <c r="AX141" s="13" t="s">
        <v>75</v>
      </c>
      <c r="AY141" s="240" t="s">
        <v>114</v>
      </c>
    </row>
    <row r="142" s="14" customFormat="1">
      <c r="A142" s="14"/>
      <c r="B142" s="241"/>
      <c r="C142" s="242"/>
      <c r="D142" s="231" t="s">
        <v>122</v>
      </c>
      <c r="E142" s="243" t="s">
        <v>1</v>
      </c>
      <c r="F142" s="244" t="s">
        <v>124</v>
      </c>
      <c r="G142" s="242"/>
      <c r="H142" s="245">
        <v>61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1" t="s">
        <v>122</v>
      </c>
      <c r="AU142" s="251" t="s">
        <v>85</v>
      </c>
      <c r="AV142" s="14" t="s">
        <v>120</v>
      </c>
      <c r="AW142" s="14" t="s">
        <v>32</v>
      </c>
      <c r="AX142" s="14" t="s">
        <v>83</v>
      </c>
      <c r="AY142" s="251" t="s">
        <v>114</v>
      </c>
    </row>
    <row r="143" s="2" customFormat="1" ht="24.15" customHeight="1">
      <c r="A143" s="38"/>
      <c r="B143" s="39"/>
      <c r="C143" s="215" t="s">
        <v>148</v>
      </c>
      <c r="D143" s="215" t="s">
        <v>116</v>
      </c>
      <c r="E143" s="216" t="s">
        <v>149</v>
      </c>
      <c r="F143" s="217" t="s">
        <v>150</v>
      </c>
      <c r="G143" s="218" t="s">
        <v>151</v>
      </c>
      <c r="H143" s="219">
        <v>70</v>
      </c>
      <c r="I143" s="220"/>
      <c r="J143" s="221">
        <f>ROUND(I143*H143,2)</f>
        <v>0</v>
      </c>
      <c r="K143" s="222"/>
      <c r="L143" s="44"/>
      <c r="M143" s="223" t="s">
        <v>1</v>
      </c>
      <c r="N143" s="224" t="s">
        <v>40</v>
      </c>
      <c r="O143" s="91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7" t="s">
        <v>120</v>
      </c>
      <c r="AT143" s="227" t="s">
        <v>116</v>
      </c>
      <c r="AU143" s="227" t="s">
        <v>85</v>
      </c>
      <c r="AY143" s="17" t="s">
        <v>114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7" t="s">
        <v>83</v>
      </c>
      <c r="BK143" s="228">
        <f>ROUND(I143*H143,2)</f>
        <v>0</v>
      </c>
      <c r="BL143" s="17" t="s">
        <v>120</v>
      </c>
      <c r="BM143" s="227" t="s">
        <v>152</v>
      </c>
    </row>
    <row r="144" s="15" customFormat="1">
      <c r="A144" s="15"/>
      <c r="B144" s="252"/>
      <c r="C144" s="253"/>
      <c r="D144" s="231" t="s">
        <v>122</v>
      </c>
      <c r="E144" s="254" t="s">
        <v>1</v>
      </c>
      <c r="F144" s="255" t="s">
        <v>153</v>
      </c>
      <c r="G144" s="253"/>
      <c r="H144" s="254" t="s">
        <v>1</v>
      </c>
      <c r="I144" s="256"/>
      <c r="J144" s="253"/>
      <c r="K144" s="253"/>
      <c r="L144" s="257"/>
      <c r="M144" s="258"/>
      <c r="N144" s="259"/>
      <c r="O144" s="259"/>
      <c r="P144" s="259"/>
      <c r="Q144" s="259"/>
      <c r="R144" s="259"/>
      <c r="S144" s="259"/>
      <c r="T144" s="260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1" t="s">
        <v>122</v>
      </c>
      <c r="AU144" s="261" t="s">
        <v>85</v>
      </c>
      <c r="AV144" s="15" t="s">
        <v>83</v>
      </c>
      <c r="AW144" s="15" t="s">
        <v>32</v>
      </c>
      <c r="AX144" s="15" t="s">
        <v>75</v>
      </c>
      <c r="AY144" s="261" t="s">
        <v>114</v>
      </c>
    </row>
    <row r="145" s="13" customFormat="1">
      <c r="A145" s="13"/>
      <c r="B145" s="229"/>
      <c r="C145" s="230"/>
      <c r="D145" s="231" t="s">
        <v>122</v>
      </c>
      <c r="E145" s="232" t="s">
        <v>1</v>
      </c>
      <c r="F145" s="233" t="s">
        <v>154</v>
      </c>
      <c r="G145" s="230"/>
      <c r="H145" s="234">
        <v>70</v>
      </c>
      <c r="I145" s="235"/>
      <c r="J145" s="230"/>
      <c r="K145" s="230"/>
      <c r="L145" s="236"/>
      <c r="M145" s="237"/>
      <c r="N145" s="238"/>
      <c r="O145" s="238"/>
      <c r="P145" s="238"/>
      <c r="Q145" s="238"/>
      <c r="R145" s="238"/>
      <c r="S145" s="238"/>
      <c r="T145" s="23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0" t="s">
        <v>122</v>
      </c>
      <c r="AU145" s="240" t="s">
        <v>85</v>
      </c>
      <c r="AV145" s="13" t="s">
        <v>85</v>
      </c>
      <c r="AW145" s="13" t="s">
        <v>32</v>
      </c>
      <c r="AX145" s="13" t="s">
        <v>75</v>
      </c>
      <c r="AY145" s="240" t="s">
        <v>114</v>
      </c>
    </row>
    <row r="146" s="14" customFormat="1">
      <c r="A146" s="14"/>
      <c r="B146" s="241"/>
      <c r="C146" s="242"/>
      <c r="D146" s="231" t="s">
        <v>122</v>
      </c>
      <c r="E146" s="243" t="s">
        <v>1</v>
      </c>
      <c r="F146" s="244" t="s">
        <v>124</v>
      </c>
      <c r="G146" s="242"/>
      <c r="H146" s="245">
        <v>70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1" t="s">
        <v>122</v>
      </c>
      <c r="AU146" s="251" t="s">
        <v>85</v>
      </c>
      <c r="AV146" s="14" t="s">
        <v>120</v>
      </c>
      <c r="AW146" s="14" t="s">
        <v>32</v>
      </c>
      <c r="AX146" s="14" t="s">
        <v>83</v>
      </c>
      <c r="AY146" s="251" t="s">
        <v>114</v>
      </c>
    </row>
    <row r="147" s="12" customFormat="1" ht="22.8" customHeight="1">
      <c r="A147" s="12"/>
      <c r="B147" s="199"/>
      <c r="C147" s="200"/>
      <c r="D147" s="201" t="s">
        <v>74</v>
      </c>
      <c r="E147" s="213" t="s">
        <v>155</v>
      </c>
      <c r="F147" s="213" t="s">
        <v>156</v>
      </c>
      <c r="G147" s="200"/>
      <c r="H147" s="200"/>
      <c r="I147" s="203"/>
      <c r="J147" s="214">
        <f>BK147</f>
        <v>0</v>
      </c>
      <c r="K147" s="200"/>
      <c r="L147" s="205"/>
      <c r="M147" s="206"/>
      <c r="N147" s="207"/>
      <c r="O147" s="207"/>
      <c r="P147" s="208">
        <f>P148</f>
        <v>0</v>
      </c>
      <c r="Q147" s="207"/>
      <c r="R147" s="208">
        <f>R148</f>
        <v>0</v>
      </c>
      <c r="S147" s="207"/>
      <c r="T147" s="209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0" t="s">
        <v>83</v>
      </c>
      <c r="AT147" s="211" t="s">
        <v>74</v>
      </c>
      <c r="AU147" s="211" t="s">
        <v>83</v>
      </c>
      <c r="AY147" s="210" t="s">
        <v>114</v>
      </c>
      <c r="BK147" s="212">
        <f>BK148</f>
        <v>0</v>
      </c>
    </row>
    <row r="148" s="2" customFormat="1" ht="24.15" customHeight="1">
      <c r="A148" s="38"/>
      <c r="B148" s="39"/>
      <c r="C148" s="215" t="s">
        <v>157</v>
      </c>
      <c r="D148" s="215" t="s">
        <v>116</v>
      </c>
      <c r="E148" s="216" t="s">
        <v>158</v>
      </c>
      <c r="F148" s="217" t="s">
        <v>159</v>
      </c>
      <c r="G148" s="218" t="s">
        <v>160</v>
      </c>
      <c r="H148" s="219">
        <v>122.196</v>
      </c>
      <c r="I148" s="220"/>
      <c r="J148" s="221">
        <f>ROUND(I148*H148,2)</f>
        <v>0</v>
      </c>
      <c r="K148" s="222"/>
      <c r="L148" s="44"/>
      <c r="M148" s="223" t="s">
        <v>1</v>
      </c>
      <c r="N148" s="224" t="s">
        <v>40</v>
      </c>
      <c r="O148" s="91"/>
      <c r="P148" s="225">
        <f>O148*H148</f>
        <v>0</v>
      </c>
      <c r="Q148" s="225">
        <v>0</v>
      </c>
      <c r="R148" s="225">
        <f>Q148*H148</f>
        <v>0</v>
      </c>
      <c r="S148" s="225">
        <v>0</v>
      </c>
      <c r="T148" s="22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7" t="s">
        <v>120</v>
      </c>
      <c r="AT148" s="227" t="s">
        <v>116</v>
      </c>
      <c r="AU148" s="227" t="s">
        <v>85</v>
      </c>
      <c r="AY148" s="17" t="s">
        <v>114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17" t="s">
        <v>83</v>
      </c>
      <c r="BK148" s="228">
        <f>ROUND(I148*H148,2)</f>
        <v>0</v>
      </c>
      <c r="BL148" s="17" t="s">
        <v>120</v>
      </c>
      <c r="BM148" s="227" t="s">
        <v>161</v>
      </c>
    </row>
    <row r="149" s="12" customFormat="1" ht="25.92" customHeight="1">
      <c r="A149" s="12"/>
      <c r="B149" s="199"/>
      <c r="C149" s="200"/>
      <c r="D149" s="201" t="s">
        <v>74</v>
      </c>
      <c r="E149" s="202" t="s">
        <v>162</v>
      </c>
      <c r="F149" s="202" t="s">
        <v>163</v>
      </c>
      <c r="G149" s="200"/>
      <c r="H149" s="200"/>
      <c r="I149" s="203"/>
      <c r="J149" s="204">
        <f>BK149</f>
        <v>0</v>
      </c>
      <c r="K149" s="200"/>
      <c r="L149" s="205"/>
      <c r="M149" s="206"/>
      <c r="N149" s="207"/>
      <c r="O149" s="207"/>
      <c r="P149" s="208">
        <f>SUM(P150:P151)</f>
        <v>0</v>
      </c>
      <c r="Q149" s="207"/>
      <c r="R149" s="208">
        <f>SUM(R150:R151)</f>
        <v>0</v>
      </c>
      <c r="S149" s="207"/>
      <c r="T149" s="209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0" t="s">
        <v>148</v>
      </c>
      <c r="AT149" s="211" t="s">
        <v>74</v>
      </c>
      <c r="AU149" s="211" t="s">
        <v>75</v>
      </c>
      <c r="AY149" s="210" t="s">
        <v>114</v>
      </c>
      <c r="BK149" s="212">
        <f>SUM(BK150:BK151)</f>
        <v>0</v>
      </c>
    </row>
    <row r="150" s="2" customFormat="1" ht="16.5" customHeight="1">
      <c r="A150" s="38"/>
      <c r="B150" s="39"/>
      <c r="C150" s="215" t="s">
        <v>164</v>
      </c>
      <c r="D150" s="215" t="s">
        <v>116</v>
      </c>
      <c r="E150" s="216" t="s">
        <v>165</v>
      </c>
      <c r="F150" s="217" t="s">
        <v>166</v>
      </c>
      <c r="G150" s="218" t="s">
        <v>167</v>
      </c>
      <c r="H150" s="219">
        <v>1</v>
      </c>
      <c r="I150" s="220"/>
      <c r="J150" s="221">
        <f>ROUND(I150*H150,2)</f>
        <v>0</v>
      </c>
      <c r="K150" s="222"/>
      <c r="L150" s="44"/>
      <c r="M150" s="223" t="s">
        <v>1</v>
      </c>
      <c r="N150" s="224" t="s">
        <v>40</v>
      </c>
      <c r="O150" s="91"/>
      <c r="P150" s="225">
        <f>O150*H150</f>
        <v>0</v>
      </c>
      <c r="Q150" s="225">
        <v>0</v>
      </c>
      <c r="R150" s="225">
        <f>Q150*H150</f>
        <v>0</v>
      </c>
      <c r="S150" s="225">
        <v>0</v>
      </c>
      <c r="T150" s="22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7" t="s">
        <v>168</v>
      </c>
      <c r="AT150" s="227" t="s">
        <v>116</v>
      </c>
      <c r="AU150" s="227" t="s">
        <v>83</v>
      </c>
      <c r="AY150" s="17" t="s">
        <v>114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17" t="s">
        <v>83</v>
      </c>
      <c r="BK150" s="228">
        <f>ROUND(I150*H150,2)</f>
        <v>0</v>
      </c>
      <c r="BL150" s="17" t="s">
        <v>168</v>
      </c>
      <c r="BM150" s="227" t="s">
        <v>169</v>
      </c>
    </row>
    <row r="151" s="2" customFormat="1" ht="16.5" customHeight="1">
      <c r="A151" s="38"/>
      <c r="B151" s="39"/>
      <c r="C151" s="215" t="s">
        <v>170</v>
      </c>
      <c r="D151" s="215" t="s">
        <v>116</v>
      </c>
      <c r="E151" s="216" t="s">
        <v>171</v>
      </c>
      <c r="F151" s="217" t="s">
        <v>172</v>
      </c>
      <c r="G151" s="218" t="s">
        <v>167</v>
      </c>
      <c r="H151" s="219">
        <v>1</v>
      </c>
      <c r="I151" s="220"/>
      <c r="J151" s="221">
        <f>ROUND(I151*H151,2)</f>
        <v>0</v>
      </c>
      <c r="K151" s="222"/>
      <c r="L151" s="44"/>
      <c r="M151" s="262" t="s">
        <v>1</v>
      </c>
      <c r="N151" s="263" t="s">
        <v>40</v>
      </c>
      <c r="O151" s="264"/>
      <c r="P151" s="265">
        <f>O151*H151</f>
        <v>0</v>
      </c>
      <c r="Q151" s="265">
        <v>0</v>
      </c>
      <c r="R151" s="265">
        <f>Q151*H151</f>
        <v>0</v>
      </c>
      <c r="S151" s="265">
        <v>0</v>
      </c>
      <c r="T151" s="26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7" t="s">
        <v>168</v>
      </c>
      <c r="AT151" s="227" t="s">
        <v>116</v>
      </c>
      <c r="AU151" s="227" t="s">
        <v>83</v>
      </c>
      <c r="AY151" s="17" t="s">
        <v>114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7" t="s">
        <v>83</v>
      </c>
      <c r="BK151" s="228">
        <f>ROUND(I151*H151,2)</f>
        <v>0</v>
      </c>
      <c r="BL151" s="17" t="s">
        <v>168</v>
      </c>
      <c r="BM151" s="227" t="s">
        <v>173</v>
      </c>
    </row>
    <row r="152" s="2" customFormat="1" ht="6.96" customHeight="1">
      <c r="A152" s="38"/>
      <c r="B152" s="66"/>
      <c r="C152" s="67"/>
      <c r="D152" s="67"/>
      <c r="E152" s="67"/>
      <c r="F152" s="67"/>
      <c r="G152" s="67"/>
      <c r="H152" s="67"/>
      <c r="I152" s="67"/>
      <c r="J152" s="67"/>
      <c r="K152" s="67"/>
      <c r="L152" s="44"/>
      <c r="M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</row>
  </sheetData>
  <sheetProtection sheet="1" autoFilter="0" formatColumns="0" formatRows="0" objects="1" scenarios="1" spinCount="100000" saltValue="Qgbwt0JA6p0y/swNgIkM5w4e4Wl4JQ+rzk8ZvZ2ifpmPdBDVdrWTLtfxNa9NPZ2MUj2uNF856Or3aS4M8hOXGg==" hashValue="myNTT4UhKgMTUset5wFbIsRQGa+gej8vZJB3206n2LrfFPNfsYbIEzWRVR2RaC35bpxQsx+sMCy3VViiC4oYnA==" algorithmName="SHA-512" password="CC35"/>
  <autoFilter ref="C120:K15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Soňa Wunschová</dc:creator>
  <cp:lastModifiedBy>Soňa Wunschová</cp:lastModifiedBy>
  <dcterms:created xsi:type="dcterms:W3CDTF">2025-07-23T13:53:49Z</dcterms:created>
  <dcterms:modified xsi:type="dcterms:W3CDTF">2025-07-23T13:53:51Z</dcterms:modified>
</cp:coreProperties>
</file>